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activeX/activeX4.xml" ContentType="application/vnd.ms-office.activeX+xml"/>
  <Override PartName="/xl/activeX/activeX4.bin" ContentType="application/vnd.ms-office.activeX"/>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activeX/activeX5.xml" ContentType="application/vnd.ms-office.activeX+xml"/>
  <Override PartName="/xl/activeX/activeX5.bin" ContentType="application/vnd.ms-office.activeX"/>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8.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9.xml" ContentType="application/vnd.openxmlformats-officedocument.drawing+xml"/>
  <Override PartName="/xl/ctrlProps/ctrlProp72.xml" ContentType="application/vnd.ms-excel.controlproperties+xml"/>
  <Override PartName="/xl/ctrlProps/ctrlProp73.xml" ContentType="application/vnd.ms-excel.controlproperties+xml"/>
  <Override PartName="/xl/drawings/drawing10.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11.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1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1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F:\Real Estate\Multifamily\Tax Credit Allocation\Final Application Template\"/>
    </mc:Choice>
  </mc:AlternateContent>
  <xr:revisionPtr revIDLastSave="0" documentId="8_{017DB1A4-0A47-46DD-A3C1-A978C5F774E0}" xr6:coauthVersionLast="47" xr6:coauthVersionMax="47" xr10:uidLastSave="{00000000-0000-0000-0000-000000000000}"/>
  <workbookProtection workbookAlgorithmName="SHA-512" workbookHashValue="k3vR22WH1kzs1TErT3DVuM2ppCrbvjNxEJ6LmFgB1cS9nLd3VDG7eAtofwx1lThT5NRVkyzyxHp1rS85w0NSlA==" workbookSaltValue="3tswnP6Lxowsw78zWKW00A==" workbookSpinCount="100000" lockStructure="1"/>
  <bookViews>
    <workbookView xWindow="-120" yWindow="-120" windowWidth="29040" windowHeight="17520" tabRatio="893" firstSheet="3" activeTab="7" xr2:uid="{00000000-000D-0000-FFFF-FFFF00000000}"/>
  </bookViews>
  <sheets>
    <sheet name="Cover (pg 1)" sheetId="1" r:id="rId1"/>
    <sheet name="Submission Checklist (pg 2)" sheetId="51" r:id="rId2"/>
    <sheet name="Development Info (pg 3)" sheetId="54" r:id="rId3"/>
    <sheet name="Owner Info (pg 4)" sheetId="14" r:id="rId4"/>
    <sheet name="Owner Info Cont'd (pg 5)" sheetId="15" r:id="rId5"/>
    <sheet name="More Development Info (pg 6)" sheetId="21" r:id="rId6"/>
    <sheet name="Structure and Units (pg 7)" sheetId="22" r:id="rId7"/>
    <sheet name="Building Info (pg 8)" sheetId="24" r:id="rId8"/>
    <sheet name="Unit Info (pg 9)" sheetId="26" r:id="rId9"/>
    <sheet name="Add'l Unit Info (pg 10)" sheetId="55" r:id="rId10"/>
    <sheet name="Add'l Unit Info (pg 11)" sheetId="58" r:id="rId11"/>
    <sheet name="Set Aside &amp; Comm Supp. (pg 12)" sheetId="28" r:id="rId12"/>
    <sheet name="Income and Expenses (pg 13 )" sheetId="31" r:id="rId13"/>
    <sheet name="Utilities and Rents (pg 14)" sheetId="32" r:id="rId14"/>
    <sheet name="Income and Expenses (pg 15)" sheetId="33" r:id="rId15"/>
    <sheet name="Income and Expenses (pg 16)" sheetId="34" r:id="rId16"/>
    <sheet name="Income and Expenses (pg 17)" sheetId="35" r:id="rId17"/>
    <sheet name="Income and Expenses (pg 18)" sheetId="60" r:id="rId18"/>
    <sheet name="Annual Expenses (pg 19)" sheetId="36" r:id="rId19"/>
    <sheet name="Proforma (pg 20)" sheetId="37" r:id="rId20"/>
    <sheet name="Source of Funds (pg 21)" sheetId="38" r:id="rId21"/>
    <sheet name="Sources and Uses (pg 22)" sheetId="39" r:id="rId22"/>
    <sheet name="Intermediary Info (pg 23)" sheetId="40" r:id="rId23"/>
    <sheet name="Bond Financing Info (pg 24)" sheetId="41" r:id="rId24"/>
    <sheet name="Itemized Costs (pg 25)" sheetId="42" r:id="rId25"/>
    <sheet name="Itemized Costs (pg 26)" sheetId="43" r:id="rId26"/>
    <sheet name="Itemized Cost (pg 27)" sheetId="44" r:id="rId27"/>
    <sheet name="Credit Determination (pg 28)" sheetId="45" r:id="rId28"/>
    <sheet name="StateCredit Determination pg28b" sheetId="61" r:id="rId29"/>
    <sheet name="Acknowledgement (pg 29)" sheetId="46" r:id="rId30"/>
    <sheet name="Acknowledgement Cont'd (pg 30)" sheetId="50" r:id="rId31"/>
    <sheet name="Signature &amp; Notary (pg 31)" sheetId="57" r:id="rId32"/>
  </sheets>
  <externalReferences>
    <externalReference r:id="rId33"/>
  </externalReferences>
  <definedNames>
    <definedName name="a" localSheetId="9">#REF!</definedName>
    <definedName name="a" localSheetId="10">#REF!</definedName>
    <definedName name="a" localSheetId="31">#REF!</definedName>
    <definedName name="a">#REF!</definedName>
    <definedName name="Addl_unit_4">#REF!</definedName>
    <definedName name="EGI">'Annual Expenses (pg 19)'!$H$14</definedName>
    <definedName name="jhfjh12" localSheetId="17">'[1]More Development Info (pg 6)'!$K$16</definedName>
    <definedName name="jhfjh12">'More Development Info (pg 6)'!$K$21</definedName>
    <definedName name="Mgtfee">'Annual Expenses (pg 19)'!$E$26</definedName>
    <definedName name="RR">'Annual Expenses (pg 19)'!$K$46</definedName>
    <definedName name="sdfgsdfgadf45">'More Development Info (pg 6)'!$G$23</definedName>
    <definedName name="Text1000" localSheetId="19">'Proforma (pg 20)'!$H$23</definedName>
    <definedName name="Text1001" localSheetId="19">'Proforma (pg 20)'!$D$24</definedName>
    <definedName name="Text1002" localSheetId="19">'Proforma (pg 20)'!$E$24</definedName>
    <definedName name="Text1003" localSheetId="19">'Proforma (pg 20)'!$F$24</definedName>
    <definedName name="Text1004" localSheetId="19">'Proforma (pg 20)'!$G$24</definedName>
    <definedName name="Text1005" localSheetId="19">'Proforma (pg 20)'!$H$24</definedName>
    <definedName name="Text1006" localSheetId="19">'Proforma (pg 20)'!$D$25</definedName>
    <definedName name="Text1007" localSheetId="19">'Proforma (pg 20)'!$E$25</definedName>
    <definedName name="Text1008" localSheetId="19">'Proforma (pg 20)'!$F$25</definedName>
    <definedName name="Text1009" localSheetId="19">'Proforma (pg 20)'!$G$25</definedName>
    <definedName name="Text1010" localSheetId="19">'Proforma (pg 20)'!$H$25</definedName>
    <definedName name="Text1011" localSheetId="19">'Proforma (pg 20)'!$D$26</definedName>
    <definedName name="Text1012" localSheetId="19">'Proforma (pg 20)'!$E$26</definedName>
    <definedName name="Text1013" localSheetId="19">'Proforma (pg 20)'!$F$26</definedName>
    <definedName name="Text1014" localSheetId="19">'Proforma (pg 20)'!$G$26</definedName>
    <definedName name="Text1015" localSheetId="19">'Proforma (pg 20)'!$H$26</definedName>
    <definedName name="Text1016" localSheetId="19">'Proforma (pg 20)'!$D$27</definedName>
    <definedName name="Text1017" localSheetId="19">'Proforma (pg 20)'!$E$27</definedName>
    <definedName name="Text1018" localSheetId="19">'Proforma (pg 20)'!$F$27</definedName>
    <definedName name="Text1019" localSheetId="19">'Proforma (pg 20)'!$G$27</definedName>
    <definedName name="Text1020" localSheetId="19">'Proforma (pg 20)'!$D$29</definedName>
    <definedName name="Text1021" localSheetId="19">'Proforma (pg 20)'!$E$29</definedName>
    <definedName name="Text1022" localSheetId="19">'Proforma (pg 20)'!$F$29</definedName>
    <definedName name="Text1023" localSheetId="19">'Proforma (pg 20)'!$G$29</definedName>
    <definedName name="Text1024" localSheetId="19">'Proforma (pg 20)'!$H$29</definedName>
    <definedName name="Text1025" localSheetId="19">'Proforma (pg 20)'!$D$30</definedName>
    <definedName name="Text1026" localSheetId="19">'Proforma (pg 20)'!$E$30</definedName>
    <definedName name="Text1027" localSheetId="19">'Proforma (pg 20)'!$F$30</definedName>
    <definedName name="Text1028" localSheetId="19">'Proforma (pg 20)'!$G$30</definedName>
    <definedName name="Text1029" localSheetId="19">'Proforma (pg 20)'!$H$30</definedName>
    <definedName name="Text1030" localSheetId="19">'Proforma (pg 20)'!$D$31</definedName>
    <definedName name="Text1031" localSheetId="19">'Proforma (pg 20)'!$E$31</definedName>
    <definedName name="Text1032" localSheetId="19">'Proforma (pg 20)'!$F$31</definedName>
    <definedName name="Text1033" localSheetId="19">'Proforma (pg 20)'!$G$31</definedName>
    <definedName name="Text1034" localSheetId="19">'Proforma (pg 20)'!$H$31</definedName>
    <definedName name="Text1035" localSheetId="19">'Proforma (pg 20)'!$D$32</definedName>
    <definedName name="Text1036" localSheetId="19">'Proforma (pg 20)'!$E$32</definedName>
    <definedName name="Text1037" localSheetId="19">'Proforma (pg 20)'!$F$32</definedName>
    <definedName name="Text1038" localSheetId="19">'Proforma (pg 20)'!$G$32</definedName>
    <definedName name="Text1039" localSheetId="19">'Proforma (pg 20)'!$H$32</definedName>
    <definedName name="Text1040" localSheetId="19">'Proforma (pg 20)'!$D$33</definedName>
    <definedName name="Text1041" localSheetId="19">'Proforma (pg 20)'!$E$33</definedName>
    <definedName name="Text1042" localSheetId="19">'Proforma (pg 20)'!$F$33</definedName>
    <definedName name="Text1043" localSheetId="19">'Proforma (pg 20)'!$G$33</definedName>
    <definedName name="Text1044" localSheetId="19">'Proforma (pg 20)'!$H$33</definedName>
    <definedName name="Text1045" localSheetId="19">'Proforma (pg 20)'!$D$34</definedName>
    <definedName name="Text1046" localSheetId="19">'Proforma (pg 20)'!$E$34</definedName>
    <definedName name="Text1047" localSheetId="19">'Proforma (pg 20)'!$F$34</definedName>
    <definedName name="Text1048" localSheetId="19">'Proforma (pg 20)'!$G$34</definedName>
    <definedName name="Text1049" localSheetId="19">'Proforma (pg 20)'!$H$34</definedName>
    <definedName name="Text1050" localSheetId="19">'Proforma (pg 20)'!$D$35</definedName>
    <definedName name="Text1051" localSheetId="19">'Proforma (pg 20)'!$E$35</definedName>
    <definedName name="Text1052" localSheetId="19">'Proforma (pg 20)'!$F$35</definedName>
    <definedName name="Text1053" localSheetId="19">'Proforma (pg 20)'!$G$35</definedName>
    <definedName name="Text1054" localSheetId="19">'Proforma (pg 20)'!$H$35</definedName>
    <definedName name="Text1055" localSheetId="19">'Proforma (pg 20)'!$D$36</definedName>
    <definedName name="Text1056" localSheetId="19">'Proforma (pg 20)'!$E$36</definedName>
    <definedName name="Text1057" localSheetId="19">'Proforma (pg 20)'!$F$36</definedName>
    <definedName name="Text1058" localSheetId="19">'Proforma (pg 20)'!$G$36</definedName>
    <definedName name="Text1059" localSheetId="19">'Proforma (pg 20)'!$H$36</definedName>
    <definedName name="Text1060" localSheetId="19">'Proforma (pg 20)'!$D$38</definedName>
    <definedName name="Text1061" localSheetId="19">'Proforma (pg 20)'!$E$38</definedName>
    <definedName name="Text1062" localSheetId="19">'Proforma (pg 20)'!$F$38</definedName>
    <definedName name="Text1063" localSheetId="19">'Proforma (pg 20)'!$G$38</definedName>
    <definedName name="Text1064" localSheetId="19">'Proforma (pg 20)'!$H$38</definedName>
    <definedName name="Text1065" localSheetId="19">'Proforma (pg 20)'!$B$39</definedName>
    <definedName name="Text1066" localSheetId="19">'Proforma (pg 20)'!$E$39</definedName>
    <definedName name="Text1067" localSheetId="19">'Proforma (pg 20)'!$F$39</definedName>
    <definedName name="Text1068" localSheetId="19">'Proforma (pg 20)'!$G$39</definedName>
    <definedName name="Text1069" localSheetId="19">'Proforma (pg 20)'!$H$39</definedName>
    <definedName name="Text1070" localSheetId="19">'Proforma (pg 20)'!$D$40</definedName>
    <definedName name="Text1071" localSheetId="19">'Proforma (pg 20)'!$E$40</definedName>
    <definedName name="Text1072" localSheetId="19">'Proforma (pg 20)'!$F$40</definedName>
    <definedName name="Text1073" localSheetId="19">'Proforma (pg 20)'!$G$40</definedName>
    <definedName name="Text1074" localSheetId="19">'Proforma (pg 20)'!$H$41</definedName>
    <definedName name="Text1075" localSheetId="19">'Proforma (pg 20)'!$B$40</definedName>
    <definedName name="Text1076" localSheetId="19">'Proforma (pg 20)'!$D$41</definedName>
    <definedName name="Text1077" localSheetId="19">'Proforma (pg 20)'!$E$41</definedName>
    <definedName name="Text1078" localSheetId="19">'Proforma (pg 20)'!$F$41</definedName>
    <definedName name="Text1079" localSheetId="19">'Proforma (pg 20)'!$G$41</definedName>
    <definedName name="Text1080" localSheetId="19">'Proforma (pg 20)'!$D$42</definedName>
    <definedName name="Text1081" localSheetId="19">'Proforma (pg 20)'!$E$42</definedName>
    <definedName name="Text1082" localSheetId="19">'Proforma (pg 20)'!$F$42</definedName>
    <definedName name="Text1083" localSheetId="19">'Proforma (pg 20)'!$G$42</definedName>
    <definedName name="Text1084" localSheetId="19">'Proforma (pg 20)'!$H$42</definedName>
    <definedName name="Text1085" localSheetId="19">'Proforma (pg 20)'!$D$43</definedName>
    <definedName name="Text1086" localSheetId="19">'Proforma (pg 20)'!$E$43</definedName>
    <definedName name="Text1087" localSheetId="19">'Proforma (pg 20)'!$F$43</definedName>
    <definedName name="Text1088" localSheetId="19">'Proforma (pg 20)'!$G$43</definedName>
    <definedName name="Text1089" localSheetId="19">'Proforma (pg 20)'!$H$43</definedName>
    <definedName name="Text1090" localSheetId="19">'Proforma (pg 20)'!$B$45</definedName>
    <definedName name="Text1091" localSheetId="19">'Proforma (pg 20)'!$E$45</definedName>
    <definedName name="Text1092" localSheetId="19">'Proforma (pg 20)'!$F$45</definedName>
    <definedName name="Text1093" localSheetId="19">'Proforma (pg 20)'!$G$45</definedName>
    <definedName name="Text1094" localSheetId="19">'Proforma (pg 20)'!$H$45</definedName>
    <definedName name="Text1095" localSheetId="19">'Proforma (pg 20)'!$D$46</definedName>
    <definedName name="Text1096" localSheetId="19">'Proforma (pg 20)'!$E$46</definedName>
    <definedName name="Text1097" localSheetId="19">'Proforma (pg 20)'!$F$46</definedName>
    <definedName name="Text1098" localSheetId="19">'Proforma (pg 20)'!$G$46</definedName>
    <definedName name="Text1099" localSheetId="19">'Proforma (pg 20)'!$H$46</definedName>
    <definedName name="Text1100" localSheetId="19">'Proforma (pg 20)'!$D$47</definedName>
    <definedName name="Text1101" localSheetId="19">'Proforma (pg 20)'!$E$47</definedName>
    <definedName name="Text1102" localSheetId="19">'Proforma (pg 20)'!$B$47</definedName>
    <definedName name="Text1103" localSheetId="19">'Proforma (pg 20)'!$G$47</definedName>
    <definedName name="Text1104" localSheetId="19">'Proforma (pg 20)'!$H$47</definedName>
    <definedName name="Text1105" localSheetId="19">'Proforma (pg 20)'!$D$48</definedName>
    <definedName name="Text1106" localSheetId="19">'Proforma (pg 20)'!$E$48</definedName>
    <definedName name="Text1107" localSheetId="19">'Proforma (pg 20)'!$F$48</definedName>
    <definedName name="Text1108" localSheetId="19">'Proforma (pg 20)'!$G$48</definedName>
    <definedName name="Text1109" localSheetId="19">'Proforma (pg 20)'!$H$48</definedName>
    <definedName name="Text1110" localSheetId="19">'Proforma (pg 20)'!$D$49</definedName>
    <definedName name="Text1111" localSheetId="19">'Proforma (pg 20)'!$E$49</definedName>
    <definedName name="Text1112" localSheetId="19">'Proforma (pg 20)'!$F$49</definedName>
    <definedName name="Text1113" localSheetId="19">'Proforma (pg 20)'!$G$49</definedName>
    <definedName name="Text1114" localSheetId="19">'Proforma (pg 20)'!$H$49</definedName>
    <definedName name="Text1115" localSheetId="19">'Proforma (pg 20)'!$D$50</definedName>
    <definedName name="Text1116" localSheetId="19">'Proforma (pg 20)'!$E$50</definedName>
    <definedName name="Text1117" localSheetId="19">'Proforma (pg 20)'!$F$50</definedName>
    <definedName name="Text1118" localSheetId="19">'Proforma (pg 20)'!$G$50</definedName>
    <definedName name="Text1119" localSheetId="19">'Proforma (pg 20)'!$H$50</definedName>
    <definedName name="Text1120" localSheetId="19">'Proforma (pg 20)'!$D$51</definedName>
    <definedName name="Text1121" localSheetId="19">'Proforma (pg 20)'!$E$51</definedName>
    <definedName name="Text1122" localSheetId="19">'Proforma (pg 20)'!$F$51</definedName>
    <definedName name="Text1123" localSheetId="19">'Proforma (pg 20)'!$B$51</definedName>
    <definedName name="Text1124" localSheetId="19">'Proforma (pg 20)'!$H$51</definedName>
    <definedName name="Text1125" localSheetId="19">'Proforma (pg 20)'!$D$52</definedName>
    <definedName name="Text1126" localSheetId="19">'Proforma (pg 20)'!$E$52</definedName>
    <definedName name="Text1127" localSheetId="19">'Proforma (pg 20)'!$F$52</definedName>
    <definedName name="Text1128" localSheetId="19">'Proforma (pg 20)'!$G$52</definedName>
    <definedName name="Text1129" localSheetId="19">'Proforma (pg 20)'!$H$52</definedName>
    <definedName name="Text1131" localSheetId="18">'Annual Expenses (pg 19)'!$B$47</definedName>
    <definedName name="Text1134" localSheetId="18">'Annual Expenses (pg 19)'!$B$51</definedName>
    <definedName name="Text1136" localSheetId="18">'Annual Expenses (pg 19)'!$B$53</definedName>
    <definedName name="Text1137" localSheetId="18">'Annual Expenses (pg 19)'!$B$55</definedName>
    <definedName name="Text1139" localSheetId="18">'Annual Expenses (pg 19)'!$B$45</definedName>
    <definedName name="Text1140" localSheetId="18">'Annual Expenses (pg 19)'!$C$42</definedName>
    <definedName name="Text1141" localSheetId="18">'Annual Expenses (pg 19)'!$I$39</definedName>
    <definedName name="Text1142" localSheetId="18">'Annual Expenses (pg 19)'!$E$40</definedName>
    <definedName name="Text1143" localSheetId="18">'Annual Expenses (pg 19)'!$I$37</definedName>
    <definedName name="Text1144" localSheetId="18">'Annual Expenses (pg 19)'!$C$38</definedName>
    <definedName name="Text1145" localSheetId="18">'Annual Expenses (pg 19)'!$I$35</definedName>
    <definedName name="Text1146" localSheetId="18">'Annual Expenses (pg 19)'!$D$36</definedName>
    <definedName name="Text1147" localSheetId="18">'Annual Expenses (pg 19)'!$G$32</definedName>
    <definedName name="Text1148" localSheetId="18">'Annual Expenses (pg 19)'!$D$32</definedName>
    <definedName name="Text1149" localSheetId="18">'Annual Expenses (pg 19)'!$D$29</definedName>
    <definedName name="Text1150" localSheetId="18">'Annual Expenses (pg 19)'!$H$30</definedName>
    <definedName name="Text1151" localSheetId="18">'Annual Expenses (pg 19)'!$I$28</definedName>
    <definedName name="Text1152" localSheetId="18">'Annual Expenses (pg 19)'!$D$12</definedName>
    <definedName name="Text1153" localSheetId="18">'Annual Expenses (pg 19)'!$H$12</definedName>
    <definedName name="Text1154" localSheetId="18">'Annual Expenses (pg 19)'!$D$14</definedName>
    <definedName name="Text1155" localSheetId="18">'Annual Expenses (pg 19)'!$H$15</definedName>
    <definedName name="Text1156" localSheetId="18">'Annual Expenses (pg 19)'!$C$17</definedName>
    <definedName name="Text1157" localSheetId="18">'Annual Expenses (pg 19)'!$F$17</definedName>
    <definedName name="Text1158" localSheetId="18">'Annual Expenses (pg 19)'!$C$19</definedName>
    <definedName name="Text1159" localSheetId="18">'Annual Expenses (pg 19)'!$F$19</definedName>
    <definedName name="Text1160" localSheetId="18">'Annual Expenses (pg 19)'!$C$23</definedName>
    <definedName name="Text1161" localSheetId="18">'Annual Expenses (pg 19)'!$F$21</definedName>
    <definedName name="Text1162" localSheetId="18">'Annual Expenses (pg 19)'!$C$25</definedName>
    <definedName name="Text1163" localSheetId="18">'Annual Expenses (pg 19)'!$E$23</definedName>
    <definedName name="Text1164" localSheetId="18">'Annual Expenses (pg 19)'!$I$26</definedName>
    <definedName name="Text125" localSheetId="5">'More Development Info (pg 6)'!$F$13</definedName>
    <definedName name="Text126" localSheetId="5">'More Development Info (pg 6)'!$G$13</definedName>
    <definedName name="Text127" localSheetId="5">'More Development Info (pg 6)'!$H$13</definedName>
    <definedName name="Text128" localSheetId="5">'More Development Info (pg 6)'!$I$13</definedName>
    <definedName name="Text129" localSheetId="5">'More Development Info (pg 6)'!$J$13</definedName>
    <definedName name="Text130" localSheetId="5">'More Development Info (pg 6)'!$K$13</definedName>
    <definedName name="Text131" localSheetId="5">'More Development Info (pg 6)'!$L$13</definedName>
    <definedName name="Text132" localSheetId="5">'More Development Info (pg 6)'!$F$15</definedName>
    <definedName name="Text133" localSheetId="5">'More Development Info (pg 6)'!$G$15</definedName>
    <definedName name="Text134" localSheetId="5">'More Development Info (pg 6)'!$H$15</definedName>
    <definedName name="Text135" localSheetId="5">'More Development Info (pg 6)'!$I$15</definedName>
    <definedName name="Text136" localSheetId="5">'More Development Info (pg 6)'!$J$15</definedName>
    <definedName name="Text137" localSheetId="5">'More Development Info (pg 6)'!$K$15</definedName>
    <definedName name="Text138" localSheetId="5">'More Development Info (pg 6)'!$L$15</definedName>
    <definedName name="Text139" localSheetId="5">'More Development Info (pg 6)'!$F$16</definedName>
    <definedName name="Text140" localSheetId="5">'More Development Info (pg 6)'!$G$16</definedName>
    <definedName name="Text141" localSheetId="5">'More Development Info (pg 6)'!$H$16</definedName>
    <definedName name="Text142" localSheetId="5">'More Development Info (pg 6)'!$I$16</definedName>
    <definedName name="Text143" localSheetId="5">'More Development Info (pg 6)'!$J$16</definedName>
    <definedName name="Text144" localSheetId="5">'More Development Info (pg 6)'!$K$16</definedName>
    <definedName name="Text145" localSheetId="5">'More Development Info (pg 6)'!$L$16</definedName>
    <definedName name="Text146" localSheetId="5">'More Development Info (pg 6)'!$F$17</definedName>
    <definedName name="Text147" localSheetId="5">'More Development Info (pg 6)'!$G$17</definedName>
    <definedName name="Text148" localSheetId="5">'More Development Info (pg 6)'!$H$17</definedName>
    <definedName name="Text149" localSheetId="5">'More Development Info (pg 6)'!$I$17</definedName>
    <definedName name="Text150" localSheetId="5">'More Development Info (pg 6)'!$J$17</definedName>
    <definedName name="Text151" localSheetId="5">'More Development Info (pg 6)'!$K$17</definedName>
    <definedName name="Text152" localSheetId="5">'More Development Info (pg 6)'!$L$17</definedName>
    <definedName name="Text153" localSheetId="5">'More Development Info (pg 6)'!$F$20</definedName>
    <definedName name="Text154" localSheetId="5">'More Development Info (pg 6)'!$G$20</definedName>
    <definedName name="Text155" localSheetId="5">'More Development Info (pg 6)'!$H$20</definedName>
    <definedName name="Text156" localSheetId="5">'More Development Info (pg 6)'!$I$20</definedName>
    <definedName name="Text157" localSheetId="5">'More Development Info (pg 6)'!$J$20</definedName>
    <definedName name="Text158" localSheetId="5">'More Development Info (pg 6)'!$K$20</definedName>
    <definedName name="Text159" localSheetId="5">'More Development Info (pg 6)'!$L$20</definedName>
    <definedName name="Text160" localSheetId="5">'More Development Info (pg 6)'!$F$21</definedName>
    <definedName name="Text161" localSheetId="5">'More Development Info (pg 6)'!$G$21</definedName>
    <definedName name="Text162" localSheetId="5">'More Development Info (pg 6)'!$H$21</definedName>
    <definedName name="Text163" localSheetId="5">'More Development Info (pg 6)'!$I$21</definedName>
    <definedName name="Text164" localSheetId="5">'More Development Info (pg 6)'!$J$21</definedName>
    <definedName name="Text165" localSheetId="5">'More Development Info (pg 6)'!$K$21</definedName>
    <definedName name="Text166" localSheetId="5">'More Development Info (pg 6)'!$L$21</definedName>
    <definedName name="Text167" localSheetId="5">'More Development Info (pg 6)'!$F$22</definedName>
    <definedName name="Text168" localSheetId="5">'More Development Info (pg 6)'!$G$22</definedName>
    <definedName name="Text169" localSheetId="5">'More Development Info (pg 6)'!$H$22</definedName>
    <definedName name="Text170" localSheetId="5">'More Development Info (pg 6)'!$I$22</definedName>
    <definedName name="Text171" localSheetId="5">'More Development Info (pg 6)'!$J$22</definedName>
    <definedName name="Text172" localSheetId="5">'More Development Info (pg 6)'!$K$22</definedName>
    <definedName name="Text173" localSheetId="5">'More Development Info (pg 6)'!$L$22</definedName>
    <definedName name="Text174" localSheetId="5">'More Development Info (pg 6)'!$F$24</definedName>
    <definedName name="Text175" localSheetId="5">'More Development Info (pg 6)'!$G$24</definedName>
    <definedName name="Text176" localSheetId="5">'More Development Info (pg 6)'!$H$24</definedName>
    <definedName name="Text177" localSheetId="5">'More Development Info (pg 6)'!$I$24</definedName>
    <definedName name="Text178" localSheetId="5">'More Development Info (pg 6)'!$J$24</definedName>
    <definedName name="Text179" localSheetId="5">'More Development Info (pg 6)'!$K$24</definedName>
    <definedName name="Text180" localSheetId="5">'More Development Info (pg 6)'!$L$24</definedName>
    <definedName name="Text181" localSheetId="5">'More Development Info (pg 6)'!#REF!</definedName>
    <definedName name="Text182" localSheetId="5">'More Development Info (pg 6)'!#REF!</definedName>
    <definedName name="Text183" localSheetId="5">'More Development Info (pg 6)'!#REF!</definedName>
    <definedName name="Text184" localSheetId="5">'More Development Info (pg 6)'!#REF!</definedName>
    <definedName name="Text185" localSheetId="5">'More Development Info (pg 6)'!#REF!</definedName>
    <definedName name="Text186" localSheetId="5">'More Development Info (pg 6)'!#REF!</definedName>
    <definedName name="Text187" localSheetId="5">'More Development Info (pg 6)'!#REF!</definedName>
    <definedName name="Text188" localSheetId="5">'More Development Info (pg 6)'!$F$25</definedName>
    <definedName name="Text189" localSheetId="5">'More Development Info (pg 6)'!$G$25</definedName>
    <definedName name="Text190" localSheetId="5">'More Development Info (pg 6)'!$H$25</definedName>
    <definedName name="Text191" localSheetId="5">'More Development Info (pg 6)'!$I$25</definedName>
    <definedName name="Text192" localSheetId="5">'More Development Info (pg 6)'!$J$25</definedName>
    <definedName name="Text193" localSheetId="5">'More Development Info (pg 6)'!$K$25</definedName>
    <definedName name="Text194" localSheetId="5">'More Development Info (pg 6)'!$L$25</definedName>
    <definedName name="Text195" localSheetId="5">'More Development Info (pg 6)'!#REF!</definedName>
    <definedName name="Text196" localSheetId="5">'More Development Info (pg 6)'!#REF!</definedName>
    <definedName name="Text197" localSheetId="5">'More Development Info (pg 6)'!#REF!</definedName>
    <definedName name="Text198" localSheetId="5">'More Development Info (pg 6)'!#REF!</definedName>
    <definedName name="Text199" localSheetId="5">'More Development Info (pg 6)'!#REF!</definedName>
    <definedName name="Text200" localSheetId="5">'More Development Info (pg 6)'!#REF!</definedName>
    <definedName name="Text201" localSheetId="5">'More Development Info (pg 6)'!#REF!</definedName>
    <definedName name="Text202" localSheetId="5">'More Development Info (pg 6)'!#REF!</definedName>
    <definedName name="Text203" localSheetId="5">'More Development Info (pg 6)'!#REF!</definedName>
    <definedName name="Text204" localSheetId="5">'More Development Info (pg 6)'!#REF!</definedName>
    <definedName name="Text205" localSheetId="5">'More Development Info (pg 6)'!#REF!</definedName>
    <definedName name="Text206" localSheetId="5">'More Development Info (pg 6)'!#REF!</definedName>
    <definedName name="Text207" localSheetId="5">'More Development Info (pg 6)'!#REF!</definedName>
    <definedName name="Text208" localSheetId="5">'More Development Info (pg 6)'!#REF!</definedName>
    <definedName name="Text209" localSheetId="5">'More Development Info (pg 6)'!$F$27</definedName>
    <definedName name="Text210" localSheetId="5">'More Development Info (pg 6)'!$G$27</definedName>
    <definedName name="Text211" localSheetId="5">'More Development Info (pg 6)'!$H$27</definedName>
    <definedName name="Text212" localSheetId="5">'More Development Info (pg 6)'!$I$27</definedName>
    <definedName name="Text213" localSheetId="5">'More Development Info (pg 6)'!$J$27</definedName>
    <definedName name="Text214" localSheetId="5">'More Development Info (pg 6)'!$K$27</definedName>
    <definedName name="Text215" localSheetId="5">'More Development Info (pg 6)'!$L$27</definedName>
    <definedName name="Text216" localSheetId="5">'More Development Info (pg 6)'!#REF!</definedName>
    <definedName name="Text217" localSheetId="5">'More Development Info (pg 6)'!#REF!</definedName>
    <definedName name="Text218" localSheetId="5">'More Development Info (pg 6)'!#REF!</definedName>
    <definedName name="Text219" localSheetId="5">'More Development Info (pg 6)'!#REF!</definedName>
    <definedName name="Text220" localSheetId="5">'More Development Info (pg 6)'!#REF!</definedName>
    <definedName name="Text221" localSheetId="5">'More Development Info (pg 6)'!#REF!</definedName>
    <definedName name="Text222" localSheetId="5">'More Development Info (pg 6)'!#REF!</definedName>
    <definedName name="Text223" localSheetId="5">'More Development Info (pg 6)'!#REF!</definedName>
    <definedName name="Text224" localSheetId="5">'More Development Info (pg 6)'!#REF!</definedName>
    <definedName name="Text225" localSheetId="5">'More Development Info (pg 6)'!#REF!</definedName>
    <definedName name="Text226" localSheetId="5">'More Development Info (pg 6)'!#REF!</definedName>
    <definedName name="Text227" localSheetId="5">'More Development Info (pg 6)'!#REF!</definedName>
    <definedName name="Text228" localSheetId="5">'More Development Info (pg 6)'!#REF!</definedName>
    <definedName name="Text229" localSheetId="5">'More Development Info (pg 6)'!#REF!</definedName>
    <definedName name="Text230" localSheetId="5">'More Development Info (pg 6)'!#REF!</definedName>
    <definedName name="Text231" localSheetId="5">'More Development Info (pg 6)'!#REF!</definedName>
    <definedName name="Text232" localSheetId="5">'More Development Info (pg 6)'!#REF!</definedName>
    <definedName name="Text233" localSheetId="5">'More Development Info (pg 6)'!#REF!</definedName>
    <definedName name="Text234" localSheetId="5">'More Development Info (pg 6)'!#REF!</definedName>
    <definedName name="Text235" localSheetId="5">'More Development Info (pg 6)'!#REF!</definedName>
    <definedName name="Text236" localSheetId="5">'More Development Info (pg 6)'!#REF!</definedName>
    <definedName name="Text237" localSheetId="5">'More Development Info (pg 6)'!#REF!</definedName>
    <definedName name="Text238" localSheetId="5">'More Development Info (pg 6)'!#REF!</definedName>
    <definedName name="Text239" localSheetId="5">'More Development Info (pg 6)'!#REF!</definedName>
    <definedName name="Text240" localSheetId="5">'More Development Info (pg 6)'!#REF!</definedName>
    <definedName name="Text241" localSheetId="5">'More Development Info (pg 6)'!#REF!</definedName>
    <definedName name="Text242" localSheetId="5">'More Development Info (pg 6)'!#REF!</definedName>
    <definedName name="Text243" localSheetId="5">'More Development Info (pg 6)'!#REF!</definedName>
    <definedName name="Text244" localSheetId="5">'More Development Info (pg 6)'!#REF!</definedName>
    <definedName name="Text245" localSheetId="5">'More Development Info (pg 6)'!#REF!</definedName>
    <definedName name="Text246" localSheetId="5">'More Development Info (pg 6)'!#REF!</definedName>
    <definedName name="Text247" localSheetId="5">'More Development Info (pg 6)'!#REF!</definedName>
    <definedName name="Text248" localSheetId="5">'More Development Info (pg 6)'!#REF!</definedName>
    <definedName name="Text249" localSheetId="5">'More Development Info (pg 6)'!#REF!</definedName>
    <definedName name="Text250" localSheetId="5">'More Development Info (pg 6)'!#REF!</definedName>
    <definedName name="Text251" localSheetId="5">'More Development Info (pg 6)'!#REF!</definedName>
    <definedName name="Text252" localSheetId="5">'More Development Info (pg 6)'!#REF!</definedName>
    <definedName name="Text253" localSheetId="5">'More Development Info (pg 6)'!#REF!</definedName>
    <definedName name="Text254" localSheetId="5">'More Development Info (pg 6)'!#REF!</definedName>
    <definedName name="Text921" localSheetId="19">'Proforma (pg 20)'!$D$6</definedName>
    <definedName name="Text922" localSheetId="19">'Proforma (pg 20)'!$E$6</definedName>
    <definedName name="Text923" localSheetId="19">'Proforma (pg 20)'!$F$6</definedName>
    <definedName name="Text924" localSheetId="19">'Proforma (pg 20)'!$G$6</definedName>
    <definedName name="Text925" localSheetId="19">'Proforma (pg 20)'!$H$6</definedName>
    <definedName name="Text926" localSheetId="19">'Proforma (pg 20)'!$D$7</definedName>
    <definedName name="Text927" localSheetId="19">'Proforma (pg 20)'!$E$7</definedName>
    <definedName name="Text928" localSheetId="19">'Proforma (pg 20)'!$F$7</definedName>
    <definedName name="Text929" localSheetId="19">'Proforma (pg 20)'!$G$7</definedName>
    <definedName name="Text930" localSheetId="19">'Proforma (pg 20)'!$H$7</definedName>
    <definedName name="Text931" localSheetId="19">'Proforma (pg 20)'!$D$8</definedName>
    <definedName name="Text932" localSheetId="19">'Proforma (pg 20)'!$E$8</definedName>
    <definedName name="Text933" localSheetId="19">'Proforma (pg 20)'!$F$8</definedName>
    <definedName name="Text934" localSheetId="19">'Proforma (pg 20)'!$G$8</definedName>
    <definedName name="Text935" localSheetId="19">'Proforma (pg 20)'!$H$8</definedName>
    <definedName name="Text936" localSheetId="19">'Proforma (pg 20)'!$D$9</definedName>
    <definedName name="Text937" localSheetId="19">'Proforma (pg 20)'!$E$9</definedName>
    <definedName name="Text938" localSheetId="19">'Proforma (pg 20)'!$F$9</definedName>
    <definedName name="Text939" localSheetId="19">'Proforma (pg 20)'!$G$9</definedName>
    <definedName name="Text940" localSheetId="19">'Proforma (pg 20)'!$H$9</definedName>
    <definedName name="Text941" localSheetId="19">'Proforma (pg 20)'!$D$10</definedName>
    <definedName name="Text942" localSheetId="19">'Proforma (pg 20)'!$E$10</definedName>
    <definedName name="Text943" localSheetId="19">'Proforma (pg 20)'!$F$10</definedName>
    <definedName name="Text944" localSheetId="19">'Proforma (pg 20)'!$G$10</definedName>
    <definedName name="Text945" localSheetId="19">'Proforma (pg 20)'!$H$10</definedName>
    <definedName name="Text946" localSheetId="19">'Proforma (pg 20)'!$D$11</definedName>
    <definedName name="Text947" localSheetId="19">'Proforma (pg 20)'!$E$11</definedName>
    <definedName name="Text948" localSheetId="19">'Proforma (pg 20)'!$F$11</definedName>
    <definedName name="Text949" localSheetId="19">'Proforma (pg 20)'!$G$11</definedName>
    <definedName name="Text950" localSheetId="19">'Proforma (pg 20)'!$H$11</definedName>
    <definedName name="Text951" localSheetId="19">'Proforma (pg 20)'!$D$13</definedName>
    <definedName name="Text952" localSheetId="19">'Proforma (pg 20)'!$E$13</definedName>
    <definedName name="Text953" localSheetId="19">'Proforma (pg 20)'!$F$13</definedName>
    <definedName name="Text954" localSheetId="19">'Proforma (pg 20)'!$G$13</definedName>
    <definedName name="Text955" localSheetId="19">'Proforma (pg 20)'!$H$13</definedName>
    <definedName name="Text956" localSheetId="19">'Proforma (pg 20)'!$D$14</definedName>
    <definedName name="Text957" localSheetId="19">'Proforma (pg 20)'!$E$14</definedName>
    <definedName name="Text958" localSheetId="19">'Proforma (pg 20)'!$F$14</definedName>
    <definedName name="Text959" localSheetId="19">'Proforma (pg 20)'!$G$14</definedName>
    <definedName name="Text960" localSheetId="19">'Proforma (pg 20)'!$H$14</definedName>
    <definedName name="Text961" localSheetId="19">'Proforma (pg 20)'!$D$15</definedName>
    <definedName name="Text962" localSheetId="19">'Proforma (pg 20)'!$E$15</definedName>
    <definedName name="Text963" localSheetId="19">'Proforma (pg 20)'!$F$15</definedName>
    <definedName name="Text964" localSheetId="19">'Proforma (pg 20)'!$G$15</definedName>
    <definedName name="Text965" localSheetId="19">'Proforma (pg 20)'!$H$15</definedName>
    <definedName name="Text966" localSheetId="19">'Proforma (pg 20)'!$D$16</definedName>
    <definedName name="Text967" localSheetId="19">'Proforma (pg 20)'!$E$16</definedName>
    <definedName name="Text968" localSheetId="19">'Proforma (pg 20)'!$F$16</definedName>
    <definedName name="Text969" localSheetId="19">'Proforma (pg 20)'!$G$16</definedName>
    <definedName name="Text970" localSheetId="19">'Proforma (pg 20)'!$H$16</definedName>
    <definedName name="Text971" localSheetId="19">'Proforma (pg 20)'!$D$17</definedName>
    <definedName name="Text972" localSheetId="19">'Proforma (pg 20)'!$E$17</definedName>
    <definedName name="Text973" localSheetId="19">'Proforma (pg 20)'!$F$17</definedName>
    <definedName name="Text974" localSheetId="19">'Proforma (pg 20)'!$G$17</definedName>
    <definedName name="Text975" localSheetId="19">'Proforma (pg 20)'!$H$17</definedName>
    <definedName name="Text976" localSheetId="19">'Proforma (pg 20)'!$D$18</definedName>
    <definedName name="Text977" localSheetId="19">'Proforma (pg 20)'!$E$18</definedName>
    <definedName name="Text978" localSheetId="19">'Proforma (pg 20)'!$F$18</definedName>
    <definedName name="Text979" localSheetId="19">'Proforma (pg 20)'!$G$18</definedName>
    <definedName name="Text980" localSheetId="19">'Proforma (pg 20)'!$H$18</definedName>
    <definedName name="Text981" localSheetId="19">'Proforma (pg 20)'!$D$19</definedName>
    <definedName name="Text982" localSheetId="19">'Proforma (pg 20)'!$E$19</definedName>
    <definedName name="Text983" localSheetId="19">'Proforma (pg 20)'!$F$19</definedName>
    <definedName name="Text984" localSheetId="19">'Proforma (pg 20)'!$G$19</definedName>
    <definedName name="Text985" localSheetId="19">'Proforma (pg 20)'!$H$19</definedName>
    <definedName name="Text986" localSheetId="19">'Proforma (pg 20)'!$D$20</definedName>
    <definedName name="Text987" localSheetId="19">'Proforma (pg 20)'!$E$20</definedName>
    <definedName name="Text988" localSheetId="19">'Proforma (pg 20)'!$F$20</definedName>
    <definedName name="Text989" localSheetId="19">'Proforma (pg 20)'!$G$20</definedName>
    <definedName name="Text990" localSheetId="19">'Proforma (pg 20)'!$H$20</definedName>
    <definedName name="Text991" localSheetId="19">'Proforma (pg 20)'!$B$22</definedName>
    <definedName name="Text992" localSheetId="19">'Proforma (pg 20)'!$E$22</definedName>
    <definedName name="Text993" localSheetId="19">'Proforma (pg 20)'!$F$22</definedName>
    <definedName name="Text994" localSheetId="19">'Proforma (pg 20)'!$G$22</definedName>
    <definedName name="Text995" localSheetId="19">'Proforma (pg 20)'!$H$22</definedName>
    <definedName name="Text996" localSheetId="19">'Proforma (pg 20)'!$D$23</definedName>
    <definedName name="Text997" localSheetId="19">'Proforma (pg 20)'!$E$23</definedName>
    <definedName name="Text998" localSheetId="19">'Proforma (pg 20)'!$F$23</definedName>
    <definedName name="Text999" localSheetId="19">'Proforma (pg 20)'!$G$23</definedName>
    <definedName name="totalunits">'More Development Info (pg 6)'!$K$21</definedName>
    <definedName name="units">'More Development Info (pg 6)'!$K$21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61" l="1"/>
  <c r="J22" i="61"/>
  <c r="J16" i="61"/>
  <c r="J14" i="61"/>
  <c r="J10" i="61"/>
  <c r="E54" i="42" l="1"/>
  <c r="F54" i="42"/>
  <c r="K52" i="36"/>
  <c r="G59" i="36" s="1"/>
  <c r="E52" i="36"/>
  <c r="G57" i="36" s="1"/>
  <c r="E36" i="36"/>
  <c r="G55" i="36" s="1"/>
  <c r="I6" i="60"/>
  <c r="I5" i="60"/>
  <c r="I10" i="60"/>
  <c r="I9" i="60"/>
  <c r="I8" i="60"/>
  <c r="I7" i="60"/>
  <c r="I16" i="60" s="1"/>
  <c r="I18" i="60" s="1"/>
  <c r="H10" i="36" s="1"/>
  <c r="CA9" i="24" l="1"/>
  <c r="K13" i="21" l="1"/>
  <c r="J28" i="33" l="1"/>
  <c r="J37" i="34" l="1"/>
  <c r="K14" i="21"/>
  <c r="K18" i="21"/>
  <c r="K20" i="21" l="1"/>
  <c r="CA11" i="24" l="1"/>
  <c r="J36" i="35" l="1"/>
  <c r="J35" i="35"/>
  <c r="J34" i="35"/>
  <c r="J21" i="35"/>
  <c r="J20" i="35"/>
  <c r="J19" i="35"/>
  <c r="J6" i="35"/>
  <c r="J5" i="35"/>
  <c r="J4" i="35"/>
  <c r="J39" i="34"/>
  <c r="J38" i="34"/>
  <c r="J44" i="34" s="1"/>
  <c r="J46" i="34" s="1"/>
  <c r="H6" i="36"/>
  <c r="J23" i="34"/>
  <c r="J22" i="34"/>
  <c r="J21" i="34"/>
  <c r="J7" i="34"/>
  <c r="J6" i="34"/>
  <c r="J5" i="34"/>
  <c r="J30" i="33"/>
  <c r="J29" i="33"/>
  <c r="K19" i="21"/>
  <c r="J41" i="35" l="1"/>
  <c r="J43" i="35" s="1"/>
  <c r="H9" i="36" s="1"/>
  <c r="J28" i="34"/>
  <c r="J30" i="34" s="1"/>
  <c r="H5" i="36" s="1"/>
  <c r="J26" i="35"/>
  <c r="J28" i="35" s="1"/>
  <c r="H8" i="36" s="1"/>
  <c r="J12" i="34"/>
  <c r="J14" i="34" s="1"/>
  <c r="H4" i="36" s="1"/>
  <c r="J11" i="35"/>
  <c r="J13" i="35" s="1"/>
  <c r="H7" i="36" s="1"/>
  <c r="J35" i="33"/>
  <c r="J37" i="33" s="1"/>
  <c r="H3" i="36" s="1"/>
  <c r="H11" i="36" l="1"/>
  <c r="H21" i="21" l="1"/>
  <c r="H22" i="21" s="1"/>
  <c r="I21" i="21"/>
  <c r="I22" i="21" s="1"/>
  <c r="J21" i="21"/>
  <c r="J22" i="21" s="1"/>
  <c r="G21" i="21"/>
  <c r="G22" i="21" s="1"/>
  <c r="H43" i="45" l="1"/>
  <c r="CA51" i="24" l="1"/>
  <c r="CA50" i="24"/>
  <c r="CA49" i="24"/>
  <c r="CA48" i="24"/>
  <c r="CA47" i="24"/>
  <c r="CA46" i="24"/>
  <c r="CA45" i="24"/>
  <c r="CA44" i="24"/>
  <c r="CA43" i="24"/>
  <c r="CA42" i="24"/>
  <c r="CA41" i="24"/>
  <c r="CA40" i="24"/>
  <c r="CA39" i="24"/>
  <c r="CA38" i="24"/>
  <c r="CA37" i="24"/>
  <c r="CA36" i="24"/>
  <c r="CA35" i="24"/>
  <c r="CA34" i="24"/>
  <c r="CA33" i="24"/>
  <c r="CA32" i="24"/>
  <c r="CA31" i="24"/>
  <c r="CA30" i="24"/>
  <c r="CA29" i="24"/>
  <c r="CA28" i="24"/>
  <c r="CA27" i="24"/>
  <c r="CA26" i="24"/>
  <c r="CA25" i="24"/>
  <c r="CA24" i="24"/>
  <c r="CA23" i="24"/>
  <c r="CA22" i="24"/>
  <c r="CA21" i="24"/>
  <c r="CA20" i="24"/>
  <c r="CA19" i="24"/>
  <c r="CA18" i="24"/>
  <c r="CA17" i="24"/>
  <c r="CA16" i="24"/>
  <c r="CA15" i="24"/>
  <c r="CA14" i="24"/>
  <c r="CA13" i="24"/>
  <c r="CA12" i="24"/>
  <c r="CA10" i="24"/>
  <c r="AW9" i="24"/>
  <c r="BB9" i="24"/>
  <c r="AW10" i="24"/>
  <c r="BB10" i="24"/>
  <c r="AW11" i="24"/>
  <c r="BB11" i="24"/>
  <c r="AW12" i="24"/>
  <c r="BB12" i="24"/>
  <c r="AW13" i="24"/>
  <c r="BB13" i="24"/>
  <c r="AW14" i="24"/>
  <c r="BB14" i="24"/>
  <c r="AW15" i="24"/>
  <c r="BB15" i="24"/>
  <c r="AW16" i="24"/>
  <c r="BB16" i="24"/>
  <c r="AW17" i="24"/>
  <c r="BB17" i="24"/>
  <c r="AW18" i="24"/>
  <c r="BB18" i="24"/>
  <c r="AW19" i="24"/>
  <c r="BB19" i="24"/>
  <c r="AW20" i="24"/>
  <c r="BB20" i="24"/>
  <c r="AW21" i="24"/>
  <c r="BB21" i="24"/>
  <c r="AW22" i="24"/>
  <c r="BB22" i="24"/>
  <c r="AW23" i="24"/>
  <c r="BB23" i="24"/>
  <c r="AW24" i="24"/>
  <c r="BB24" i="24"/>
  <c r="AW25" i="24"/>
  <c r="BB25" i="24"/>
  <c r="AW26" i="24"/>
  <c r="BB26" i="24"/>
  <c r="AW27" i="24"/>
  <c r="BB27" i="24"/>
  <c r="AW28" i="24"/>
  <c r="BB28" i="24"/>
  <c r="AW29" i="24"/>
  <c r="BB29" i="24"/>
  <c r="AW30" i="24"/>
  <c r="BB30" i="24"/>
  <c r="AW31" i="24"/>
  <c r="BB31" i="24"/>
  <c r="AW32" i="24"/>
  <c r="BB32" i="24"/>
  <c r="AW33" i="24"/>
  <c r="BB33" i="24"/>
  <c r="AW34" i="24"/>
  <c r="BB34" i="24"/>
  <c r="AW35" i="24"/>
  <c r="BB35" i="24"/>
  <c r="AW36" i="24"/>
  <c r="BB36" i="24"/>
  <c r="AW37" i="24"/>
  <c r="BB37" i="24"/>
  <c r="AW38" i="24"/>
  <c r="BB38" i="24"/>
  <c r="AW39" i="24"/>
  <c r="BB39" i="24"/>
  <c r="AW40" i="24"/>
  <c r="BB40" i="24"/>
  <c r="AW41" i="24"/>
  <c r="BB41" i="24"/>
  <c r="AW42" i="24"/>
  <c r="BB42" i="24"/>
  <c r="AW43" i="24"/>
  <c r="BB43" i="24"/>
  <c r="AW44" i="24"/>
  <c r="BB44" i="24"/>
  <c r="AW45" i="24"/>
  <c r="BB45" i="24"/>
  <c r="AW46" i="24"/>
  <c r="BB46" i="24"/>
  <c r="AW47" i="24"/>
  <c r="BB47" i="24"/>
  <c r="AW48" i="24"/>
  <c r="BB48" i="24"/>
  <c r="AW49" i="24"/>
  <c r="BB49" i="24"/>
  <c r="AW50" i="24"/>
  <c r="BB50" i="24"/>
  <c r="AW51" i="24"/>
  <c r="BB51" i="24"/>
  <c r="X52" i="24"/>
  <c r="AC52" i="24"/>
  <c r="AH52" i="24"/>
  <c r="AM52" i="24"/>
  <c r="AR52" i="24"/>
  <c r="BG13" i="24" l="1"/>
  <c r="BL13" i="24" s="1"/>
  <c r="BG21" i="24"/>
  <c r="BL21" i="24" s="1"/>
  <c r="BG29" i="24"/>
  <c r="BL29" i="24" s="1"/>
  <c r="BG37" i="24"/>
  <c r="BL37" i="24" s="1"/>
  <c r="BG45" i="24"/>
  <c r="BL45" i="24" s="1"/>
  <c r="BG12" i="24"/>
  <c r="BL12" i="24" s="1"/>
  <c r="BG50" i="24"/>
  <c r="BL50" i="24" s="1"/>
  <c r="BG48" i="24"/>
  <c r="BL48" i="24" s="1"/>
  <c r="BG46" i="24"/>
  <c r="BL46" i="24" s="1"/>
  <c r="BG44" i="24"/>
  <c r="BL44" i="24" s="1"/>
  <c r="BG42" i="24"/>
  <c r="BL42" i="24" s="1"/>
  <c r="BG41" i="24"/>
  <c r="BL41" i="24" s="1"/>
  <c r="BG40" i="24"/>
  <c r="BL40" i="24" s="1"/>
  <c r="BG38" i="24"/>
  <c r="BL38" i="24" s="1"/>
  <c r="BG36" i="24"/>
  <c r="BL36" i="24" s="1"/>
  <c r="BG34" i="24"/>
  <c r="BL34" i="24" s="1"/>
  <c r="BG33" i="24"/>
  <c r="BL33" i="24" s="1"/>
  <c r="BG32" i="24"/>
  <c r="BL32" i="24" s="1"/>
  <c r="BG30" i="24"/>
  <c r="BL30" i="24" s="1"/>
  <c r="BG28" i="24"/>
  <c r="BL28" i="24" s="1"/>
  <c r="BG26" i="24"/>
  <c r="BL26" i="24" s="1"/>
  <c r="BG25" i="24"/>
  <c r="BL25" i="24" s="1"/>
  <c r="BG24" i="24"/>
  <c r="BL24" i="24" s="1"/>
  <c r="BG22" i="24"/>
  <c r="BL22" i="24" s="1"/>
  <c r="BG20" i="24"/>
  <c r="BL20" i="24" s="1"/>
  <c r="BG18" i="24"/>
  <c r="BL18" i="24" s="1"/>
  <c r="BG17" i="24"/>
  <c r="BL17" i="24" s="1"/>
  <c r="BG16" i="24"/>
  <c r="BL16" i="24" s="1"/>
  <c r="BG14" i="24"/>
  <c r="BL14" i="24" s="1"/>
  <c r="BG11" i="24"/>
  <c r="BG10" i="24"/>
  <c r="BL10" i="24" s="1"/>
  <c r="BG15" i="24"/>
  <c r="BL15" i="24" s="1"/>
  <c r="BG19" i="24"/>
  <c r="BL19" i="24" s="1"/>
  <c r="BG23" i="24"/>
  <c r="BL23" i="24" s="1"/>
  <c r="BG27" i="24"/>
  <c r="BL27" i="24" s="1"/>
  <c r="BG31" i="24"/>
  <c r="BL31" i="24" s="1"/>
  <c r="BG35" i="24"/>
  <c r="BL35" i="24" s="1"/>
  <c r="BG39" i="24"/>
  <c r="BL39" i="24" s="1"/>
  <c r="BG43" i="24"/>
  <c r="BL43" i="24" s="1"/>
  <c r="BG47" i="24"/>
  <c r="BL47" i="24" s="1"/>
  <c r="BG49" i="24"/>
  <c r="BL49" i="24" s="1"/>
  <c r="BG51" i="24"/>
  <c r="BL51" i="24" s="1"/>
  <c r="F21" i="21"/>
  <c r="K17" i="21"/>
  <c r="K16" i="21"/>
  <c r="K15" i="21"/>
  <c r="BQ52" i="24"/>
  <c r="H19" i="45"/>
  <c r="H14" i="45"/>
  <c r="F16" i="44"/>
  <c r="G16" i="44"/>
  <c r="E3" i="43"/>
  <c r="F3" i="43"/>
  <c r="G54" i="42"/>
  <c r="G3" i="43" s="1"/>
  <c r="D10" i="37"/>
  <c r="E10" i="37" s="1"/>
  <c r="F10" i="37" s="1"/>
  <c r="G10" i="37" s="1"/>
  <c r="H10" i="37" s="1"/>
  <c r="D26" i="37" s="1"/>
  <c r="E26" i="37" s="1"/>
  <c r="F26" i="37" s="1"/>
  <c r="G26" i="37" s="1"/>
  <c r="H26" i="37" s="1"/>
  <c r="D42" i="37" s="1"/>
  <c r="E42" i="37" s="1"/>
  <c r="F42" i="37" s="1"/>
  <c r="G42" i="37" s="1"/>
  <c r="H42" i="37" s="1"/>
  <c r="H13" i="38"/>
  <c r="H23" i="38"/>
  <c r="H33" i="38"/>
  <c r="H29" i="39"/>
  <c r="H35" i="39" s="1"/>
  <c r="J14" i="32"/>
  <c r="K14" i="32"/>
  <c r="L14" i="32"/>
  <c r="H14" i="32"/>
  <c r="I14" i="32"/>
  <c r="BL11" i="24"/>
  <c r="E49" i="43" l="1"/>
  <c r="E3" i="44" s="1"/>
  <c r="G49" i="43"/>
  <c r="G3" i="44" s="1"/>
  <c r="G18" i="44" s="1"/>
  <c r="G26" i="44" s="1"/>
  <c r="G31" i="44" s="1"/>
  <c r="G37" i="44" s="1"/>
  <c r="F49" i="43"/>
  <c r="F3" i="44" s="1"/>
  <c r="F18" i="44" s="1"/>
  <c r="F26" i="44" s="1"/>
  <c r="F31" i="44" s="1"/>
  <c r="F37" i="44" s="1"/>
  <c r="L34" i="32"/>
  <c r="L35" i="32" s="1"/>
  <c r="L43" i="32"/>
  <c r="L44" i="32" s="1"/>
  <c r="K19" i="33"/>
  <c r="K20" i="33" s="1"/>
  <c r="K11" i="33"/>
  <c r="K12" i="33" s="1"/>
  <c r="L28" i="32"/>
  <c r="L29" i="32" s="1"/>
  <c r="L37" i="32"/>
  <c r="L38" i="32" s="1"/>
  <c r="L46" i="32"/>
  <c r="L47" i="32" s="1"/>
  <c r="L31" i="32"/>
  <c r="L32" i="32" s="1"/>
  <c r="K15" i="33"/>
  <c r="K16" i="33" s="1"/>
  <c r="L40" i="32"/>
  <c r="L41" i="32" s="1"/>
  <c r="K7" i="33"/>
  <c r="K8" i="33" s="1"/>
  <c r="I19" i="33"/>
  <c r="I20" i="33" s="1"/>
  <c r="I11" i="33"/>
  <c r="I12" i="33" s="1"/>
  <c r="J28" i="32"/>
  <c r="J29" i="32" s="1"/>
  <c r="I15" i="33"/>
  <c r="I16" i="33" s="1"/>
  <c r="J37" i="32"/>
  <c r="J38" i="32" s="1"/>
  <c r="J46" i="32"/>
  <c r="J47" i="32" s="1"/>
  <c r="J40" i="32"/>
  <c r="J41" i="32" s="1"/>
  <c r="J31" i="32"/>
  <c r="J32" i="32" s="1"/>
  <c r="I7" i="33"/>
  <c r="I8" i="33" s="1"/>
  <c r="J34" i="32"/>
  <c r="J35" i="32" s="1"/>
  <c r="J43" i="32"/>
  <c r="J44" i="32" s="1"/>
  <c r="K43" i="32"/>
  <c r="K44" i="32" s="1"/>
  <c r="J19" i="33"/>
  <c r="J20" i="33" s="1"/>
  <c r="J11" i="33"/>
  <c r="J12" i="33" s="1"/>
  <c r="K28" i="32"/>
  <c r="K29" i="32" s="1"/>
  <c r="K31" i="32"/>
  <c r="K32" i="32" s="1"/>
  <c r="K37" i="32"/>
  <c r="K38" i="32" s="1"/>
  <c r="K46" i="32"/>
  <c r="K47" i="32" s="1"/>
  <c r="J15" i="33"/>
  <c r="J16" i="33" s="1"/>
  <c r="K40" i="32"/>
  <c r="K41" i="32" s="1"/>
  <c r="K34" i="32"/>
  <c r="K35" i="32" s="1"/>
  <c r="J7" i="33"/>
  <c r="J8" i="33" s="1"/>
  <c r="H7" i="33"/>
  <c r="H8" i="33" s="1"/>
  <c r="I37" i="32"/>
  <c r="I38" i="32" s="1"/>
  <c r="I46" i="32"/>
  <c r="I47" i="32" s="1"/>
  <c r="I31" i="32"/>
  <c r="I32" i="32" s="1"/>
  <c r="H19" i="33"/>
  <c r="H20" i="33" s="1"/>
  <c r="H11" i="33"/>
  <c r="H12" i="33" s="1"/>
  <c r="I40" i="32"/>
  <c r="I41" i="32" s="1"/>
  <c r="I34" i="32"/>
  <c r="I35" i="32" s="1"/>
  <c r="H15" i="33"/>
  <c r="H16" i="33" s="1"/>
  <c r="I43" i="32"/>
  <c r="I44" i="32" s="1"/>
  <c r="I28" i="32"/>
  <c r="I29" i="32" s="1"/>
  <c r="G19" i="33"/>
  <c r="G20" i="33" s="1"/>
  <c r="F19" i="33"/>
  <c r="F20" i="33" s="1"/>
  <c r="H34" i="32"/>
  <c r="H35" i="32" s="1"/>
  <c r="G11" i="33"/>
  <c r="G12" i="33" s="1"/>
  <c r="G15" i="33"/>
  <c r="G16" i="33" s="1"/>
  <c r="H43" i="32"/>
  <c r="H44" i="32" s="1"/>
  <c r="H37" i="32"/>
  <c r="H38" i="32" s="1"/>
  <c r="F15" i="33"/>
  <c r="F16" i="33" s="1"/>
  <c r="H28" i="32"/>
  <c r="H29" i="32" s="1"/>
  <c r="F11" i="33"/>
  <c r="F12" i="33" s="1"/>
  <c r="H46" i="32"/>
  <c r="H47" i="32" s="1"/>
  <c r="G7" i="33"/>
  <c r="G8" i="33" s="1"/>
  <c r="H31" i="32"/>
  <c r="H32" i="32" s="1"/>
  <c r="F7" i="33"/>
  <c r="F8" i="33" s="1"/>
  <c r="H40" i="32"/>
  <c r="H41" i="32" s="1"/>
  <c r="K21" i="21"/>
  <c r="I61" i="36"/>
  <c r="H41" i="45"/>
  <c r="F22" i="21"/>
  <c r="K22" i="21" s="1"/>
  <c r="BG9" i="24"/>
  <c r="BL9" i="24" s="1"/>
  <c r="E6" i="44" l="1"/>
  <c r="H12" i="45"/>
  <c r="E41" i="44"/>
  <c r="H33" i="45" s="1"/>
  <c r="H50" i="45" s="1"/>
  <c r="L17" i="21"/>
  <c r="L20" i="21"/>
  <c r="L19" i="21"/>
  <c r="L15" i="21"/>
  <c r="L18" i="21"/>
  <c r="L16" i="21"/>
  <c r="L14" i="21"/>
  <c r="L13" i="21"/>
  <c r="K55" i="36"/>
  <c r="L61" i="36"/>
  <c r="H48" i="45"/>
  <c r="H57" i="45"/>
  <c r="K57" i="36"/>
  <c r="K59" i="36"/>
  <c r="H12" i="36"/>
  <c r="H14" i="36" s="1"/>
  <c r="H53" i="45"/>
  <c r="BL52" i="24"/>
  <c r="D9" i="37"/>
  <c r="E9" i="37" s="1"/>
  <c r="F9" i="37" s="1"/>
  <c r="G9" i="37" s="1"/>
  <c r="H9" i="37" s="1"/>
  <c r="D25" i="37" s="1"/>
  <c r="E25" i="37" s="1"/>
  <c r="F25" i="37" s="1"/>
  <c r="G25" i="37" s="1"/>
  <c r="H25" i="37" s="1"/>
  <c r="D41" i="37" s="1"/>
  <c r="E41" i="37" s="1"/>
  <c r="F41" i="37" s="1"/>
  <c r="G41" i="37" s="1"/>
  <c r="H41" i="37" s="1"/>
  <c r="H16" i="45"/>
  <c r="H21" i="45" s="1"/>
  <c r="H29" i="45" s="1"/>
  <c r="H31" i="45" s="1"/>
  <c r="H45" i="45"/>
  <c r="H37" i="39"/>
  <c r="L21" i="21" l="1"/>
  <c r="D6" i="37"/>
  <c r="E6" i="37" s="1"/>
  <c r="E7" i="37" s="1"/>
  <c r="E8" i="37" s="1"/>
  <c r="E13" i="37" s="1"/>
  <c r="D7" i="37" l="1"/>
  <c r="D8" i="37" s="1"/>
  <c r="D13" i="37" s="1"/>
  <c r="D20" i="37" s="1"/>
  <c r="F6" i="37"/>
  <c r="F7" i="37" s="1"/>
  <c r="F8" i="37" s="1"/>
  <c r="F13" i="37" s="1"/>
  <c r="E16" i="37"/>
  <c r="E19" i="37" s="1"/>
  <c r="E20" i="37"/>
  <c r="E17" i="37"/>
  <c r="D17" i="37" l="1"/>
  <c r="D16" i="37"/>
  <c r="D19" i="37" s="1"/>
  <c r="G6" i="37"/>
  <c r="G7" i="37" s="1"/>
  <c r="G8" i="37" s="1"/>
  <c r="G13" i="37" s="1"/>
  <c r="F17" i="37"/>
  <c r="F16" i="37"/>
  <c r="F19" i="37" s="1"/>
  <c r="F20" i="37"/>
  <c r="H6" i="37" l="1"/>
  <c r="H7" i="37" s="1"/>
  <c r="H8" i="37" s="1"/>
  <c r="H13" i="37" s="1"/>
  <c r="G16" i="37"/>
  <c r="G19" i="37" s="1"/>
  <c r="G17" i="37"/>
  <c r="G20" i="37"/>
  <c r="D22" i="37" l="1"/>
  <c r="E22" i="37" s="1"/>
  <c r="H16" i="37"/>
  <c r="H19" i="37" s="1"/>
  <c r="H17" i="37"/>
  <c r="H20" i="37"/>
  <c r="D23" i="37" l="1"/>
  <c r="D24" i="37" s="1"/>
  <c r="D29" i="37" s="1"/>
  <c r="D36" i="37" s="1"/>
  <c r="F22" i="37"/>
  <c r="E23" i="37"/>
  <c r="E24" i="37" s="1"/>
  <c r="E29" i="37" s="1"/>
  <c r="D32" i="37" l="1"/>
  <c r="D35" i="37" s="1"/>
  <c r="D33" i="37"/>
  <c r="E33" i="37"/>
  <c r="E36" i="37"/>
  <c r="E32" i="37"/>
  <c r="E35" i="37" s="1"/>
  <c r="G22" i="37"/>
  <c r="F23" i="37"/>
  <c r="F24" i="37" s="1"/>
  <c r="F29" i="37" s="1"/>
  <c r="F32" i="37" l="1"/>
  <c r="F35" i="37" s="1"/>
  <c r="F33" i="37"/>
  <c r="F36" i="37"/>
  <c r="G23" i="37"/>
  <c r="G24" i="37" s="1"/>
  <c r="G29" i="37" s="1"/>
  <c r="H22" i="37"/>
  <c r="D38" i="37" l="1"/>
  <c r="H23" i="37"/>
  <c r="H24" i="37" s="1"/>
  <c r="H29" i="37" s="1"/>
  <c r="G32" i="37"/>
  <c r="G35" i="37" s="1"/>
  <c r="G36" i="37"/>
  <c r="G33" i="37"/>
  <c r="H36" i="37" l="1"/>
  <c r="H32" i="37"/>
  <c r="H35" i="37" s="1"/>
  <c r="H33" i="37"/>
  <c r="E38" i="37"/>
  <c r="D39" i="37"/>
  <c r="D40" i="37" s="1"/>
  <c r="D45" i="37" s="1"/>
  <c r="D49" i="37" l="1"/>
  <c r="D48" i="37"/>
  <c r="D51" i="37" s="1"/>
  <c r="D52" i="37"/>
  <c r="F38" i="37"/>
  <c r="E39" i="37"/>
  <c r="E40" i="37" s="1"/>
  <c r="E45" i="37" s="1"/>
  <c r="E49" i="37" l="1"/>
  <c r="E52" i="37"/>
  <c r="E48" i="37"/>
  <c r="E51" i="37" s="1"/>
  <c r="F39" i="37"/>
  <c r="F40" i="37" s="1"/>
  <c r="F45" i="37" s="1"/>
  <c r="G38" i="37"/>
  <c r="G39" i="37" l="1"/>
  <c r="G40" i="37" s="1"/>
  <c r="G45" i="37" s="1"/>
  <c r="H38" i="37"/>
  <c r="F48" i="37"/>
  <c r="F51" i="37" s="1"/>
  <c r="F49" i="37"/>
  <c r="F52" i="37"/>
  <c r="G52" i="37" l="1"/>
  <c r="G49" i="37"/>
  <c r="G48" i="37"/>
  <c r="G51" i="37" s="1"/>
  <c r="H39" i="37"/>
  <c r="H40" i="37" s="1"/>
  <c r="H45" i="37" s="1"/>
  <c r="H49" i="37" l="1"/>
  <c r="H48" i="37"/>
  <c r="H51" i="37" s="1"/>
  <c r="H52" i="37"/>
</calcChain>
</file>

<file path=xl/sharedStrings.xml><?xml version="1.0" encoding="utf-8"?>
<sst xmlns="http://schemas.openxmlformats.org/spreadsheetml/2006/main" count="1178" uniqueCount="759">
  <si>
    <t>Indiana Housing and Community Development Authority</t>
  </si>
  <si>
    <t>Rental Housing Tax Credit FINAL Application</t>
  </si>
  <si>
    <r>
      <t xml:space="preserve">Application for </t>
    </r>
    <r>
      <rPr>
        <b/>
        <u/>
        <sz val="12"/>
        <rFont val="Calibri"/>
        <family val="2"/>
      </rPr>
      <t>"Final"</t>
    </r>
    <r>
      <rPr>
        <sz val="12"/>
        <rFont val="Calibri"/>
        <family val="2"/>
      </rPr>
      <t xml:space="preserve"> Allocation of Rental Housing Financing</t>
    </r>
  </si>
  <si>
    <t>Date:</t>
  </si>
  <si>
    <t>Development Name:</t>
  </si>
  <si>
    <t>Development City:</t>
  </si>
  <si>
    <t>Development County:</t>
  </si>
  <si>
    <t>Building Identification Number (BIN):</t>
  </si>
  <si>
    <t>Rental Housing Tax Credit Final Application</t>
  </si>
  <si>
    <r>
      <t xml:space="preserve">Application for </t>
    </r>
    <r>
      <rPr>
        <b/>
        <sz val="11"/>
        <rFont val="Calibri"/>
        <family val="2"/>
      </rPr>
      <t>"Final"</t>
    </r>
    <r>
      <rPr>
        <sz val="11"/>
        <rFont val="Calibri"/>
        <family val="2"/>
      </rPr>
      <t xml:space="preserve"> Allocation of Rental Housing Financing</t>
    </r>
  </si>
  <si>
    <t>FINAL APPLICATION PACKAGE SUBMISSION CHECKLIST</t>
  </si>
  <si>
    <t>The Owner must submit, at a minimum, the following documentation to the Authority within six (6) months from the time the</t>
  </si>
  <si>
    <t xml:space="preserve">Development is placed in service.  </t>
  </si>
  <si>
    <t>A.</t>
  </si>
  <si>
    <t>Development Name and Location</t>
  </si>
  <si>
    <t>1. Development Name</t>
  </si>
  <si>
    <t xml:space="preserve">    Street Address</t>
  </si>
  <si>
    <t xml:space="preserve">    City</t>
  </si>
  <si>
    <t>State</t>
  </si>
  <si>
    <t>Zip</t>
  </si>
  <si>
    <r>
      <t xml:space="preserve">Set-Aside Awarded From: </t>
    </r>
    <r>
      <rPr>
        <b/>
        <sz val="11"/>
        <rFont val="Calibri"/>
        <family val="2"/>
      </rPr>
      <t>See Development Summary</t>
    </r>
  </si>
  <si>
    <r>
      <t xml:space="preserve">(Applicable for Rental Housing Tax Credits </t>
    </r>
    <r>
      <rPr>
        <b/>
        <sz val="12"/>
        <rFont val="Calibri"/>
        <family val="2"/>
      </rPr>
      <t>ONLY</t>
    </r>
    <r>
      <rPr>
        <sz val="12"/>
        <rFont val="Calibri"/>
        <family val="2"/>
      </rPr>
      <t>)</t>
    </r>
  </si>
  <si>
    <t>B.</t>
  </si>
  <si>
    <t>Types of Allocation/Allocation Year</t>
  </si>
  <si>
    <t>1.  Date of Allocation:</t>
  </si>
  <si>
    <t>2.  Check the boxes that describe the allocation for the bulding (check those that apply):</t>
  </si>
  <si>
    <t xml:space="preserve"> </t>
  </si>
  <si>
    <t>a.</t>
  </si>
  <si>
    <t>b.</t>
  </si>
  <si>
    <t>c.</t>
  </si>
  <si>
    <t>d.</t>
  </si>
  <si>
    <t>e.</t>
  </si>
  <si>
    <t>f.</t>
  </si>
  <si>
    <t>g.</t>
  </si>
  <si>
    <t>3.  What was the first year the tax credits were claimed by the Owner?</t>
  </si>
  <si>
    <t xml:space="preserve">4.   At the time of initial application, was the developmetn located in a Qualified Census </t>
  </si>
  <si>
    <t xml:space="preserve">      Tract or Difficult to Develop Area</t>
  </si>
  <si>
    <t>Yes</t>
  </si>
  <si>
    <t>No</t>
  </si>
  <si>
    <t>a. If Yes, Census Tract #:</t>
  </si>
  <si>
    <t>footnotes:</t>
  </si>
  <si>
    <t>C.    Owner Information</t>
  </si>
  <si>
    <t>a.  Name of Owner</t>
  </si>
  <si>
    <t xml:space="preserve">     Contact Person</t>
  </si>
  <si>
    <t xml:space="preserve">     Street Address</t>
  </si>
  <si>
    <t xml:space="preserve">     City</t>
  </si>
  <si>
    <t xml:space="preserve">     Phone</t>
  </si>
  <si>
    <t>Fax</t>
  </si>
  <si>
    <t xml:space="preserve">     E-mail Address</t>
  </si>
  <si>
    <t xml:space="preserve">     Federal I.D. No.</t>
  </si>
  <si>
    <t xml:space="preserve">     Type of entity:</t>
  </si>
  <si>
    <t>Limited Partnership</t>
  </si>
  <si>
    <t>Individual(s)</t>
  </si>
  <si>
    <t>Corporation</t>
  </si>
  <si>
    <t>Limited Liability Company</t>
  </si>
  <si>
    <t>Other</t>
  </si>
  <si>
    <r>
      <t xml:space="preserve">Provide Name and Signature for </t>
    </r>
    <r>
      <rPr>
        <b/>
        <u/>
        <sz val="12"/>
        <rFont val="Calibri"/>
        <family val="2"/>
      </rPr>
      <t>each Authorized Signatory</t>
    </r>
    <r>
      <rPr>
        <b/>
        <sz val="12"/>
        <rFont val="Calibri"/>
        <family val="2"/>
      </rPr>
      <t xml:space="preserve"> on behalf of the Applicant.</t>
    </r>
  </si>
  <si>
    <t>1.</t>
  </si>
  <si>
    <t>Printed Name &amp; Title</t>
  </si>
  <si>
    <t>Signature</t>
  </si>
  <si>
    <t>2.</t>
  </si>
  <si>
    <t>3.</t>
  </si>
  <si>
    <t>4.</t>
  </si>
  <si>
    <t>5.</t>
  </si>
  <si>
    <r>
      <t xml:space="preserve">b.  List all who have an ownership interest in Owner and the Development.  Must </t>
    </r>
    <r>
      <rPr>
        <b/>
        <u/>
        <sz val="11"/>
        <rFont val="Calibri"/>
        <family val="2"/>
      </rPr>
      <t>include</t>
    </r>
    <r>
      <rPr>
        <sz val="11"/>
        <rFont val="Calibri"/>
        <family val="2"/>
      </rPr>
      <t xml:space="preserve"> names of all general partners (</t>
    </r>
    <r>
      <rPr>
        <b/>
        <u/>
        <sz val="11"/>
        <rFont val="Calibri"/>
        <family val="2"/>
      </rPr>
      <t>including, the principals of each general partner, if applicable</t>
    </r>
    <r>
      <rPr>
        <u/>
        <sz val="11"/>
        <rFont val="Calibri"/>
        <family val="2"/>
      </rPr>
      <t>)</t>
    </r>
    <r>
      <rPr>
        <sz val="11"/>
        <rFont val="Calibri"/>
        <family val="2"/>
      </rPr>
      <t>, managing member, controlling shareholders, etc.</t>
    </r>
  </si>
  <si>
    <t>Name</t>
  </si>
  <si>
    <t>Role</t>
  </si>
  <si>
    <t>Phone #</t>
  </si>
  <si>
    <t>% Ownership</t>
  </si>
  <si>
    <t>General Partner (1)</t>
  </si>
  <si>
    <t>Principal</t>
  </si>
  <si>
    <t>General Partner (2)</t>
  </si>
  <si>
    <t>Limited Partner</t>
  </si>
  <si>
    <t>Special Ltd Partner</t>
  </si>
  <si>
    <t>D.     Development Team Information</t>
  </si>
  <si>
    <t>a. Are there any changes to the Development Team?</t>
  </si>
  <si>
    <t xml:space="preserve">    If yes, please provide additional information regarding these changes in Tab J.</t>
  </si>
  <si>
    <t xml:space="preserve">    Is the Owner/Developer's permanent address different than what is listed in this application?  </t>
  </si>
  <si>
    <t xml:space="preserve">    If yes, please provide the permanent address here:</t>
  </si>
  <si>
    <t>E.</t>
  </si>
  <si>
    <t>Development Information</t>
  </si>
  <si>
    <t>Rental Housing Tax Credit and/or Multifamily Tax-Exempt Bond Unit Breakdowns</t>
  </si>
  <si>
    <t>Indicate if the development will be subject to additional income restrictions and/or rent restrictions:</t>
  </si>
  <si>
    <r>
      <t xml:space="preserve">The AMI percentage elected below will apply to </t>
    </r>
    <r>
      <rPr>
        <u/>
        <sz val="11"/>
        <rFont val="Calibri"/>
        <family val="2"/>
        <scheme val="minor"/>
      </rPr>
      <t>both</t>
    </r>
    <r>
      <rPr>
        <sz val="11"/>
        <rFont val="Calibri"/>
        <family val="2"/>
        <scheme val="minor"/>
      </rPr>
      <t xml:space="preserve"> rent and income limits (Required if electing Income Averaging Minimum Set-Aside);</t>
    </r>
  </si>
  <si>
    <r>
      <t xml:space="preserve">The AMI percentage elected below will apply </t>
    </r>
    <r>
      <rPr>
        <u/>
        <sz val="11"/>
        <rFont val="Calibri"/>
        <family val="2"/>
        <scheme val="minor"/>
      </rPr>
      <t>only</t>
    </r>
    <r>
      <rPr>
        <sz val="11"/>
        <rFont val="Calibri"/>
        <family val="2"/>
        <scheme val="minor"/>
      </rPr>
      <t xml:space="preserve"> to rent limits. All income limits will be based on the Federal Minimum Set-Aside election of 50% or 60% AMI. </t>
    </r>
  </si>
  <si>
    <t>List number of units and number of bedrooms for each income category in chart below:</t>
  </si>
  <si>
    <t>0 Bedroom</t>
  </si>
  <si>
    <t>1 Bedroom</t>
  </si>
  <si>
    <t>2 Bedrooms</t>
  </si>
  <si>
    <t>3 Bedrooms.</t>
  </si>
  <si>
    <t>4 Bedrooms.</t>
  </si>
  <si>
    <t>Total</t>
  </si>
  <si>
    <t>% of Total</t>
  </si>
  <si>
    <t>20 % AMI</t>
  </si>
  <si>
    <t># Units</t>
  </si>
  <si>
    <t>30% AMI</t>
  </si>
  <si>
    <t>40 % AMI</t>
  </si>
  <si>
    <t>50% AMI</t>
  </si>
  <si>
    <t>60% AMI</t>
  </si>
  <si>
    <t>70% AMI</t>
  </si>
  <si>
    <t>80% AMI</t>
  </si>
  <si>
    <t xml:space="preserve">Market Rate    </t>
  </si>
  <si>
    <t>Development Total</t>
  </si>
  <si>
    <t># Bdrms.</t>
  </si>
  <si>
    <t>*  No market rate units are permitted in scattered site developments per IRS Code Section 42(g)(7)</t>
  </si>
  <si>
    <t>Unit Size:</t>
  </si>
  <si>
    <t>What percent of units, by bedroom type, meet or exceed the square footage requirements set forth in G.3(c) of the QAP?</t>
  </si>
  <si>
    <t>0 Bedrooms</t>
  </si>
  <si>
    <t>3 Bedrooms</t>
  </si>
  <si>
    <t>4 Bedrooms</t>
  </si>
  <si>
    <t>All Unit Sizes &amp; AMI Levels</t>
  </si>
  <si>
    <t>G.</t>
  </si>
  <si>
    <t>Special Housing Needs</t>
  </si>
  <si>
    <t>1.  Will this development be classified as Elderly Housing*?</t>
  </si>
  <si>
    <t>2.  Identify the number of units set aside for special housing needs below*:</t>
  </si>
  <si>
    <t>Special Needs</t>
  </si>
  <si>
    <t># of Units</t>
  </si>
  <si>
    <t>Homeless *</t>
  </si>
  <si>
    <t>Persons with disabilities</t>
  </si>
  <si>
    <t>* This requirement will be contained within the Declaration of Rental Housing Commitment recorded on the property.</t>
  </si>
  <si>
    <t>Structure and Units</t>
  </si>
  <si>
    <t>a.  List unit type(s) and number of bedroom(s) by bedroom size.</t>
  </si>
  <si>
    <t>Unit Type</t>
  </si>
  <si>
    <t>0-1 Bedroom</t>
  </si>
  <si>
    <t>Substantial Rehabilitation</t>
  </si>
  <si>
    <t>Single Family (Infill) Scattered Site</t>
  </si>
  <si>
    <t>Historic Rehabilitation</t>
  </si>
  <si>
    <t>New Construction</t>
  </si>
  <si>
    <t>b.  The type(s) of unit is (are):</t>
  </si>
  <si>
    <t xml:space="preserve"> Standard Residential Rental</t>
  </si>
  <si>
    <t>No. of Units</t>
  </si>
  <si>
    <t xml:space="preserve"> Single Room Occupancy Housing (SRO)</t>
  </si>
  <si>
    <t xml:space="preserve"> Other</t>
  </si>
  <si>
    <t>c.  Gross Residential Floor Area (resident living space only)</t>
  </si>
  <si>
    <t>Sq Ft.</t>
  </si>
  <si>
    <t>d.  Gross Common Area (hallways, community space, ect.)</t>
  </si>
  <si>
    <t>e.  Gross Floor Area (all buildings) [d + e]</t>
  </si>
  <si>
    <t>f.  Gross Commercial Floor Area (if applicable)</t>
  </si>
  <si>
    <t>g.  Intended Use of Commercial Area (if applicable)</t>
  </si>
  <si>
    <t>(Use add'l sheets, if necessary).</t>
  </si>
  <si>
    <t xml:space="preserve">All commercial uses must be included in the Declaration of Extended Rental Housing </t>
  </si>
  <si>
    <t>Commitment.  Additional information must be provided in Tab F of the application package</t>
  </si>
  <si>
    <t>detailing the square footage layout of the building and/or property, identifying all residential</t>
  </si>
  <si>
    <t>and commercial area; a time-line for complete construction showing that all commercial areas</t>
  </si>
  <si>
    <t>will be completed prior to the residential areas being occupied.</t>
  </si>
  <si>
    <t>h.  Total number of residential buildings in the Development:</t>
  </si>
  <si>
    <t xml:space="preserve"> building(s)</t>
  </si>
  <si>
    <t>i.  Will the development utilize a staff unit (security, maintenance unit)?</t>
  </si>
  <si>
    <t xml:space="preserve">  j. If yes: </t>
  </si>
  <si>
    <t>k.  If yes, how will the unit be considered in the building's applicable fraction?</t>
  </si>
  <si>
    <t xml:space="preserve">             Tax Credit Unit           Common Area</t>
  </si>
  <si>
    <t xml:space="preserve">l.   If yes, Number of units requested : </t>
  </si>
  <si>
    <t xml:space="preserve">NOTE:  If the manager's unit will be utilized as common area, then the unit must remain in </t>
  </si>
  <si>
    <t>the same building.  Developments with market rate units will not be allowed to designate tax</t>
  </si>
  <si>
    <t>credit units as manager's, security, and/or maintenance units unless the tenant qualifies</t>
  </si>
  <si>
    <t>under Section 42 guidelines.</t>
  </si>
  <si>
    <t>Project Address:</t>
  </si>
  <si>
    <t>Building Address</t>
  </si>
  <si>
    <t>Type (Acq/Rehab/NC)</t>
  </si>
  <si>
    <t>Building Identificaton Number</t>
  </si>
  <si>
    <t>Placed in Service Date (mm/dd/yy)</t>
  </si>
  <si>
    <t>Number of Residential Units</t>
  </si>
  <si>
    <t>Number of LIHTC Units</t>
  </si>
  <si>
    <t>Building Residential Sq. Footage</t>
  </si>
  <si>
    <t>Building LIHTC Sq. Footage</t>
  </si>
  <si>
    <t>Eligible Basis</t>
  </si>
  <si>
    <r>
      <rPr>
        <sz val="10"/>
        <rFont val="Calibri"/>
        <family val="2"/>
      </rPr>
      <t>Applicable Fraction</t>
    </r>
    <r>
      <rPr>
        <sz val="8"/>
        <rFont val="Calibri"/>
        <family val="2"/>
      </rPr>
      <t xml:space="preserve"> (based on Sq. Footage)</t>
    </r>
  </si>
  <si>
    <r>
      <rPr>
        <sz val="10"/>
        <rFont val="Calibri"/>
        <family val="2"/>
      </rPr>
      <t>Applicable Fraction</t>
    </r>
    <r>
      <rPr>
        <sz val="8"/>
        <rFont val="Calibri"/>
        <family val="2"/>
      </rPr>
      <t xml:space="preserve"> (based on # of units)</t>
    </r>
  </si>
  <si>
    <r>
      <rPr>
        <sz val="10"/>
        <rFont val="Calibri"/>
        <family val="2"/>
      </rPr>
      <t>Applicable Fraction</t>
    </r>
    <r>
      <rPr>
        <sz val="8"/>
        <rFont val="Calibri"/>
        <family val="2"/>
      </rPr>
      <t xml:space="preserve"> </t>
    </r>
  </si>
  <si>
    <t>Building's Qualified Basis</t>
  </si>
  <si>
    <t>Tax Credit Amount</t>
  </si>
  <si>
    <t>Rate</t>
  </si>
  <si>
    <t>Maximum Qualified Basis               "#3a on 8609"</t>
  </si>
  <si>
    <r>
      <t xml:space="preserve">Please provide the following unit information for </t>
    </r>
    <r>
      <rPr>
        <b/>
        <u/>
        <sz val="10"/>
        <rFont val="Calibri"/>
        <family val="2"/>
      </rPr>
      <t>each</t>
    </r>
    <r>
      <rPr>
        <b/>
        <sz val="10"/>
        <rFont val="Calibri"/>
        <family val="2"/>
      </rPr>
      <t xml:space="preserve"> building.</t>
    </r>
  </si>
  <si>
    <t>Address of Building:</t>
  </si>
  <si>
    <r>
      <t xml:space="preserve">Address &amp; Unit Number </t>
    </r>
    <r>
      <rPr>
        <sz val="8"/>
        <rFont val="Calibri"/>
        <family val="2"/>
      </rPr>
      <t>(include city and zip code)</t>
    </r>
  </si>
  <si>
    <r>
      <t xml:space="preserve">Type of Unit </t>
    </r>
    <r>
      <rPr>
        <sz val="8"/>
        <rFont val="Calibri"/>
        <family val="2"/>
      </rPr>
      <t>(LIHTC or Market Rate)</t>
    </r>
  </si>
  <si>
    <t>Number of Bedrooms</t>
  </si>
  <si>
    <t>Unit Sq. Footage</t>
  </si>
  <si>
    <t>Current Tenant Income</t>
  </si>
  <si>
    <t>Monthly Rent Amount</t>
  </si>
  <si>
    <t>Rent AMI Level %</t>
  </si>
  <si>
    <t>Income AMI Level %</t>
  </si>
  <si>
    <t>Special Needs Unit?</t>
  </si>
  <si>
    <t>Annual Allocated Credit Amount</t>
  </si>
  <si>
    <t xml:space="preserve">footnotes: </t>
  </si>
  <si>
    <t>10.</t>
  </si>
  <si>
    <t>Election of the Minimum Set-Aside Requirement (this election is also made by the owner on IRS</t>
  </si>
  <si>
    <r>
      <t xml:space="preserve">Form 8609):  The Owner irrevocably elects </t>
    </r>
    <r>
      <rPr>
        <b/>
        <sz val="12"/>
        <rFont val="Calibri"/>
        <family val="2"/>
      </rPr>
      <t>one</t>
    </r>
    <r>
      <rPr>
        <sz val="12"/>
        <rFont val="Calibri"/>
        <family val="2"/>
      </rPr>
      <t xml:space="preserve"> of the Minimum Set-Aside Requirements</t>
    </r>
  </si>
  <si>
    <t>At least 20% of the rental residential units in this Development are rent-restricted and are to be occupied by individuals whose income is 50% or less of the area median gross income (if this election is chosen, all tax credit units must be rented to tenants at 50% area median income or below)</t>
  </si>
  <si>
    <t xml:space="preserve"> At least 40% of the rental residential units in this Development are rent restricted and to be</t>
  </si>
  <si>
    <t xml:space="preserve"> occupied by individuals whose income is 60% or less of the area median gross income.</t>
  </si>
  <si>
    <t>occupied by individuals whose income is 80% or less of the area median gross income. The</t>
  </si>
  <si>
    <t>average income of the restricted units must be at or below 60% of the area median gross income.</t>
  </si>
  <si>
    <t xml:space="preserve"> Deep Rent Skewing as defined in Section 42.</t>
  </si>
  <si>
    <t>F.</t>
  </si>
  <si>
    <t>Tax Credit</t>
  </si>
  <si>
    <t xml:space="preserve">1.  </t>
  </si>
  <si>
    <t xml:space="preserve"> This development will be subject to the 15 year Extended Use Agreement in addition to the</t>
  </si>
  <si>
    <t xml:space="preserve"> mandatory 15 year Compliance Period (30 years).</t>
  </si>
  <si>
    <t xml:space="preserve"> This development will be subject to an additional                  (must be greater than 15 years) year</t>
  </si>
  <si>
    <t xml:space="preserve"> Extended Use Agreement, in addition to the mandatory 15-year Compliance Period.</t>
  </si>
  <si>
    <t>This development will be subject to the standard 15 year Compliance Period as part of a Lease Purchase Program (all units must be single-family detached structures) and will offer homeownership opportunities to qualified tenants after compliance period.  See IRS Revenue Ruling 95-48 and IHCDA’s Declaration of Extended Rental Housing Commitment.</t>
  </si>
  <si>
    <t>MBE/WBE Participation</t>
  </si>
  <si>
    <t>List of MBE/WBE Participants</t>
  </si>
  <si>
    <t>MBE/WBE Business Name</t>
  </si>
  <si>
    <t>Entity Service 
(Professional Services/GC/Sub-contractors/Owner/Developer/Management Entity)</t>
  </si>
  <si>
    <t>% to Total Development Cost (NA if Owner/Developer/Management)</t>
  </si>
  <si>
    <t>***If any of these participants have changed from initial application, please specify***</t>
  </si>
  <si>
    <t xml:space="preserve">H. </t>
  </si>
  <si>
    <t>Owner and Management Compliance Certification</t>
  </si>
  <si>
    <t>Individual Name</t>
  </si>
  <si>
    <t>Owner or Management Agent</t>
  </si>
  <si>
    <t>Certification Completed? (Y/N)</t>
  </si>
  <si>
    <t>*Please refer to p.2 Checklist item h. and provide documentation accordingly</t>
  </si>
  <si>
    <t xml:space="preserve">I.  </t>
  </si>
  <si>
    <t>Income and Expenses</t>
  </si>
  <si>
    <t>1.  Rental Assistance</t>
  </si>
  <si>
    <t xml:space="preserve">  a.  Do or will any low-income units receive rental assistance?     </t>
  </si>
  <si>
    <t xml:space="preserve">        </t>
  </si>
  <si>
    <t>If yes, indicate type of rental assistance and attach copy of rental assistance contract (if appplicable):</t>
  </si>
  <si>
    <t xml:space="preserve"> Section 8 HAP</t>
  </si>
  <si>
    <t xml:space="preserve">      FmHA 515 Rental Assistance</t>
  </si>
  <si>
    <t xml:space="preserve">      Other</t>
  </si>
  <si>
    <t xml:space="preserve">  b.  Number of units (by number of bedrooms) receiving assistance:</t>
  </si>
  <si>
    <t xml:space="preserve"> (1) Bedroom</t>
  </si>
  <si>
    <t xml:space="preserve"> (2) Bedrooms</t>
  </si>
  <si>
    <t xml:space="preserve"> (3) Bedrooms</t>
  </si>
  <si>
    <t xml:space="preserve"> (4) Bedrooms</t>
  </si>
  <si>
    <t xml:space="preserve">  c.  Number of years rental assistance contract    </t>
  </si>
  <si>
    <t xml:space="preserve"> Expiration date of contract</t>
  </si>
  <si>
    <t>2.  Utilities and Rents</t>
  </si>
  <si>
    <t xml:space="preserve">     a.  Monthly Utility Allowance Calculations - Entire Section Must Be Completed</t>
  </si>
  <si>
    <t>Utilities</t>
  </si>
  <si>
    <t>Type of Utility (Gas, Electric, Oil, etc.)</t>
  </si>
  <si>
    <t>Utilities Paid by:</t>
  </si>
  <si>
    <t>Enter Allowance Paid by Tenant ONLY</t>
  </si>
  <si>
    <t>0 Bdrm</t>
  </si>
  <si>
    <t>1 Bdrm</t>
  </si>
  <si>
    <t>2 Bdrm</t>
  </si>
  <si>
    <t>3 Bdrm</t>
  </si>
  <si>
    <t>4 Bdrm</t>
  </si>
  <si>
    <t>Heating</t>
  </si>
  <si>
    <t xml:space="preserve"> Owner</t>
  </si>
  <si>
    <t xml:space="preserve"> Tenant</t>
  </si>
  <si>
    <t>Air Conditioning</t>
  </si>
  <si>
    <t>Cooking</t>
  </si>
  <si>
    <t>Lighting</t>
  </si>
  <si>
    <t>Hot Water</t>
  </si>
  <si>
    <t xml:space="preserve">Water </t>
  </si>
  <si>
    <t>Sewer</t>
  </si>
  <si>
    <t>Trash</t>
  </si>
  <si>
    <t>Total Utility Allowance for Costs Paid by Tenant</t>
  </si>
  <si>
    <t xml:space="preserve">     b.  Source of Utility Allowance Calculation</t>
  </si>
  <si>
    <t xml:space="preserve"> HUD</t>
  </si>
  <si>
    <t xml:space="preserve"> FmHA  515</t>
  </si>
  <si>
    <t xml:space="preserve"> PHA</t>
  </si>
  <si>
    <t xml:space="preserve"> Utility Company (Provide letter from utility company)</t>
  </si>
  <si>
    <t xml:space="preserve">     </t>
  </si>
  <si>
    <t xml:space="preserve">     NOTE:  IRS regulations provide further guidance on how utility allowances must be determined.</t>
  </si>
  <si>
    <t xml:space="preserve">     c.  List below the applicable rental housing tax credit monthly rent limits (based on the number of</t>
  </si>
  <si>
    <t xml:space="preserve">          bedrooms) less the applicable utility allowance calculated in subpart 2.a. above:</t>
  </si>
  <si>
    <t>0 BR</t>
  </si>
  <si>
    <t>1 BR</t>
  </si>
  <si>
    <t>2 BR</t>
  </si>
  <si>
    <t>3 BR</t>
  </si>
  <si>
    <t>4 BR</t>
  </si>
  <si>
    <r>
      <t>Maximum Allowable Rent for Tenants at 2</t>
    </r>
    <r>
      <rPr>
        <b/>
        <sz val="10"/>
        <rFont val="Calibri"/>
        <family val="2"/>
      </rPr>
      <t>0% AMI</t>
    </r>
  </si>
  <si>
    <t>Minus Utility Allowance Paid by Tenant</t>
  </si>
  <si>
    <t>Equals Maximum Allowable rent for your Development</t>
  </si>
  <si>
    <r>
      <t xml:space="preserve">Maximum Allowable Rent for Tenants at </t>
    </r>
    <r>
      <rPr>
        <b/>
        <sz val="10"/>
        <rFont val="Calibri"/>
        <family val="2"/>
      </rPr>
      <t>30% AMI</t>
    </r>
  </si>
  <si>
    <r>
      <t>Maximum Allowable Rent for Tenants at 4</t>
    </r>
    <r>
      <rPr>
        <b/>
        <sz val="10"/>
        <rFont val="Calibri"/>
        <family val="2"/>
      </rPr>
      <t>0% AMI</t>
    </r>
  </si>
  <si>
    <r>
      <t>Maximum Allowable Rent for Tenants at 5</t>
    </r>
    <r>
      <rPr>
        <b/>
        <sz val="10"/>
        <rFont val="Calibri"/>
        <family val="2"/>
      </rPr>
      <t>0% AMI</t>
    </r>
  </si>
  <si>
    <r>
      <t>Maximum Allowable Rent for Tenants at 6</t>
    </r>
    <r>
      <rPr>
        <b/>
        <sz val="10"/>
        <rFont val="Calibri"/>
        <family val="2"/>
      </rPr>
      <t>0% AMI</t>
    </r>
  </si>
  <si>
    <r>
      <t>Maximum Allowable Rent for Tenants at 7</t>
    </r>
    <r>
      <rPr>
        <b/>
        <sz val="10"/>
        <rFont val="Calibri"/>
        <family val="2"/>
      </rPr>
      <t>0% AMI</t>
    </r>
  </si>
  <si>
    <r>
      <t>Maximum Allowable Rent for Tenants at 8</t>
    </r>
    <r>
      <rPr>
        <b/>
        <sz val="10"/>
        <rFont val="Calibri"/>
        <family val="2"/>
      </rPr>
      <t>0% AMI</t>
    </r>
  </si>
  <si>
    <t xml:space="preserve">d.  List below the maximum rent limits minus tenant-paid utilities for all HOME-Assisted, </t>
  </si>
  <si>
    <t xml:space="preserve">     and/or HOME-Eligible, Non-assisted units in the development. </t>
  </si>
  <si>
    <t>0 BR (SRO w/o kitchen ans/or bath)</t>
  </si>
  <si>
    <t>0 BR (SRO with kitchen and bath)</t>
  </si>
  <si>
    <t>Maximum Allowable Rent for beneficiaries at</t>
  </si>
  <si>
    <t>30% or less of area median income</t>
  </si>
  <si>
    <r>
      <t>MINUS</t>
    </r>
    <r>
      <rPr>
        <sz val="10"/>
        <rFont val="Calibri"/>
        <family val="2"/>
      </rPr>
      <t xml:space="preserve"> Utility Allowance Paid by Tenants</t>
    </r>
  </si>
  <si>
    <t>Maximum Allowable Rent for Your Development</t>
  </si>
  <si>
    <t>40% or less of area median income</t>
  </si>
  <si>
    <t>50% or less of area median income</t>
  </si>
  <si>
    <t>60% or less of area median income</t>
  </si>
  <si>
    <t>e.  Estimated Rents and Rental Income</t>
  </si>
  <si>
    <t xml:space="preserve">     1.  Total Number of Low-Income Units</t>
  </si>
  <si>
    <r>
      <t>(2</t>
    </r>
    <r>
      <rPr>
        <b/>
        <sz val="10"/>
        <rFont val="Calibri"/>
        <family val="2"/>
      </rPr>
      <t>0% Rent Maximum)</t>
    </r>
  </si>
  <si>
    <t>Dev Fund</t>
  </si>
  <si>
    <t xml:space="preserve">HOME </t>
  </si>
  <si>
    <t>RHTC</t>
  </si>
  <si>
    <t>Number of Baths</t>
  </si>
  <si>
    <t>Number of Units</t>
  </si>
  <si>
    <t>Net Sq. Ft. of Unit</t>
  </si>
  <si>
    <t>Monthly Rent per Unit</t>
  </si>
  <si>
    <t>Total Monthly Rent Unit Type</t>
  </si>
  <si>
    <t>Yes/No</t>
  </si>
  <si>
    <t># of bedrooms</t>
  </si>
  <si>
    <t>Bedrooms</t>
  </si>
  <si>
    <t>Other Income Source</t>
  </si>
  <si>
    <t>Total Monthly Income</t>
  </si>
  <si>
    <t>Annual Income</t>
  </si>
  <si>
    <t>** Please specify what funding type is going into each unit. If there is HOME and RHTC in the unit, for example, then indicate "Yes" to both and "No" for Development Fund. If there is not HOME or Development Fund financing indicate "No" in the Development Fund and HOME columns and "Yes" in Tax Credit column.**</t>
  </si>
  <si>
    <t xml:space="preserve">     2.  Total Number of Low-Income Units</t>
  </si>
  <si>
    <r>
      <t>(</t>
    </r>
    <r>
      <rPr>
        <b/>
        <sz val="10"/>
        <rFont val="Calibri"/>
        <family val="2"/>
      </rPr>
      <t>30% Rent Maximum)</t>
    </r>
  </si>
  <si>
    <t xml:space="preserve">     3.  Total Number of Low-Income Units</t>
  </si>
  <si>
    <r>
      <t>(4</t>
    </r>
    <r>
      <rPr>
        <b/>
        <sz val="10"/>
        <rFont val="Calibri"/>
        <family val="2"/>
      </rPr>
      <t>0% Rent Maximum)</t>
    </r>
  </si>
  <si>
    <t xml:space="preserve">     4.  Total Number of Low-Income Units</t>
  </si>
  <si>
    <r>
      <t>(5</t>
    </r>
    <r>
      <rPr>
        <b/>
        <sz val="10"/>
        <rFont val="Calibri"/>
        <family val="2"/>
      </rPr>
      <t>0% Rent Maximum)</t>
    </r>
  </si>
  <si>
    <t xml:space="preserve">     5.  Total Number of Low-Income Units</t>
  </si>
  <si>
    <r>
      <rPr>
        <b/>
        <sz val="10"/>
        <rFont val="Calibri"/>
        <family val="2"/>
        <scheme val="minor"/>
      </rPr>
      <t>(6</t>
    </r>
    <r>
      <rPr>
        <b/>
        <sz val="10"/>
        <rFont val="Calibri"/>
        <family val="2"/>
      </rPr>
      <t>0% Rent Maximum)</t>
    </r>
  </si>
  <si>
    <t xml:space="preserve">     6.  Total Number of Low-Income Units</t>
  </si>
  <si>
    <r>
      <rPr>
        <b/>
        <sz val="10"/>
        <rFont val="Calibri"/>
        <family val="2"/>
        <scheme val="minor"/>
      </rPr>
      <t>(7</t>
    </r>
    <r>
      <rPr>
        <b/>
        <sz val="10"/>
        <rFont val="Calibri"/>
        <family val="2"/>
      </rPr>
      <t>0% Rent Maximum)</t>
    </r>
  </si>
  <si>
    <t xml:space="preserve">     7.  Total Number of Low-Income Units</t>
  </si>
  <si>
    <r>
      <rPr>
        <b/>
        <sz val="10"/>
        <rFont val="Calibri"/>
        <family val="2"/>
        <scheme val="minor"/>
      </rPr>
      <t>(80</t>
    </r>
    <r>
      <rPr>
        <b/>
        <sz val="10"/>
        <rFont val="Calibri"/>
        <family val="2"/>
      </rPr>
      <t>% Rent Maximum)</t>
    </r>
  </si>
  <si>
    <t xml:space="preserve">8.  Total Number of Market Rate Units </t>
  </si>
  <si>
    <t>HOME</t>
  </si>
  <si>
    <r>
      <t>footnotes</t>
    </r>
    <r>
      <rPr>
        <sz val="10"/>
        <rFont val="Calibri"/>
        <family val="2"/>
      </rPr>
      <t>:</t>
    </r>
  </si>
  <si>
    <t>6.  Summary of Estimated Rents and Rental Income</t>
  </si>
  <si>
    <t>Annual Income (20% Rent Maximum)</t>
  </si>
  <si>
    <t>Annual Income (30% Rent Maximum)</t>
  </si>
  <si>
    <t>Annual Income (40% Rent Maximum)</t>
  </si>
  <si>
    <t>Annual Income (50% Rent Maximum)</t>
  </si>
  <si>
    <t>Annual Income (60% Rent Maximum)</t>
  </si>
  <si>
    <t>Annual Income (70% Rent Maximum)</t>
  </si>
  <si>
    <t>Annual Income (80% Rent Maximum)</t>
  </si>
  <si>
    <t>Annual Income (Market Rate Units)</t>
  </si>
  <si>
    <t>Potential Gross Income</t>
  </si>
  <si>
    <t>Less Vacancy Allowance</t>
  </si>
  <si>
    <t>Effective Gross Income</t>
  </si>
  <si>
    <t>Devfault % increase in income over the Compliance Period</t>
  </si>
  <si>
    <t>J.</t>
  </si>
  <si>
    <t>Annual Expense Information</t>
  </si>
  <si>
    <t>(Check one)</t>
  </si>
  <si>
    <t xml:space="preserve">  Housing</t>
  </si>
  <si>
    <t>OR</t>
  </si>
  <si>
    <t xml:space="preserve">  Commercial</t>
  </si>
  <si>
    <t>Administrative</t>
  </si>
  <si>
    <t>Operating</t>
  </si>
  <si>
    <t>1.  Advertising</t>
  </si>
  <si>
    <t>1.  Elevator</t>
  </si>
  <si>
    <t>2.  Management</t>
  </si>
  <si>
    <t>2.  Fuel (heating &amp; hot water)</t>
  </si>
  <si>
    <t>3.  Legal/Partnership</t>
  </si>
  <si>
    <t>3.  Electricity</t>
  </si>
  <si>
    <t>4.  Accounting/Audit</t>
  </si>
  <si>
    <t>4.  Water/Sewer</t>
  </si>
  <si>
    <t>5.  Compliance Mont.</t>
  </si>
  <si>
    <t>5.  Gas</t>
  </si>
  <si>
    <t>6.  Office Expenses</t>
  </si>
  <si>
    <t>6.  Trash Removal</t>
  </si>
  <si>
    <t>Total Administrative</t>
  </si>
  <si>
    <t>7.  Payroll/Payroll Taxes</t>
  </si>
  <si>
    <t>Maintenance</t>
  </si>
  <si>
    <t>8.  Insurance</t>
  </si>
  <si>
    <t>1.  Decorating</t>
  </si>
  <si>
    <t>9.  Real Estate Taxes*</t>
  </si>
  <si>
    <t>2.  Repairs</t>
  </si>
  <si>
    <t>10.  Other Tax</t>
  </si>
  <si>
    <t>3.  Exterminating</t>
  </si>
  <si>
    <t>11.  Annual Replacement  Reserve</t>
  </si>
  <si>
    <t>4.  Ground Expense</t>
  </si>
  <si>
    <t>12.  Internet Expense</t>
  </si>
  <si>
    <t>5.  Other (specify)</t>
  </si>
  <si>
    <t>13.  Resident Services</t>
  </si>
  <si>
    <t>14.  Other (specify)</t>
  </si>
  <si>
    <t>Total Maintenance</t>
  </si>
  <si>
    <t>Total Operating</t>
  </si>
  <si>
    <t>Total Annual Administrative Expenses:</t>
  </si>
  <si>
    <t xml:space="preserve">  Per Unit</t>
  </si>
  <si>
    <t>Total Annual Maintenance Expenses:</t>
  </si>
  <si>
    <t>Per Unit</t>
  </si>
  <si>
    <t>Total Annual Operating Expenses:</t>
  </si>
  <si>
    <r>
      <t xml:space="preserve">TOTAL OPERATING EXPENSES </t>
    </r>
    <r>
      <rPr>
        <b/>
        <sz val="6"/>
        <rFont val="Calibri"/>
        <family val="2"/>
      </rPr>
      <t>(Administrative + Operating + Maintenance)</t>
    </r>
    <r>
      <rPr>
        <b/>
        <sz val="9"/>
        <rFont val="Calibri"/>
        <family val="2"/>
      </rPr>
      <t>:</t>
    </r>
  </si>
  <si>
    <t>Default annual percentage increase in expenses for the next 15 years</t>
  </si>
  <si>
    <t>Default annual percentage increase for replacement reserves for  the next 15 years</t>
  </si>
  <si>
    <t>* List full tax liability for the property - do not reflect tax abatement.</t>
  </si>
  <si>
    <t>K.</t>
  </si>
  <si>
    <t>Projections for Financial Feasibility</t>
  </si>
  <si>
    <t xml:space="preserve">Check one:  </t>
  </si>
  <si>
    <t xml:space="preserve">  Housing  </t>
  </si>
  <si>
    <t>15 Year Projections of Cash Flow</t>
  </si>
  <si>
    <t>Year 1</t>
  </si>
  <si>
    <t>Year 2</t>
  </si>
  <si>
    <t>Year 3</t>
  </si>
  <si>
    <t>Year 4</t>
  </si>
  <si>
    <t>Year 5</t>
  </si>
  <si>
    <t>1.  Potential Gross Income</t>
  </si>
  <si>
    <t>2.  Less Vacancy Loss</t>
  </si>
  <si>
    <t>3.  Effective Gross Income (1-2)</t>
  </si>
  <si>
    <t>4.  Less Operating Expenses</t>
  </si>
  <si>
    <t>5.  Less Replacement Reserves</t>
  </si>
  <si>
    <t>6.  Plus Tax Abatement</t>
  </si>
  <si>
    <t xml:space="preserve"> (increase by expense rate, if applicable)</t>
  </si>
  <si>
    <t>7.  Net Income (3-4-5+6)</t>
  </si>
  <si>
    <t>8.a.  Less Debt Service #1</t>
  </si>
  <si>
    <t>8.b.  Less Debt Service #2</t>
  </si>
  <si>
    <t>9.  Cash Flow (7-8)</t>
  </si>
  <si>
    <t>10.  Debt Coverage Ratio (7/(8a +8b))</t>
  </si>
  <si>
    <t>11.  Deferred Developer Fee Payment</t>
  </si>
  <si>
    <t>12.  Cash Flow after Def. Dev. Fee Pmt.</t>
  </si>
  <si>
    <t>13.  Debt Coverage Ratio</t>
  </si>
  <si>
    <t>Year 6</t>
  </si>
  <si>
    <t>Year 7</t>
  </si>
  <si>
    <t>Year 8</t>
  </si>
  <si>
    <t>Year 9</t>
  </si>
  <si>
    <t>Year 10</t>
  </si>
  <si>
    <t>10.  Debt Coverage Ratio (7/(8a+8b))</t>
  </si>
  <si>
    <t>Year 11</t>
  </si>
  <si>
    <t>Year 12</t>
  </si>
  <si>
    <t>Year 13</t>
  </si>
  <si>
    <t>Year 14</t>
  </si>
  <si>
    <t>Year 15</t>
  </si>
  <si>
    <t>*The above Projections utilize the estimated annual percentage increases in income.</t>
  </si>
  <si>
    <r>
      <t xml:space="preserve">Commercial and Office Space:  </t>
    </r>
    <r>
      <rPr>
        <sz val="8"/>
        <rFont val="Calibri"/>
        <family val="2"/>
      </rPr>
      <t>IHCDA Rental Housing financing resources cannot be used to finance commercial space within a development.  Income generated and expenses incurred from this space, though, must be factored into IHCDA's underwriting for the development as a whole when reviewing the application.  If the development involves the development of commercial space the applicant will need to provide separate annual operating expense information and a separate 15-year proforma fro the commercial space.  Be sure to label which forms are for the housing and which ones are for the commercial space.  Also separate out all development costs associated with the commercial space on line M of the Development Costs chart.</t>
    </r>
  </si>
  <si>
    <t xml:space="preserve">L. </t>
  </si>
  <si>
    <t>Sources of Funds/Developments (Include any IHCDA HOME requests)</t>
  </si>
  <si>
    <t>1.  Construction Financing.  List individually the sources of construction financing including any such loans</t>
  </si>
  <si>
    <t xml:space="preserve">     financed through grant sources.  Please provide documentation in Tab G.</t>
  </si>
  <si>
    <t>Source of Funds</t>
  </si>
  <si>
    <t>Date of Application</t>
  </si>
  <si>
    <t>Date of Commitment</t>
  </si>
  <si>
    <t>Amount of Funds</t>
  </si>
  <si>
    <t>Name and Telephone Numbers of Contact Person</t>
  </si>
  <si>
    <t>Total Amount of Funds</t>
  </si>
  <si>
    <t>2.  Permanent Financing.  List individually the sources of permanent financing including any such loans</t>
  </si>
  <si>
    <t>Annual Debt Service Cost</t>
  </si>
  <si>
    <t>Interest Rate of Loan</t>
  </si>
  <si>
    <t>Amortization Period</t>
  </si>
  <si>
    <t>Term of Loan</t>
  </si>
  <si>
    <t>Deferred Developer Fee</t>
  </si>
  <si>
    <t>3.  Grants.  List all grants provided for the development.  Provide documentation in Tab G.</t>
  </si>
  <si>
    <t xml:space="preserve">If the loan and any outstanding interest is not expected to be paid until the end of the Initial Compliance Period, </t>
  </si>
  <si>
    <t xml:space="preserve">there must be reasonable expectation that the fair market value of the Development will be sufficient at </t>
  </si>
  <si>
    <t xml:space="preserve">that time to pay the accrued interest and debt and that the net income of the Development will be sufficient </t>
  </si>
  <si>
    <t xml:space="preserve">to sustain debt service. </t>
  </si>
  <si>
    <t>4.  Historic Tax Credits</t>
  </si>
  <si>
    <t xml:space="preserve">     Have you applied for a Historic Tax Credit?</t>
  </si>
  <si>
    <t xml:space="preserve">           Yes</t>
  </si>
  <si>
    <t xml:space="preserve">       No</t>
  </si>
  <si>
    <t xml:space="preserve">     If Yes, Please list amount </t>
  </si>
  <si>
    <t xml:space="preserve">     If Yes, indicate date Part I of application was duly filed: </t>
  </si>
  <si>
    <t xml:space="preserve">    (Must be included with application. Please provide in Tab P.)</t>
  </si>
  <si>
    <r>
      <t xml:space="preserve">5.  Other Sources of Funds </t>
    </r>
    <r>
      <rPr>
        <sz val="10"/>
        <rFont val="Calibri"/>
        <family val="2"/>
      </rPr>
      <t>(excluding any syndication proceeds)</t>
    </r>
  </si>
  <si>
    <t xml:space="preserve">     a.  Source of Funds </t>
  </si>
  <si>
    <t xml:space="preserve">Amount </t>
  </si>
  <si>
    <t xml:space="preserve">     b.  Timing of Funds </t>
  </si>
  <si>
    <t xml:space="preserve">     c.  Actual or Anticipated Name of Other Source </t>
  </si>
  <si>
    <t xml:space="preserve">     d.  Contact Person</t>
  </si>
  <si>
    <t xml:space="preserve">Phone </t>
  </si>
  <si>
    <t>6.  Sources and Uses Reconciliation</t>
  </si>
  <si>
    <t xml:space="preserve">Limited Partner Equity Investment* </t>
  </si>
  <si>
    <t>General Partner Investment</t>
  </si>
  <si>
    <t>Total Equity Investment</t>
  </si>
  <si>
    <t>Total Permanent Financing</t>
  </si>
  <si>
    <t xml:space="preserve">Other </t>
  </si>
  <si>
    <t>______________________</t>
  </si>
  <si>
    <t>Total Source of Funds</t>
  </si>
  <si>
    <t>Total Uses of Funds</t>
  </si>
  <si>
    <t>NOTE:  Sources and Uses MUST EQUAL</t>
  </si>
  <si>
    <t xml:space="preserve">*Load Fees included in Equity Investment?            </t>
  </si>
  <si>
    <t xml:space="preserve"> Load Fees Amount</t>
  </si>
  <si>
    <t>7.  Intermediary Information</t>
  </si>
  <si>
    <t xml:space="preserve">     a.  Actual or Anticipated Name of Intermediary</t>
  </si>
  <si>
    <t xml:space="preserve">          (e.g., Syndicator, act.)</t>
  </si>
  <si>
    <t xml:space="preserve">          Contact Person</t>
  </si>
  <si>
    <t xml:space="preserve">          Phone</t>
  </si>
  <si>
    <t xml:space="preserve">          Email</t>
  </si>
  <si>
    <t xml:space="preserve">     ________________________________________________________________________</t>
  </si>
  <si>
    <t xml:space="preserve">          Street Address</t>
  </si>
  <si>
    <t xml:space="preserve">          City</t>
  </si>
  <si>
    <t xml:space="preserve">     b.  Investors:  Individuals and/or Corporate, or undetermined at this time</t>
  </si>
  <si>
    <t xml:space="preserve">     c.  As a percentage of the total credits to be received throughout the compliance period (assuming no</t>
  </si>
  <si>
    <t xml:space="preserve">          recapture, should be the annual amount of credit times 10), how much are investors (excluding</t>
  </si>
  <si>
    <t xml:space="preserve">          Owner's own equity) willing to invest toward development costs, excluding all syndication fees or</t>
  </si>
  <si>
    <t xml:space="preserve">          charges?</t>
  </si>
  <si>
    <t xml:space="preserve"> check if estimated</t>
  </si>
  <si>
    <t xml:space="preserve"> check if based on commitment(s); if so please attach copies</t>
  </si>
  <si>
    <t xml:space="preserve">     d.  Has the intermediary (identified above) provided you with any documentation regarding the amount</t>
  </si>
  <si>
    <t xml:space="preserve">          of syndication or other intermediary costs, fees, "loads" or other charges it will impose in</t>
  </si>
  <si>
    <t xml:space="preserve">          with its services?</t>
  </si>
  <si>
    <t xml:space="preserve"> Yes</t>
  </si>
  <si>
    <t xml:space="preserve"> No</t>
  </si>
  <si>
    <t>If yes, please attach copies</t>
  </si>
  <si>
    <t>8.  Tax-Exempt Bond Financing/Credit Enhancement</t>
  </si>
  <si>
    <t xml:space="preserve">     a.  If Multi-family Tax Exempt Bonds are requested, list percent such bonds represent of the aggregate</t>
  </si>
  <si>
    <t xml:space="preserve">          basis of the building and land of the development:</t>
  </si>
  <si>
    <t xml:space="preserve">          If this percentage is 50% or more , a formal allocation of credits from IHCDA is not necessary (although</t>
  </si>
  <si>
    <t xml:space="preserve">          the development must satisfy and comply with all requirements for an allocation under this Allocation</t>
  </si>
  <si>
    <t xml:space="preserve">          Plan and Section 42 of the Code.  The Issuer of the bonds must determine the maximum amount of</t>
  </si>
  <si>
    <t xml:space="preserve">          credits available to the development which, just as for developments which do need allocation, is </t>
  </si>
  <si>
    <t xml:space="preserve">          limited to the amount of credits necessary to make the development financially feasible).  AT THE</t>
  </si>
  <si>
    <t xml:space="preserve">          TIME OF SUBMITTING THIS APPLICATION, YOU MUST PROVIDE IHCDA WITH AN OPINION</t>
  </si>
  <si>
    <t xml:space="preserve">          OF COUNSEL, SATISFACTORY TO IHCDA, THAT YOU ARE NOT REQUIRED TO OBTAIN AN</t>
  </si>
  <si>
    <t xml:space="preserve">          ALLOCATION OF TAX CREDITS FROM IHCDA AND THAT THE DEVELOPMENT MEETS THE</t>
  </si>
  <si>
    <t xml:space="preserve">          REQUIREMENTS OF THE ALLOCATION PLAN AND CODE.</t>
  </si>
  <si>
    <t xml:space="preserve">     b.  Name of Issuer</t>
  </si>
  <si>
    <t xml:space="preserve">Zip </t>
  </si>
  <si>
    <t xml:space="preserve">          Telephone Number</t>
  </si>
  <si>
    <t xml:space="preserve">            Email</t>
  </si>
  <si>
    <t xml:space="preserve">     c.  Name of Borrower</t>
  </si>
  <si>
    <t xml:space="preserve">         Telephone Number</t>
  </si>
  <si>
    <t xml:space="preserve">         Email</t>
  </si>
  <si>
    <t xml:space="preserve">          If the Borrower is not the Owner, explain the relationship between the Borrower and Owner.</t>
  </si>
  <si>
    <r>
      <t xml:space="preserve">          </t>
    </r>
    <r>
      <rPr>
        <b/>
        <sz val="10"/>
        <rFont val="Calibri"/>
        <family val="2"/>
      </rPr>
      <t>If Development will be utilizing Multi-family Tax Exempt Bonds, you must provide a list</t>
    </r>
  </si>
  <si>
    <r>
      <t xml:space="preserve">          </t>
    </r>
    <r>
      <rPr>
        <b/>
        <sz val="10"/>
        <rFont val="Calibri"/>
        <family val="2"/>
      </rPr>
      <t>of the entire development team in addition to above.</t>
    </r>
  </si>
  <si>
    <t xml:space="preserve">     d.  Does any of your financing have any credit enhancement?</t>
  </si>
  <si>
    <t xml:space="preserve">          If yes, list which financing and describe the credit enhancement:</t>
  </si>
  <si>
    <t xml:space="preserve">     e.  Is HUD approval for transfer of physical asset required?</t>
  </si>
  <si>
    <t xml:space="preserve">          If yes, provide copy of TPA request to HUD.</t>
  </si>
  <si>
    <t xml:space="preserve">     f.   Is Rural Development approval for transfer of physical asset required?</t>
  </si>
  <si>
    <t xml:space="preserve">          If yes, has Rural Development been notified of your RHTC application?</t>
  </si>
  <si>
    <t xml:space="preserve">     g.   Is the Development a federally assisted low-income housing Development with at least 50% of</t>
  </si>
  <si>
    <t xml:space="preserve">          its units in danger of being removed by a federal agency from the low-income housing market due</t>
  </si>
  <si>
    <t xml:space="preserve">          to eligible prepayment, conversion, or financial difficulty?</t>
  </si>
  <si>
    <t xml:space="preserve">          If yes, please provide documentation in Tab P of the application package.</t>
  </si>
  <si>
    <t>M.</t>
  </si>
  <si>
    <t>Cost/Basis/Maximum Allowable Credit</t>
  </si>
  <si>
    <t>1.  Development Costs - List and Include Eligible Basis by Credit Type</t>
  </si>
  <si>
    <t>ITEMIZED COST</t>
  </si>
  <si>
    <t>Eligible Basis by Credit Type</t>
  </si>
  <si>
    <t>Project Costs</t>
  </si>
  <si>
    <r>
      <t>30%  PV</t>
    </r>
    <r>
      <rPr>
        <b/>
        <vertAlign val="superscript"/>
        <sz val="8"/>
        <color indexed="8"/>
        <rFont val="Calibri"/>
        <family val="2"/>
      </rPr>
      <t xml:space="preserve"> </t>
    </r>
    <r>
      <rPr>
        <b/>
        <sz val="8"/>
        <color indexed="8"/>
        <rFont val="Calibri"/>
        <family val="2"/>
      </rPr>
      <t xml:space="preserve">
[4% Credit]</t>
    </r>
  </si>
  <si>
    <t>70% PV 
[9% Credit]</t>
  </si>
  <si>
    <t>To Purchase Land and Bldgs.</t>
  </si>
  <si>
    <t>1.  Land</t>
  </si>
  <si>
    <t>2.  Demolition</t>
  </si>
  <si>
    <t>3.  Existing Structures</t>
  </si>
  <si>
    <t>4.  Other (specify)</t>
  </si>
  <si>
    <t>For Site Work</t>
  </si>
  <si>
    <t>1.  Site Work (not included in Construction Contract)</t>
  </si>
  <si>
    <t>Other(s) (Specify)</t>
  </si>
  <si>
    <t>For Rehab and New Construction</t>
  </si>
  <si>
    <t>(Construction Contract Costs)</t>
  </si>
  <si>
    <t>1.  Site Work</t>
  </si>
  <si>
    <t>2.  New Building</t>
  </si>
  <si>
    <t>3.  Rehabilitation</t>
  </si>
  <si>
    <t>4.  Accessory Building</t>
  </si>
  <si>
    <t>5.  General Requirements*</t>
  </si>
  <si>
    <t>6.  Contractor Overhead*</t>
  </si>
  <si>
    <t>7.  Contractor Profit*</t>
  </si>
  <si>
    <t>8. Hard Cost</t>
  </si>
  <si>
    <t>For Architectural and Engineering Fees</t>
  </si>
  <si>
    <t>1.  Architect Fee - Design</t>
  </si>
  <si>
    <t>2.  Architect Fee - Supervision</t>
  </si>
  <si>
    <t>3.  Consultant or Processing Agent</t>
  </si>
  <si>
    <t>4.  Engineering Fees</t>
  </si>
  <si>
    <t>5. High Performance Bldg Consultant</t>
  </si>
  <si>
    <t>6.  Other Fees (specify)</t>
  </si>
  <si>
    <t>Other Owner Costs</t>
  </si>
  <si>
    <t>1.  Building Permits</t>
  </si>
  <si>
    <t>2.  Tap Fees</t>
  </si>
  <si>
    <t>3.  Soil Borings</t>
  </si>
  <si>
    <t>4.  Real Estate Attorney</t>
  </si>
  <si>
    <t>5. Devleoper Legal Fees</t>
  </si>
  <si>
    <t>6.  Construction Loan - Legal</t>
  </si>
  <si>
    <t>7.  Title and Recording</t>
  </si>
  <si>
    <t>8.  Cost of Furniture</t>
  </si>
  <si>
    <t>9.  Accounting</t>
  </si>
  <si>
    <t>10.  Survyes</t>
  </si>
  <si>
    <t>11.  Other (Specify)</t>
  </si>
  <si>
    <t>SUBTOTAL -THIS PAGE - 
SPREADSHEET WILL CALCULATE</t>
  </si>
  <si>
    <t>ITEMIZED COSTS</t>
  </si>
  <si>
    <t>Subtotal from Previous Page</t>
  </si>
  <si>
    <t>For Interim Costs</t>
  </si>
  <si>
    <t>1.  Construction Insurance</t>
  </si>
  <si>
    <t>2.  Construction Interest &amp; Other Capitalized</t>
  </si>
  <si>
    <t>Operating Expenses</t>
  </si>
  <si>
    <t>3.  Construction Loan Orig. Fee</t>
  </si>
  <si>
    <t>4.  Construction Loan Credit Enhancement</t>
  </si>
  <si>
    <t>5.  Taxes/Fixed Price Contract Guarantee</t>
  </si>
  <si>
    <t>6. Construction Period Taxes</t>
  </si>
  <si>
    <t>For Permanent Financing Fees &amp; Expenses</t>
  </si>
  <si>
    <t>1.  Bond Premium</t>
  </si>
  <si>
    <t>2.  Credit Report</t>
  </si>
  <si>
    <t>3.  Permanent Loan Orig. Fee</t>
  </si>
  <si>
    <t>4.  Permanent Loan Credit Enhancement</t>
  </si>
  <si>
    <t>5.  Cost of Iss/Underwriters Discount</t>
  </si>
  <si>
    <t>6.  Title and Recording</t>
  </si>
  <si>
    <t>7.  Counsel's Fee</t>
  </si>
  <si>
    <t>8.  Other (Specify)</t>
  </si>
  <si>
    <t>h.</t>
  </si>
  <si>
    <t>For Soft Costs</t>
  </si>
  <si>
    <t>1.  Property Appraisal</t>
  </si>
  <si>
    <t>2.  Market Study</t>
  </si>
  <si>
    <t>3.  Environmental Report</t>
  </si>
  <si>
    <t>4.  IHCDA Fees</t>
  </si>
  <si>
    <t>5.  Consultant Fees</t>
  </si>
  <si>
    <t>6.  Guarantee Fees</t>
  </si>
  <si>
    <t>7. Soft Cost Contingency</t>
  </si>
  <si>
    <t>8. Other (Specify)</t>
  </si>
  <si>
    <t>I.</t>
  </si>
  <si>
    <t>For Syndication Costs</t>
  </si>
  <si>
    <t>1.  Organizational (e.g. Partnership)</t>
  </si>
  <si>
    <t>2.  Bridge Loan Fees and Exp</t>
  </si>
  <si>
    <t>3.  Tax Opinion</t>
  </si>
  <si>
    <t>j.</t>
  </si>
  <si>
    <t>Developer's Fee*</t>
  </si>
  <si>
    <t>% Not-for Profit</t>
  </si>
  <si>
    <t>% For-Profit</t>
  </si>
  <si>
    <t>k.</t>
  </si>
  <si>
    <t>For Development Reserves</t>
  </si>
  <si>
    <t>1.  Rent-up Reserve</t>
  </si>
  <si>
    <t>2.  Operating Reserve</t>
  </si>
  <si>
    <t>3. Other Capitalized Reserves</t>
  </si>
  <si>
    <t>l.</t>
  </si>
  <si>
    <t>Total Project Costs
(spreadsheet will calculate)</t>
  </si>
  <si>
    <t>* Denotes those items whose amounts are limited, pursuant to the Allocation Plan</t>
  </si>
  <si>
    <t>m.</t>
  </si>
  <si>
    <t>Total Commercial Costs*</t>
  </si>
  <si>
    <t>n.</t>
  </si>
  <si>
    <t>Total Dev. Costs less Comm. Costs (l-m)</t>
  </si>
  <si>
    <t>o.</t>
  </si>
  <si>
    <t>Reductions in Eligible Basis</t>
  </si>
  <si>
    <t>Subtract the following:</t>
  </si>
  <si>
    <t>1.  Amount of Grant(s) used to finance Qualifying development costs</t>
  </si>
  <si>
    <t>2.  Amount of nonqualified recourse financing</t>
  </si>
  <si>
    <t>3.  Costs of nonqualifying units of higher quality (or excess portion thereof)</t>
  </si>
  <si>
    <t>4.  Historic Tax Credits (residential portion)</t>
  </si>
  <si>
    <t>5.  Subtotal (o.1 through 4 above)</t>
  </si>
  <si>
    <t>p.</t>
  </si>
  <si>
    <t>Eligible Basis (ll minus o.5)</t>
  </si>
  <si>
    <t>q.</t>
  </si>
  <si>
    <t>High Cost Area</t>
  </si>
  <si>
    <t>Adjust to Eligible Basis</t>
  </si>
  <si>
    <t>Please see 2022 QAP pg. 34 for eligibility criteria.</t>
  </si>
  <si>
    <t>Adjustment Amount X 30%</t>
  </si>
  <si>
    <t>r.</t>
  </si>
  <si>
    <t>Adjusted Eligible Basis (p plus q)</t>
  </si>
  <si>
    <t xml:space="preserve">s. </t>
  </si>
  <si>
    <t>Applicable Fraction</t>
  </si>
  <si>
    <t>(% of development which is low income)</t>
  </si>
  <si>
    <r>
      <t>Based on Unit Mix or Sq Ft.</t>
    </r>
    <r>
      <rPr>
        <i/>
        <sz val="8"/>
        <color indexed="8"/>
        <rFont val="Calibri"/>
        <family val="2"/>
      </rPr>
      <t xml:space="preserve"> (Type U or SF)</t>
    </r>
  </si>
  <si>
    <t>t.</t>
  </si>
  <si>
    <t>Total Qualified Basis (r multiplied by s)</t>
  </si>
  <si>
    <t>u.</t>
  </si>
  <si>
    <t>Applicable Percentage</t>
  </si>
  <si>
    <t>(weighted average of the applicable percentage for each building and credit type)</t>
  </si>
  <si>
    <t>v.</t>
  </si>
  <si>
    <r>
      <t xml:space="preserve">Maximum Allowable Credit under IRS sec 42 </t>
    </r>
    <r>
      <rPr>
        <sz val="8"/>
        <color indexed="8"/>
        <rFont val="Calibri"/>
        <family val="2"/>
      </rPr>
      <t>(t multiplied by u)</t>
    </r>
  </si>
  <si>
    <t xml:space="preserve">w.  </t>
  </si>
  <si>
    <t>Combined 30% and 70% PV Credit</t>
  </si>
  <si>
    <t>* Commercial costs are defined as those costs that are not eligible basis and are attributed to non-residential areas of the Development (e.g. retail area of mixed-use development).</t>
  </si>
  <si>
    <t>Note:  The actual amount of credit for the Development is determined by IHCDA  If the Development is eligible for Historic Tax Credit, include a complete breakdown of the determination of eligible basis for the Historic Credit with the Application.  If the Development's basis has been adjusted because it is in a high cost or qualified census tract, the actual deduction for the Historic Cost items must be adjusted by multiplying the amount by 130%. This does not apply to Historic Tax Credits.</t>
  </si>
  <si>
    <t>2.  Determination of Reservation Amount Needed</t>
  </si>
  <si>
    <t>The following calculation of the amount of credits needed is substantially the same as the calculation which will be made by IHCDA to determine, as required by the IRS, the maximum amount of credits which may be reserved for the Development.  However, IHCDA at all times retains the right to substitute such information and assumptions as are determined by IHCDA to be reasonable for the information and assumptions provided herein as to costs (including development fees, profits, etc.) sources of funding, expected equity, ect.  Accordingly, if the development is selected by IHCDA for a reservation of credits, the amount of such reservation may differ significantly from the amount that is computed below.</t>
  </si>
  <si>
    <t>TOTAL DEVELOPMENT COSTS</t>
  </si>
  <si>
    <t>$</t>
  </si>
  <si>
    <t>LESS SYNDICATION COSTS</t>
  </si>
  <si>
    <t>TOTAL DEVELOPMENT COSTS (a - b)</t>
  </si>
  <si>
    <t>LESS:  TOTAL SOURCES OF FUNDING EXCLUDING SYNDICATION PROCEEDS</t>
  </si>
  <si>
    <t>EQUITY GAP (c - d)</t>
  </si>
  <si>
    <t>EQUITY PRICING PERCENTAGE</t>
  </si>
  <si>
    <t>(Percentage of 10-year credit expected to be personally invested by you or raised as equity excluding syndication or similar costs to 3rd parties)</t>
  </si>
  <si>
    <t>10-YEAR CREDIT AMOUNT NEEDED TO FUND THE EQUITY GAP (e/f)</t>
  </si>
  <si>
    <t>ANNUAL TAX CREDIT REQUIRED TO FUND EQUITY GAP (g/10)</t>
  </si>
  <si>
    <t>i.</t>
  </si>
  <si>
    <t>MAXIMUM ALLOWABLE CREDIT AMOUNT</t>
  </si>
  <si>
    <t>RESERVATION AMOUNT REQUESTED</t>
  </si>
  <si>
    <t xml:space="preserve"> $</t>
  </si>
  <si>
    <t>(Amount must be no greater than the lesser of h. or i.)</t>
  </si>
  <si>
    <t>FINAL CREDIT AMOUNT</t>
  </si>
  <si>
    <t>(Lesser of h or j for 9%; or Lessor of H or I for 4% Bond)</t>
  </si>
  <si>
    <r>
      <t xml:space="preserve">TOTAL EQUITY INVESTMENT </t>
    </r>
    <r>
      <rPr>
        <sz val="8"/>
        <rFont val="Calibri"/>
        <family val="2"/>
      </rPr>
      <t>(anticipated for intial app)</t>
    </r>
  </si>
  <si>
    <t>DEFERRED DEVELOPER FEE</t>
  </si>
  <si>
    <t>FINANCIAL GAP</t>
  </si>
  <si>
    <t>1.  CREDIT PER UNIT</t>
  </si>
  <si>
    <t xml:space="preserve">     (j/Number of Units)</t>
  </si>
  <si>
    <t>2.  MAX CREDIT/UNIT (QAP)</t>
  </si>
  <si>
    <t>3.  CREDIT PER BEDROOM</t>
  </si>
  <si>
    <t xml:space="preserve">     (j/Number of Bedrooms)</t>
  </si>
  <si>
    <t>4.  COST PER UNIT</t>
  </si>
  <si>
    <t>a - (Cost of Land + Commercial Costs + Historic Credits)</t>
  </si>
  <si>
    <t>Total Number of Units</t>
  </si>
  <si>
    <t>The undersigned hereby acknowledges that :</t>
  </si>
  <si>
    <t>This Application form, provided by IHCDA to applicants for funding, including the sections herein relative to basis, credit calculations and determinations of the amount of the credit necessary to make the development financially feasible, is provided only for the convenience of IHCDA in reviewing the reservation requests; completion hereof in no way guarantees eligibility for the credits or ensures that the amount of credits applied for has been computed in accordance with IRC requirements; any notations herein describing IRC requirements are offered only as general guides and not as legal advice;</t>
  </si>
  <si>
    <t>The undersigned is responsible for ensuring that the proposed development will be comprised of qualified low-income buildings; that it will in all respects satisfy all applicable requirements of federal tax laws and any other requirements imposed upon it by the IHCDA; and that the IHCDA has no responsibility for ensuring that all or any funding allocated to the development may not be useable or may later be recaptured;</t>
  </si>
  <si>
    <t>For purposes of reviewing this Application, IHCDA is entitled to rely upon the representations of the undersigned as to the inclusion of costs in eligible basis and as to all of the figures and calculations relating to the determinations of qualified basis for the development as a whole and for each building therein individually as well as the amounts and types of credit applicable thereto, and that the issuance of a reservation based on such representations in no way imposes any responsibility on the IHCDA for the accuracy of these representations or their compliance with IRC requirements;</t>
  </si>
  <si>
    <t>The IHCDA offers no advice, opinion or guarantee that the Applicant or the proposed development will ultimately qualify for or receive low-income housing tax credits, Multi-family tax exempt Bonds, HOME funds or section 501 '(c)3 Bonds</t>
  </si>
  <si>
    <t>Allocations of funding are not transferable without prior written notice and consent of the IHCDA;</t>
  </si>
  <si>
    <t>6.</t>
  </si>
  <si>
    <t>The requirements for applying for funding and the terms of any reservation or allocation thereof are subject to change at any time by federal or state law, federal, state or IHCDA regulations, or other binding authority;</t>
  </si>
  <si>
    <t xml:space="preserve">7.  </t>
  </si>
  <si>
    <t>Applicant is submitting this Application on behalf of Owner, whether Owner has already been formed or is</t>
  </si>
  <si>
    <t>a to-be-formed entity;</t>
  </si>
  <si>
    <t>8.</t>
  </si>
  <si>
    <t>Applicant represents and warrants to IHCDA that it has all necessary authority to act for, obligate and execute</t>
  </si>
  <si>
    <t>this Application on behalf of itself and Owner, and to engage in all acts necessary to consummate this</t>
  </si>
  <si>
    <t>Application.  Applicant further represents and warrants to IHCDA that the signatories hereto have been duly</t>
  </si>
  <si>
    <t xml:space="preserve">authorized and that this Application shall be the valid and binding act of the Applicant, enforceable according to </t>
  </si>
  <si>
    <t>its terms;</t>
  </si>
  <si>
    <t>9.</t>
  </si>
  <si>
    <t>In the event the Applicant is not the Owner, Applicant represents and warrants to IHCDA that it will take, and</t>
  </si>
  <si>
    <t>not fail to take, any and all necessary actions to cause the Owner to ratify and confirm all repreesntations in and</t>
  </si>
  <si>
    <t>comply with the terms and conditions of this Application;</t>
  </si>
  <si>
    <t>Applicant represents and warrants to IHCDA that it will take any and all action necessary and not fail to cause the</t>
  </si>
  <si>
    <t>Developer to ratify and confirm all representations in and comply with the terms and conditions of this Application.</t>
  </si>
  <si>
    <t>Further, the undersigned hereby certifies that:</t>
  </si>
  <si>
    <t>a)</t>
  </si>
  <si>
    <t xml:space="preserve">All factual information provided herein or in connection herewith is true, correct and complete, and all estimates are reasonable; </t>
  </si>
  <si>
    <t>b)</t>
  </si>
  <si>
    <t>It shall promptly notify the IHCDA of any corrections or changes to the information submitted to the IHCDA in connection with this Application upon becoming aware of same;</t>
  </si>
  <si>
    <t>c)</t>
  </si>
  <si>
    <t>It is responsible for all calculations and figures used for the determination of the eligible basis and qualified basis for any and all buildings and other improvements, and it understands and agrees that the amount of funding to be reserved and allocated has been calculated pursuant to and in reliance upon the representations made herein; and</t>
  </si>
  <si>
    <t>d)</t>
  </si>
  <si>
    <t>It will at all times indemnify, defend, and hold harmless IHCDA against all claims, losses, costs, damages, expenses and liabilities of any nature (including, without limitations attorney fees, and attorney fees to enforce the indemnity rights hereunder) directly or indirectly resulting from, arising out of, or relating to IHCDA's acceptance, consideration, approval or disapproval of this Application and the issuance or non-issuance of an allocation of funds in connection herewith;</t>
  </si>
  <si>
    <t>e)</t>
  </si>
  <si>
    <t>It shall furnish the IHCDA with copies of any and all cost certifications made to any other governmental agency, including, but not limited to, cost certifications made to FmHA or FHA, at the time that such certifications are furnished to such other agency.</t>
  </si>
  <si>
    <t>11.</t>
  </si>
  <si>
    <t>Applicant hereby authorizes IHCDA and its successors, affiliates, agents and assigns to utilize in any manner and at anytime, any photograph, picture, or misrepresents in any other medium (collectively "photographs") of the property covered by this Application, without limitation, in any and all matters, publications, or endeavors, commercial or noncommercial, undertaken directly or indirectly by IHCDA at any time on or after the date of this Application without any limitation whatsoever.  Applicant understands that: (1) it is relinquishing any and all ownership rights in any such photographs; and (2) it is relinquishing any and all legal rights that it may now or hereafter have to, directly or indirectly, challenge, question or otherwise terminate the use of the photographs by IHCDA.</t>
  </si>
  <si>
    <t>12.</t>
  </si>
  <si>
    <t>DISSEMINATION OF INFORMATION and AGREEMENT TO RELEASE AND INDEMNIFY.  The undersigned for and on behalf of itself, the Development, Owner and all participants in the Development, together with their respective officers, directors, shareholders, members, partners, agents, representatives, and affiliates (collectively, "Applicant") understands, acknowledges and agrees that this and any application for Rental Housing Tax Credits ("Credits") (including, but not limited to, all preliminary or final Applications, related amendments and information in support thereof and excepting personal financial information) are, and shall remain, available for dissemination and publication to the general public.</t>
  </si>
  <si>
    <t>As additional consideration for IHCDA's review of its request for Credits, the Applicant does hereby release IHCDA and its directors, employees, attorneys, agents and representatives of and from any and all liability, expenses, costs and damage that applicant may, directly or indirectly, incur because of such dissemination or publication, and the Applicant hereby agrees to hold IHCDA harmless of and from any and all such liability, expense or damage.</t>
  </si>
  <si>
    <r>
      <t xml:space="preserve">AFFIRMATION OF APPLICANT.  </t>
    </r>
    <r>
      <rPr>
        <sz val="10"/>
        <rFont val="Calibri"/>
        <family val="2"/>
      </rPr>
      <t>Under penalty of perjury, I/we certify that the information, acknowledgements,</t>
    </r>
  </si>
  <si>
    <t xml:space="preserve">and representations in this application and its supporting documents are true and accurate to the best of my/our </t>
  </si>
  <si>
    <t xml:space="preserve">knowledge.  The undersigned understands that providing false, misleading, or incomplete information herein </t>
  </si>
  <si>
    <t>constitutes an act of fraud and may subject applicant to debarment and other legal recourse.</t>
  </si>
  <si>
    <t>IN WITNESS WHEREOF, the undersigned, being duly authorized, has caused this document to be executed in its name on this</t>
  </si>
  <si>
    <t xml:space="preserve">day of </t>
  </si>
  <si>
    <t>,</t>
  </si>
  <si>
    <t>day</t>
  </si>
  <si>
    <t>month</t>
  </si>
  <si>
    <t>year</t>
  </si>
  <si>
    <t>Legal Name of Applicant/Owner</t>
  </si>
  <si>
    <t>By:</t>
  </si>
  <si>
    <t>Printed Name:</t>
  </si>
  <si>
    <t>Its:</t>
  </si>
  <si>
    <t>STATE OF INDIANA</t>
  </si>
  <si>
    <t>)</t>
  </si>
  <si>
    <t>) SS:</t>
  </si>
  <si>
    <t xml:space="preserve">COUNTY OF </t>
  </si>
  <si>
    <t xml:space="preserve">Before me, a Notary Public, in and for said County and State, personally appeared, </t>
  </si>
  <si>
    <t>(the</t>
  </si>
  <si>
    <t xml:space="preserve">of </t>
  </si>
  <si>
    <t>), the Applicant in the foregoing Application for Reservation</t>
  </si>
  <si>
    <t>of</t>
  </si>
  <si>
    <t xml:space="preserve">(current year) funding, who acknowledged the execution of the foregoing instrument as his (her) </t>
  </si>
  <si>
    <t>voluntary act and deed, and stated, to the best of his (her) knowledge and belief, that any and all representations</t>
  </si>
  <si>
    <t>contained therein are true.</t>
  </si>
  <si>
    <t xml:space="preserve">Witness my hand and Notarial Seal on this </t>
  </si>
  <si>
    <t>.</t>
  </si>
  <si>
    <t>My Commission Expires:</t>
  </si>
  <si>
    <t>Notary Public</t>
  </si>
  <si>
    <t>My County of Residence:</t>
  </si>
  <si>
    <t>Printed Name</t>
  </si>
  <si>
    <t>(title)</t>
  </si>
  <si>
    <t>All documents must be submitted through OneDrive</t>
  </si>
  <si>
    <t>Aggregate 10 Year Federal RHTC Amount</t>
  </si>
  <si>
    <t>Agg. State Tax Credit as % of Agg. Federal Tax Credit (0%-100%)</t>
  </si>
  <si>
    <t>Aggregate 5 Year State AWHTC Amount</t>
  </si>
  <si>
    <t>State AWHTC per year</t>
  </si>
  <si>
    <t>State Tax Credit Equity Price</t>
  </si>
  <si>
    <t>Limited Partner ownership %</t>
  </si>
  <si>
    <t>Limited Partner Equity from State Tax Credits</t>
  </si>
  <si>
    <t>(Aggregate State RHTC x Equity Price x 99.99%)</t>
  </si>
  <si>
    <t>Financial Gap</t>
  </si>
  <si>
    <t>3.  Determination of State Tax Credit Reservation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</si>
</sst>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_);_(&quot;$&quot;* \(#,##0\);_(&quot;$&quot;* &quot;-&quot;??_);_(@_)"/>
    <numFmt numFmtId="168" formatCode="&quot;$&quot;#,##0"/>
    <numFmt numFmtId="169" formatCode="&quot;$&quot;#,##0.00"/>
    <numFmt numFmtId="170" formatCode="0.0000"/>
  </numFmts>
  <fonts count="75" x14ac:knownFonts="1">
    <font>
      <sz val="10"/>
      <name val="Arial"/>
    </font>
    <font>
      <sz val="10"/>
      <name val="Arial"/>
      <family val="2"/>
    </font>
    <font>
      <sz val="10"/>
      <name val="Times New Roman"/>
      <family val="1"/>
    </font>
    <font>
      <u/>
      <sz val="10"/>
      <color indexed="12"/>
      <name val="Arial"/>
      <family val="2"/>
    </font>
    <font>
      <i/>
      <sz val="10"/>
      <name val="Arial"/>
      <family val="2"/>
    </font>
    <font>
      <sz val="11"/>
      <name val="Calibri"/>
      <family val="2"/>
    </font>
    <font>
      <b/>
      <u/>
      <sz val="12"/>
      <name val="Calibri"/>
      <family val="2"/>
    </font>
    <font>
      <b/>
      <sz val="10"/>
      <name val="Calibri"/>
      <family val="2"/>
    </font>
    <font>
      <sz val="10"/>
      <name val="Calibri"/>
      <family val="2"/>
    </font>
    <font>
      <b/>
      <sz val="12"/>
      <name val="Calibri"/>
      <family val="2"/>
    </font>
    <font>
      <sz val="12"/>
      <name val="Calibri"/>
      <family val="2"/>
    </font>
    <font>
      <sz val="8"/>
      <name val="Calibri"/>
      <family val="2"/>
    </font>
    <font>
      <b/>
      <sz val="11"/>
      <name val="Calibri"/>
      <family val="2"/>
    </font>
    <font>
      <b/>
      <u/>
      <sz val="10"/>
      <name val="Calibri"/>
      <family val="2"/>
    </font>
    <font>
      <b/>
      <sz val="9"/>
      <name val="Calibri"/>
      <family val="2"/>
    </font>
    <font>
      <b/>
      <u/>
      <sz val="11"/>
      <name val="Calibri"/>
      <family val="2"/>
    </font>
    <font>
      <b/>
      <sz val="6"/>
      <name val="Calibri"/>
      <family val="2"/>
    </font>
    <font>
      <b/>
      <sz val="8"/>
      <color indexed="8"/>
      <name val="Calibri"/>
      <family val="2"/>
    </font>
    <font>
      <b/>
      <vertAlign val="superscript"/>
      <sz val="8"/>
      <color indexed="8"/>
      <name val="Calibri"/>
      <family val="2"/>
    </font>
    <font>
      <sz val="8"/>
      <color indexed="8"/>
      <name val="Calibri"/>
      <family val="2"/>
    </font>
    <font>
      <i/>
      <sz val="8"/>
      <color indexed="8"/>
      <name val="Calibri"/>
      <family val="2"/>
    </font>
    <font>
      <sz val="11"/>
      <name val="Arial"/>
      <family val="2"/>
    </font>
    <font>
      <sz val="11"/>
      <name val="Calibri"/>
      <family val="2"/>
      <scheme val="minor"/>
    </font>
    <font>
      <sz val="12"/>
      <name val="Calibri"/>
      <family val="2"/>
      <scheme val="minor"/>
    </font>
    <font>
      <b/>
      <sz val="12"/>
      <name val="Calibri"/>
      <family val="2"/>
      <scheme val="minor"/>
    </font>
    <font>
      <sz val="12"/>
      <color indexed="12"/>
      <name val="Calibri"/>
      <family val="2"/>
      <scheme val="minor"/>
    </font>
    <font>
      <sz val="10"/>
      <name val="Calibri"/>
      <family val="2"/>
      <scheme val="minor"/>
    </font>
    <font>
      <sz val="10"/>
      <color indexed="12"/>
      <name val="Calibri"/>
      <family val="2"/>
      <scheme val="minor"/>
    </font>
    <font>
      <sz val="11"/>
      <color indexed="12"/>
      <name val="Calibri"/>
      <family val="2"/>
      <scheme val="minor"/>
    </font>
    <font>
      <b/>
      <sz val="10"/>
      <name val="Calibri"/>
      <family val="2"/>
      <scheme val="minor"/>
    </font>
    <font>
      <b/>
      <sz val="11"/>
      <name val="Calibri"/>
      <family val="2"/>
      <scheme val="minor"/>
    </font>
    <font>
      <b/>
      <u/>
      <sz val="11"/>
      <name val="Calibri"/>
      <family val="2"/>
      <scheme val="minor"/>
    </font>
    <font>
      <i/>
      <sz val="11"/>
      <name val="Calibri"/>
      <family val="2"/>
      <scheme val="minor"/>
    </font>
    <font>
      <i/>
      <sz val="10"/>
      <name val="Calibri"/>
      <family val="2"/>
      <scheme val="minor"/>
    </font>
    <font>
      <b/>
      <u/>
      <sz val="10"/>
      <name val="Calibri"/>
      <family val="2"/>
      <scheme val="minor"/>
    </font>
    <font>
      <u/>
      <sz val="10"/>
      <name val="Calibri"/>
      <family val="2"/>
      <scheme val="minor"/>
    </font>
    <font>
      <b/>
      <sz val="9"/>
      <name val="Calibri"/>
      <family val="2"/>
      <scheme val="minor"/>
    </font>
    <font>
      <sz val="9"/>
      <name val="Calibri"/>
      <family val="2"/>
      <scheme val="minor"/>
    </font>
    <font>
      <sz val="9"/>
      <color indexed="12"/>
      <name val="Calibri"/>
      <family val="2"/>
      <scheme val="minor"/>
    </font>
    <font>
      <sz val="8"/>
      <color rgb="FF07519A"/>
      <name val="Calibri"/>
      <family val="2"/>
      <scheme val="minor"/>
    </font>
    <font>
      <b/>
      <sz val="8"/>
      <color indexed="8"/>
      <name val="Calibri"/>
      <family val="2"/>
      <scheme val="minor"/>
    </font>
    <font>
      <sz val="8"/>
      <color indexed="56"/>
      <name val="Calibri"/>
      <family val="2"/>
      <scheme val="minor"/>
    </font>
    <font>
      <sz val="8"/>
      <color indexed="12"/>
      <name val="Calibri"/>
      <family val="2"/>
      <scheme val="minor"/>
    </font>
    <font>
      <sz val="8"/>
      <color indexed="8"/>
      <name val="Calibri"/>
      <family val="2"/>
      <scheme val="minor"/>
    </font>
    <font>
      <b/>
      <sz val="8"/>
      <name val="Calibri"/>
      <family val="2"/>
      <scheme val="minor"/>
    </font>
    <font>
      <vertAlign val="superscript"/>
      <sz val="8"/>
      <color indexed="8"/>
      <name val="Calibri"/>
      <family val="2"/>
      <scheme val="minor"/>
    </font>
    <font>
      <b/>
      <sz val="8"/>
      <color indexed="12"/>
      <name val="Calibri"/>
      <family val="2"/>
      <scheme val="minor"/>
    </font>
    <font>
      <sz val="8"/>
      <name val="Calibri"/>
      <family val="2"/>
      <scheme val="minor"/>
    </font>
    <font>
      <b/>
      <i/>
      <sz val="8"/>
      <name val="Calibri"/>
      <family val="2"/>
      <scheme val="minor"/>
    </font>
    <font>
      <i/>
      <sz val="12"/>
      <name val="Calibri"/>
      <family val="2"/>
      <scheme val="minor"/>
    </font>
    <font>
      <sz val="10"/>
      <color rgb="FF0000FF"/>
      <name val="Calibri"/>
      <family val="2"/>
      <scheme val="minor"/>
    </font>
    <font>
      <b/>
      <sz val="10"/>
      <color indexed="8"/>
      <name val="Calibri"/>
      <family val="2"/>
      <scheme val="minor"/>
    </font>
    <font>
      <sz val="10"/>
      <color indexed="8"/>
      <name val="Calibri"/>
      <family val="2"/>
      <scheme val="minor"/>
    </font>
    <font>
      <sz val="2"/>
      <name val="Calibri"/>
      <family val="2"/>
      <scheme val="minor"/>
    </font>
    <font>
      <b/>
      <i/>
      <u/>
      <sz val="12"/>
      <name val="Calibri"/>
      <family val="2"/>
      <scheme val="minor"/>
    </font>
    <font>
      <sz val="10"/>
      <color rgb="FF0000FF"/>
      <name val="Arial"/>
      <family val="2"/>
    </font>
    <font>
      <b/>
      <u/>
      <sz val="12"/>
      <name val="Calibri"/>
      <family val="2"/>
      <scheme val="minor"/>
    </font>
    <font>
      <u/>
      <sz val="12"/>
      <name val="Calibri"/>
      <family val="2"/>
      <scheme val="minor"/>
    </font>
    <font>
      <u/>
      <sz val="12"/>
      <color indexed="12"/>
      <name val="Calibri"/>
      <family val="2"/>
      <scheme val="minor"/>
    </font>
    <font>
      <b/>
      <sz val="11"/>
      <color indexed="8"/>
      <name val="Calibri"/>
      <family val="2"/>
      <scheme val="minor"/>
    </font>
    <font>
      <b/>
      <u/>
      <sz val="14"/>
      <name val="Calibri"/>
      <family val="2"/>
      <scheme val="minor"/>
    </font>
    <font>
      <i/>
      <sz val="8"/>
      <color indexed="8"/>
      <name val="Calibri"/>
      <family val="2"/>
      <scheme val="minor"/>
    </font>
    <font>
      <b/>
      <sz val="10"/>
      <color rgb="FFFF0000"/>
      <name val="Calibri"/>
      <family val="2"/>
      <scheme val="minor"/>
    </font>
    <font>
      <i/>
      <sz val="9"/>
      <name val="Calibri"/>
      <family val="2"/>
      <scheme val="minor"/>
    </font>
    <font>
      <i/>
      <sz val="9"/>
      <name val="Arial"/>
      <family val="2"/>
    </font>
    <font>
      <b/>
      <i/>
      <u/>
      <sz val="9"/>
      <name val="Calibri"/>
      <family val="2"/>
      <scheme val="minor"/>
    </font>
    <font>
      <u/>
      <sz val="11"/>
      <name val="Calibri"/>
      <family val="2"/>
    </font>
    <font>
      <sz val="11"/>
      <color rgb="FF0000FF"/>
      <name val="Calibri"/>
      <family val="2"/>
      <scheme val="minor"/>
    </font>
    <font>
      <sz val="12"/>
      <color rgb="FF0000FF"/>
      <name val="Calibri"/>
      <family val="2"/>
      <scheme val="minor"/>
    </font>
    <font>
      <sz val="10"/>
      <color rgb="FFFF0000"/>
      <name val="Calibri"/>
      <family val="2"/>
      <scheme val="minor"/>
    </font>
    <font>
      <b/>
      <i/>
      <u/>
      <sz val="10"/>
      <name val="Calibri"/>
      <family val="2"/>
      <scheme val="minor"/>
    </font>
    <font>
      <u/>
      <sz val="11"/>
      <name val="Calibri"/>
      <family val="2"/>
      <scheme val="minor"/>
    </font>
    <font>
      <sz val="8"/>
      <color rgb="FF000000"/>
      <name val="Tahoma"/>
      <family val="2"/>
    </font>
    <font>
      <sz val="8"/>
      <color rgb="FF000000"/>
      <name val="Segoe UI"/>
      <family val="2"/>
    </font>
    <font>
      <sz val="10"/>
      <color theme="1"/>
      <name val="Calibri"/>
      <family val="2"/>
      <scheme val="minor"/>
    </font>
  </fonts>
  <fills count="12">
    <fill>
      <patternFill patternType="none"/>
    </fill>
    <fill>
      <patternFill patternType="gray125"/>
    </fill>
    <fill>
      <patternFill patternType="lightDown"/>
    </fill>
    <fill>
      <patternFill patternType="lightDown">
        <fgColor indexed="8"/>
        <bgColor indexed="9"/>
      </patternFill>
    </fill>
    <fill>
      <patternFill patternType="solid">
        <fgColor indexed="9"/>
        <bgColor indexed="8"/>
      </patternFill>
    </fill>
    <fill>
      <patternFill patternType="solid">
        <fgColor theme="6" tint="0.39997558519241921"/>
        <bgColor indexed="64"/>
      </patternFill>
    </fill>
    <fill>
      <patternFill patternType="solid">
        <fgColor theme="6" tint="0.39994506668294322"/>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78">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style="double">
        <color indexed="64"/>
      </bottom>
      <diagonal/>
    </border>
    <border>
      <left/>
      <right style="thin">
        <color indexed="64"/>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1022">
    <xf numFmtId="0" fontId="0" fillId="0" borderId="0" xfId="0"/>
    <xf numFmtId="0" fontId="23" fillId="0" borderId="0" xfId="0" applyFont="1" applyAlignment="1">
      <alignment horizontal="center"/>
    </xf>
    <xf numFmtId="0" fontId="24" fillId="0" borderId="0" xfId="0" applyFont="1"/>
    <xf numFmtId="0" fontId="23" fillId="0" borderId="0" xfId="0" applyFont="1"/>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49" fontId="23" fillId="0" borderId="0" xfId="0" applyNumberFormat="1" applyFont="1"/>
    <xf numFmtId="0" fontId="23" fillId="0" borderId="0" xfId="0" applyFont="1" applyAlignment="1">
      <alignment horizontal="right"/>
    </xf>
    <xf numFmtId="0" fontId="23" fillId="0" borderId="2" xfId="0" applyFont="1" applyBorder="1"/>
    <xf numFmtId="0" fontId="23" fillId="0" borderId="3" xfId="0" applyFont="1" applyBorder="1"/>
    <xf numFmtId="49" fontId="23" fillId="0" borderId="2" xfId="0" applyNumberFormat="1" applyFont="1" applyBorder="1"/>
    <xf numFmtId="0" fontId="25" fillId="0" borderId="0" xfId="0" applyFont="1"/>
    <xf numFmtId="0" fontId="25" fillId="0" borderId="0" xfId="0" applyFont="1" applyAlignment="1">
      <alignment horizontal="center"/>
    </xf>
    <xf numFmtId="49" fontId="23" fillId="0" borderId="4" xfId="0" applyNumberFormat="1" applyFont="1" applyBorder="1"/>
    <xf numFmtId="0" fontId="23" fillId="0" borderId="5" xfId="0" applyFont="1" applyBorder="1"/>
    <xf numFmtId="0" fontId="25" fillId="0" borderId="5" xfId="0" applyFont="1" applyBorder="1"/>
    <xf numFmtId="0" fontId="23" fillId="0" borderId="6" xfId="0" applyFont="1" applyBorder="1"/>
    <xf numFmtId="0" fontId="23" fillId="0" borderId="0" xfId="0" applyFont="1" applyAlignment="1" applyProtection="1">
      <alignment horizontal="left"/>
      <protection locked="0"/>
    </xf>
    <xf numFmtId="0" fontId="26" fillId="0" borderId="0" xfId="0" applyFont="1"/>
    <xf numFmtId="0" fontId="27" fillId="0" borderId="0" xfId="0" applyFont="1" applyAlignment="1" applyProtection="1">
      <alignment horizontal="center" vertical="center"/>
      <protection locked="0"/>
    </xf>
    <xf numFmtId="0" fontId="22" fillId="0" borderId="0" xfId="0" applyFont="1"/>
    <xf numFmtId="49" fontId="22" fillId="0" borderId="0" xfId="0" applyNumberFormat="1" applyFont="1"/>
    <xf numFmtId="0" fontId="28" fillId="0" borderId="0" xfId="0" applyFont="1" applyAlignment="1" applyProtection="1">
      <alignment horizontal="center" vertical="center"/>
      <protection locked="0"/>
    </xf>
    <xf numFmtId="0" fontId="28" fillId="0" borderId="7" xfId="0" applyFont="1" applyBorder="1" applyAlignment="1" applyProtection="1">
      <alignment horizontal="left"/>
      <protection locked="0"/>
    </xf>
    <xf numFmtId="3" fontId="22" fillId="0" borderId="0" xfId="0" applyNumberFormat="1" applyFont="1"/>
    <xf numFmtId="0" fontId="29" fillId="0" borderId="0" xfId="0" applyFont="1"/>
    <xf numFmtId="44" fontId="30" fillId="5" borderId="8" xfId="2" applyFont="1" applyFill="1" applyBorder="1" applyAlignment="1" applyProtection="1">
      <alignment horizontal="left" vertical="center"/>
    </xf>
    <xf numFmtId="0" fontId="30" fillId="0" borderId="0" xfId="0" applyFont="1"/>
    <xf numFmtId="9" fontId="29" fillId="0" borderId="11" xfId="5" applyFont="1" applyBorder="1" applyAlignment="1" applyProtection="1">
      <alignment horizontal="center" vertical="top" wrapText="1"/>
    </xf>
    <xf numFmtId="3" fontId="29" fillId="0" borderId="12" xfId="0" applyNumberFormat="1" applyFont="1" applyBorder="1" applyAlignment="1">
      <alignment horizontal="right" vertical="top" wrapText="1"/>
    </xf>
    <xf numFmtId="9" fontId="29" fillId="0" borderId="13" xfId="5" applyFont="1" applyBorder="1" applyAlignment="1" applyProtection="1">
      <alignment horizontal="center" vertical="top" wrapText="1"/>
    </xf>
    <xf numFmtId="0" fontId="33" fillId="0" borderId="0" xfId="0" applyFont="1"/>
    <xf numFmtId="0" fontId="26" fillId="0" borderId="0" xfId="0" applyFont="1" applyAlignment="1">
      <alignment horizontal="left"/>
    </xf>
    <xf numFmtId="0" fontId="29" fillId="0" borderId="0" xfId="0" applyFont="1" applyAlignment="1">
      <alignment horizontal="center" vertical="center"/>
    </xf>
    <xf numFmtId="49" fontId="26" fillId="0" borderId="0" xfId="0" applyNumberFormat="1" applyFont="1"/>
    <xf numFmtId="0" fontId="26" fillId="0" borderId="0" xfId="0" applyFont="1" applyAlignment="1">
      <alignment horizontal="left" vertical="top" wrapText="1"/>
    </xf>
    <xf numFmtId="0" fontId="33" fillId="0" borderId="0" xfId="0" applyFont="1" applyAlignment="1">
      <alignment horizontal="left"/>
    </xf>
    <xf numFmtId="170" fontId="26" fillId="0" borderId="0" xfId="0" applyNumberFormat="1" applyFont="1"/>
    <xf numFmtId="0" fontId="26" fillId="0" borderId="0" xfId="0" applyFont="1" applyProtection="1">
      <protection locked="0"/>
    </xf>
    <xf numFmtId="0" fontId="27" fillId="0" borderId="0" xfId="0" applyFont="1" applyAlignment="1" applyProtection="1">
      <alignment horizontal="left"/>
      <protection locked="0"/>
    </xf>
    <xf numFmtId="0" fontId="29" fillId="0" borderId="0" xfId="0" applyFont="1" applyAlignment="1" applyProtection="1">
      <alignment horizontal="center" vertical="center"/>
      <protection locked="0"/>
    </xf>
    <xf numFmtId="0" fontId="28" fillId="0" borderId="0" xfId="0" applyFont="1" applyAlignment="1" applyProtection="1">
      <alignment horizontal="center"/>
      <protection locked="0"/>
    </xf>
    <xf numFmtId="0" fontId="23" fillId="0" borderId="0" xfId="0" applyFont="1" applyProtection="1">
      <protection locked="0"/>
    </xf>
    <xf numFmtId="0" fontId="25" fillId="0" borderId="0" xfId="0" applyFont="1" applyAlignment="1" applyProtection="1">
      <alignment horizontal="center"/>
      <protection locked="0"/>
    </xf>
    <xf numFmtId="0" fontId="27" fillId="0" borderId="1" xfId="0" applyFont="1" applyBorder="1" applyProtection="1">
      <protection locked="0"/>
    </xf>
    <xf numFmtId="167" fontId="26" fillId="0" borderId="0" xfId="2" applyNumberFormat="1" applyFont="1" applyBorder="1" applyAlignment="1" applyProtection="1">
      <alignment horizontal="left"/>
    </xf>
    <xf numFmtId="0" fontId="34" fillId="0" borderId="0" xfId="0" applyFont="1" applyAlignment="1">
      <alignment horizontal="justify"/>
    </xf>
    <xf numFmtId="0" fontId="26" fillId="0" borderId="0" xfId="0" applyFont="1" applyAlignment="1">
      <alignment horizontal="justify"/>
    </xf>
    <xf numFmtId="167" fontId="29" fillId="0" borderId="0" xfId="2" applyNumberFormat="1" applyFont="1" applyBorder="1" applyAlignment="1" applyProtection="1">
      <alignment horizontal="left"/>
    </xf>
    <xf numFmtId="0" fontId="35" fillId="0" borderId="0" xfId="0" applyFont="1"/>
    <xf numFmtId="0" fontId="26" fillId="0" borderId="14" xfId="0" applyFont="1" applyBorder="1"/>
    <xf numFmtId="0" fontId="26" fillId="0" borderId="15" xfId="0" applyFont="1" applyBorder="1"/>
    <xf numFmtId="0" fontId="26" fillId="0" borderId="2" xfId="0" applyFont="1" applyBorder="1"/>
    <xf numFmtId="0" fontId="26" fillId="0" borderId="3" xfId="0" applyFont="1" applyBorder="1"/>
    <xf numFmtId="0" fontId="34" fillId="0" borderId="0" xfId="0" applyFont="1"/>
    <xf numFmtId="0" fontId="29" fillId="0" borderId="0" xfId="0" applyFont="1" applyAlignment="1">
      <alignment horizontal="center"/>
    </xf>
    <xf numFmtId="0" fontId="26" fillId="0" borderId="4" xfId="0" applyFont="1" applyBorder="1"/>
    <xf numFmtId="0" fontId="26" fillId="0" borderId="5" xfId="0" applyFont="1" applyBorder="1"/>
    <xf numFmtId="0" fontId="26" fillId="0" borderId="6" xfId="0" applyFont="1" applyBorder="1"/>
    <xf numFmtId="0" fontId="29" fillId="5" borderId="16" xfId="0" applyFont="1" applyFill="1" applyBorder="1" applyAlignment="1">
      <alignment horizontal="justify" vertical="top" wrapText="1"/>
    </xf>
    <xf numFmtId="0" fontId="29" fillId="5" borderId="17" xfId="0" applyFont="1" applyFill="1" applyBorder="1" applyAlignment="1">
      <alignment horizontal="justify" vertical="top" wrapText="1"/>
    </xf>
    <xf numFmtId="0" fontId="29" fillId="5" borderId="17" xfId="0" applyFont="1" applyFill="1" applyBorder="1" applyAlignment="1">
      <alignment horizontal="center" vertical="top" wrapText="1"/>
    </xf>
    <xf numFmtId="0" fontId="29" fillId="5" borderId="15" xfId="0" applyFont="1" applyFill="1" applyBorder="1" applyAlignment="1">
      <alignment horizontal="center" vertical="top" wrapText="1"/>
    </xf>
    <xf numFmtId="0" fontId="26" fillId="0" borderId="18" xfId="0" applyFont="1" applyBorder="1" applyAlignment="1">
      <alignment horizontal="justify" vertical="top" wrapText="1"/>
    </xf>
    <xf numFmtId="0" fontId="26" fillId="0" borderId="19" xfId="0" applyFont="1" applyBorder="1" applyAlignment="1">
      <alignment horizontal="justify" vertical="top" wrapText="1"/>
    </xf>
    <xf numFmtId="167" fontId="37" fillId="0" borderId="19" xfId="2" applyNumberFormat="1" applyFont="1" applyBorder="1" applyAlignment="1" applyProtection="1">
      <alignment horizontal="center" vertical="top" wrapText="1"/>
    </xf>
    <xf numFmtId="167" fontId="37" fillId="0" borderId="20" xfId="2" applyNumberFormat="1" applyFont="1" applyBorder="1" applyAlignment="1" applyProtection="1">
      <alignment horizontal="center" vertical="top" wrapText="1"/>
    </xf>
    <xf numFmtId="0" fontId="26" fillId="0" borderId="21" xfId="0" applyFont="1" applyBorder="1" applyAlignment="1">
      <alignment horizontal="justify" vertical="top" wrapText="1"/>
    </xf>
    <xf numFmtId="0" fontId="26" fillId="0" borderId="22" xfId="0" applyFont="1" applyBorder="1" applyAlignment="1">
      <alignment horizontal="justify" vertical="top" wrapText="1"/>
    </xf>
    <xf numFmtId="167" fontId="37" fillId="0" borderId="22" xfId="2" applyNumberFormat="1" applyFont="1" applyBorder="1" applyAlignment="1" applyProtection="1">
      <alignment horizontal="center" vertical="top" wrapText="1"/>
    </xf>
    <xf numFmtId="167" fontId="37" fillId="0" borderId="11" xfId="2" applyNumberFormat="1" applyFont="1" applyBorder="1" applyAlignment="1" applyProtection="1">
      <alignment horizontal="center" vertical="top" wrapText="1"/>
    </xf>
    <xf numFmtId="0" fontId="26" fillId="0" borderId="23" xfId="0" applyFont="1" applyBorder="1" applyAlignment="1">
      <alignment horizontal="justify" vertical="top" wrapText="1"/>
    </xf>
    <xf numFmtId="0" fontId="26" fillId="0" borderId="24" xfId="0" applyFont="1" applyBorder="1" applyAlignment="1">
      <alignment horizontal="justify" vertical="top" wrapText="1"/>
    </xf>
    <xf numFmtId="167" fontId="37" fillId="0" borderId="22" xfId="0" applyNumberFormat="1" applyFont="1" applyBorder="1" applyAlignment="1">
      <alignment horizontal="center" vertical="top" wrapText="1"/>
    </xf>
    <xf numFmtId="167" fontId="37" fillId="0" borderId="11" xfId="0" applyNumberFormat="1" applyFont="1" applyBorder="1" applyAlignment="1">
      <alignment horizontal="center" vertical="top" wrapText="1"/>
    </xf>
    <xf numFmtId="167" fontId="38" fillId="0" borderId="22" xfId="2" applyNumberFormat="1" applyFont="1" applyBorder="1" applyAlignment="1" applyProtection="1">
      <alignment horizontal="center" vertical="top" wrapText="1"/>
      <protection locked="0"/>
    </xf>
    <xf numFmtId="167" fontId="38" fillId="0" borderId="11" xfId="2" applyNumberFormat="1" applyFont="1" applyBorder="1" applyAlignment="1" applyProtection="1">
      <alignment horizontal="center" vertical="top" wrapText="1"/>
      <protection locked="0"/>
    </xf>
    <xf numFmtId="2" fontId="37" fillId="0" borderId="22" xfId="0" applyNumberFormat="1" applyFont="1" applyBorder="1" applyAlignment="1">
      <alignment horizontal="center" vertical="top" wrapText="1"/>
    </xf>
    <xf numFmtId="2" fontId="37" fillId="0" borderId="11" xfId="0" applyNumberFormat="1" applyFont="1" applyBorder="1" applyAlignment="1">
      <alignment horizontal="center" vertical="top" wrapText="1"/>
    </xf>
    <xf numFmtId="167" fontId="38" fillId="0" borderId="24" xfId="2" applyNumberFormat="1" applyFont="1" applyBorder="1" applyAlignment="1" applyProtection="1">
      <alignment horizontal="center" vertical="top" wrapText="1"/>
      <protection locked="0"/>
    </xf>
    <xf numFmtId="167" fontId="38" fillId="0" borderId="25" xfId="2" applyNumberFormat="1" applyFont="1" applyBorder="1" applyAlignment="1" applyProtection="1">
      <alignment horizontal="center" vertical="top" wrapText="1"/>
      <protection locked="0"/>
    </xf>
    <xf numFmtId="0" fontId="26" fillId="0" borderId="26" xfId="0" applyFont="1" applyBorder="1" applyAlignment="1">
      <alignment horizontal="justify" vertical="top" wrapText="1"/>
    </xf>
    <xf numFmtId="0" fontId="26" fillId="0" borderId="27" xfId="0" applyFont="1" applyBorder="1" applyAlignment="1">
      <alignment horizontal="justify" vertical="top" wrapText="1"/>
    </xf>
    <xf numFmtId="167" fontId="37" fillId="0" borderId="9" xfId="2" applyNumberFormat="1" applyFont="1" applyBorder="1" applyAlignment="1" applyProtection="1">
      <alignment horizontal="center" vertical="top" wrapText="1"/>
    </xf>
    <xf numFmtId="2" fontId="37" fillId="0" borderId="24" xfId="0" applyNumberFormat="1" applyFont="1" applyBorder="1" applyAlignment="1">
      <alignment horizontal="center" vertical="top" wrapText="1"/>
    </xf>
    <xf numFmtId="2" fontId="37" fillId="0" borderId="3" xfId="0" applyNumberFormat="1" applyFont="1" applyBorder="1" applyAlignment="1">
      <alignment horizontal="center" vertical="top" wrapText="1"/>
    </xf>
    <xf numFmtId="0" fontId="23" fillId="5" borderId="28" xfId="0" applyFont="1" applyFill="1" applyBorder="1" applyAlignment="1">
      <alignment horizontal="justify" vertical="top" wrapText="1"/>
    </xf>
    <xf numFmtId="0" fontId="23" fillId="5" borderId="29" xfId="0" applyFont="1" applyFill="1" applyBorder="1" applyAlignment="1">
      <alignment horizontal="justify" vertical="top" wrapText="1"/>
    </xf>
    <xf numFmtId="0" fontId="29" fillId="5" borderId="29" xfId="0" applyFont="1" applyFill="1" applyBorder="1" applyAlignment="1">
      <alignment horizontal="center" vertical="top" wrapText="1"/>
    </xf>
    <xf numFmtId="0" fontId="29" fillId="5" borderId="30" xfId="0" applyFont="1" applyFill="1" applyBorder="1" applyAlignment="1">
      <alignment horizontal="center" vertical="top" wrapText="1"/>
    </xf>
    <xf numFmtId="167" fontId="37" fillId="0" borderId="11" xfId="2" applyNumberFormat="1" applyFont="1" applyBorder="1" applyAlignment="1" applyProtection="1">
      <alignment vertical="top" wrapText="1"/>
    </xf>
    <xf numFmtId="0" fontId="26" fillId="0" borderId="31" xfId="0" applyFont="1" applyBorder="1" applyAlignment="1">
      <alignment horizontal="justify" vertical="top" wrapText="1"/>
    </xf>
    <xf numFmtId="0" fontId="26" fillId="0" borderId="32" xfId="0" applyFont="1" applyBorder="1" applyAlignment="1">
      <alignment horizontal="justify" vertical="top" wrapText="1"/>
    </xf>
    <xf numFmtId="2" fontId="37" fillId="0" borderId="32" xfId="0" applyNumberFormat="1" applyFont="1" applyBorder="1" applyAlignment="1">
      <alignment horizontal="center" vertical="top" wrapText="1"/>
    </xf>
    <xf numFmtId="2" fontId="37" fillId="0" borderId="6" xfId="0" applyNumberFormat="1" applyFont="1" applyBorder="1" applyAlignment="1">
      <alignment horizontal="center" vertical="top" wrapText="1"/>
    </xf>
    <xf numFmtId="167" fontId="27" fillId="0" borderId="11" xfId="2" applyNumberFormat="1" applyFont="1" applyBorder="1" applyProtection="1">
      <protection locked="0"/>
    </xf>
    <xf numFmtId="0" fontId="26"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0" fontId="26" fillId="5" borderId="40" xfId="0" applyFont="1" applyFill="1" applyBorder="1" applyAlignment="1">
      <alignment horizontal="center" vertical="center"/>
    </xf>
    <xf numFmtId="0" fontId="26" fillId="0" borderId="41" xfId="0" applyFont="1" applyBorder="1"/>
    <xf numFmtId="0" fontId="26" fillId="0" borderId="42" xfId="0" applyFont="1" applyBorder="1"/>
    <xf numFmtId="167" fontId="27" fillId="0" borderId="43" xfId="2" applyNumberFormat="1" applyFont="1" applyBorder="1" applyProtection="1">
      <protection locked="0"/>
    </xf>
    <xf numFmtId="0" fontId="35" fillId="0" borderId="2" xfId="0" applyFont="1" applyBorder="1"/>
    <xf numFmtId="0" fontId="26" fillId="0" borderId="24" xfId="0" applyFont="1" applyBorder="1"/>
    <xf numFmtId="167" fontId="27" fillId="0" borderId="44" xfId="2" applyNumberFormat="1" applyFont="1" applyBorder="1" applyProtection="1">
      <protection locked="0"/>
    </xf>
    <xf numFmtId="0" fontId="26" fillId="0" borderId="32" xfId="0" applyFont="1" applyBorder="1"/>
    <xf numFmtId="167" fontId="26" fillId="0" borderId="45" xfId="2" applyNumberFormat="1" applyFont="1" applyBorder="1" applyProtection="1"/>
    <xf numFmtId="167" fontId="26" fillId="0" borderId="46" xfId="2" applyNumberFormat="1" applyFont="1" applyBorder="1" applyProtection="1"/>
    <xf numFmtId="0" fontId="29" fillId="5" borderId="41" xfId="0" applyFont="1" applyFill="1" applyBorder="1" applyAlignment="1">
      <alignment horizontal="center" vertical="center"/>
    </xf>
    <xf numFmtId="0" fontId="29" fillId="5" borderId="50" xfId="0" applyFont="1" applyFill="1" applyBorder="1" applyAlignment="1">
      <alignment horizontal="center" vertical="center"/>
    </xf>
    <xf numFmtId="0" fontId="27" fillId="0" borderId="35" xfId="0" applyFont="1" applyBorder="1" applyProtection="1">
      <protection locked="0"/>
    </xf>
    <xf numFmtId="0" fontId="27" fillId="0" borderId="51" xfId="0" applyFont="1" applyBorder="1" applyAlignment="1" applyProtection="1">
      <alignment horizontal="center" vertical="center"/>
      <protection locked="0"/>
    </xf>
    <xf numFmtId="0" fontId="26" fillId="0" borderId="52" xfId="0" applyFont="1" applyBorder="1"/>
    <xf numFmtId="0" fontId="27" fillId="0" borderId="9" xfId="0" applyFont="1" applyBorder="1" applyProtection="1">
      <protection locked="0"/>
    </xf>
    <xf numFmtId="0" fontId="27" fillId="0" borderId="25" xfId="0" applyFont="1" applyBorder="1" applyProtection="1">
      <protection locked="0"/>
    </xf>
    <xf numFmtId="0" fontId="27" fillId="0" borderId="53" xfId="0" applyFont="1" applyBorder="1" applyProtection="1">
      <protection locked="0"/>
    </xf>
    <xf numFmtId="44" fontId="27" fillId="0" borderId="10" xfId="2" applyFont="1" applyBorder="1" applyProtection="1"/>
    <xf numFmtId="0" fontId="26" fillId="0" borderId="55" xfId="0" applyFont="1" applyBorder="1"/>
    <xf numFmtId="14" fontId="27" fillId="0" borderId="27" xfId="0" applyNumberFormat="1" applyFont="1" applyBorder="1" applyAlignment="1" applyProtection="1">
      <alignment horizontal="left" wrapText="1"/>
      <protection locked="0"/>
    </xf>
    <xf numFmtId="14" fontId="27" fillId="0" borderId="9" xfId="0" applyNumberFormat="1" applyFont="1" applyBorder="1" applyAlignment="1" applyProtection="1">
      <alignment horizontal="left" wrapText="1"/>
      <protection locked="0"/>
    </xf>
    <xf numFmtId="0" fontId="26" fillId="0" borderId="56" xfId="0" applyFont="1" applyBorder="1"/>
    <xf numFmtId="0" fontId="26" fillId="2" borderId="10" xfId="0" applyFont="1" applyFill="1" applyBorder="1"/>
    <xf numFmtId="0" fontId="37" fillId="5" borderId="8" xfId="0" applyFont="1" applyFill="1" applyBorder="1" applyAlignment="1">
      <alignment horizontal="center" wrapText="1"/>
    </xf>
    <xf numFmtId="168" fontId="27" fillId="0" borderId="9" xfId="0" applyNumberFormat="1" applyFont="1" applyBorder="1" applyAlignment="1" applyProtection="1">
      <alignment horizontal="left" wrapText="1"/>
      <protection locked="0"/>
    </xf>
    <xf numFmtId="166" fontId="27" fillId="0" borderId="9" xfId="0" applyNumberFormat="1" applyFont="1" applyBorder="1" applyAlignment="1" applyProtection="1">
      <alignment horizontal="left" wrapText="1"/>
      <protection locked="0"/>
    </xf>
    <xf numFmtId="10" fontId="27" fillId="0" borderId="9" xfId="0" applyNumberFormat="1" applyFont="1" applyBorder="1" applyAlignment="1" applyProtection="1">
      <alignment horizontal="left" wrapText="1"/>
      <protection locked="0"/>
    </xf>
    <xf numFmtId="0" fontId="26" fillId="2" borderId="27" xfId="0" applyFont="1" applyFill="1" applyBorder="1"/>
    <xf numFmtId="168" fontId="26" fillId="0" borderId="9" xfId="0" applyNumberFormat="1" applyFont="1" applyBorder="1"/>
    <xf numFmtId="0" fontId="26" fillId="2" borderId="57" xfId="0" applyFont="1" applyFill="1" applyBorder="1"/>
    <xf numFmtId="0" fontId="26" fillId="2" borderId="58" xfId="0" applyFont="1" applyFill="1" applyBorder="1"/>
    <xf numFmtId="168" fontId="27" fillId="0" borderId="10" xfId="0" applyNumberFormat="1" applyFont="1" applyBorder="1" applyProtection="1">
      <protection locked="0"/>
    </xf>
    <xf numFmtId="10" fontId="27" fillId="0" borderId="10" xfId="0" applyNumberFormat="1" applyFont="1" applyBorder="1" applyProtection="1">
      <protection locked="0"/>
    </xf>
    <xf numFmtId="0" fontId="27" fillId="0" borderId="10" xfId="0" applyFont="1" applyBorder="1" applyProtection="1">
      <protection locked="0"/>
    </xf>
    <xf numFmtId="0" fontId="27" fillId="0" borderId="59" xfId="0" applyFont="1" applyBorder="1" applyProtection="1">
      <protection locked="0"/>
    </xf>
    <xf numFmtId="167" fontId="27" fillId="0" borderId="0" xfId="2" applyNumberFormat="1" applyFont="1" applyBorder="1" applyAlignment="1" applyProtection="1">
      <alignment horizontal="left"/>
    </xf>
    <xf numFmtId="165" fontId="27" fillId="0" borderId="1" xfId="5" applyNumberFormat="1" applyFont="1" applyBorder="1" applyProtection="1">
      <protection locked="0"/>
    </xf>
    <xf numFmtId="0" fontId="39" fillId="0" borderId="0" xfId="0" applyFont="1"/>
    <xf numFmtId="0" fontId="26" fillId="0" borderId="0" xfId="4" applyFont="1"/>
    <xf numFmtId="0" fontId="40" fillId="5" borderId="9" xfId="4" applyFont="1" applyFill="1" applyBorder="1" applyAlignment="1">
      <alignment horizontal="center" wrapText="1"/>
    </xf>
    <xf numFmtId="38" fontId="41" fillId="3" borderId="0" xfId="4" applyNumberFormat="1" applyFont="1" applyFill="1" applyAlignment="1">
      <alignment horizontal="left"/>
    </xf>
    <xf numFmtId="0" fontId="26" fillId="0" borderId="0" xfId="4" applyFont="1" applyAlignment="1">
      <alignment horizontal="left"/>
    </xf>
    <xf numFmtId="38" fontId="41" fillId="3" borderId="60" xfId="4" applyNumberFormat="1" applyFont="1" applyFill="1" applyBorder="1" applyAlignment="1">
      <alignment horizontal="right"/>
    </xf>
    <xf numFmtId="38" fontId="42" fillId="4" borderId="9" xfId="4" applyNumberFormat="1" applyFont="1" applyFill="1" applyBorder="1" applyAlignment="1" applyProtection="1">
      <alignment horizontal="right"/>
      <protection locked="0"/>
    </xf>
    <xf numFmtId="2" fontId="40" fillId="0" borderId="61" xfId="4" applyNumberFormat="1" applyFont="1" applyBorder="1" applyAlignment="1">
      <alignment horizontal="center" wrapText="1"/>
    </xf>
    <xf numFmtId="38" fontId="42" fillId="0" borderId="9" xfId="4" applyNumberFormat="1" applyFont="1" applyBorder="1" applyProtection="1">
      <protection locked="0"/>
    </xf>
    <xf numFmtId="38" fontId="42" fillId="0" borderId="9" xfId="4" applyNumberFormat="1" applyFont="1" applyBorder="1" applyAlignment="1" applyProtection="1">
      <alignment horizontal="center"/>
      <protection locked="0"/>
    </xf>
    <xf numFmtId="2" fontId="40" fillId="0" borderId="62" xfId="4" applyNumberFormat="1" applyFont="1" applyBorder="1" applyAlignment="1">
      <alignment horizontal="center" wrapText="1"/>
    </xf>
    <xf numFmtId="38" fontId="42" fillId="0" borderId="43" xfId="4" applyNumberFormat="1" applyFont="1" applyBorder="1" applyProtection="1">
      <protection locked="0"/>
    </xf>
    <xf numFmtId="0" fontId="43" fillId="0" borderId="32" xfId="4" applyFont="1" applyBorder="1" applyAlignment="1">
      <alignment horizontal="left" wrapText="1"/>
    </xf>
    <xf numFmtId="38" fontId="42" fillId="0" borderId="9" xfId="4" applyNumberFormat="1" applyFont="1" applyBorder="1" applyAlignment="1" applyProtection="1">
      <alignment horizontal="right"/>
      <protection locked="0"/>
    </xf>
    <xf numFmtId="0" fontId="42" fillId="0" borderId="5" xfId="4" applyFont="1" applyBorder="1" applyAlignment="1">
      <alignment wrapText="1"/>
    </xf>
    <xf numFmtId="2" fontId="43" fillId="0" borderId="63" xfId="4" applyNumberFormat="1" applyFont="1" applyBorder="1" applyAlignment="1">
      <alignment horizontal="center" wrapText="1"/>
    </xf>
    <xf numFmtId="0" fontId="43" fillId="0" borderId="1" xfId="4" applyFont="1" applyBorder="1" applyAlignment="1">
      <alignment horizontal="left" wrapText="1"/>
    </xf>
    <xf numFmtId="0" fontId="43" fillId="0" borderId="22" xfId="4" applyFont="1" applyBorder="1" applyAlignment="1">
      <alignment horizontal="left" wrapText="1"/>
    </xf>
    <xf numFmtId="38" fontId="44" fillId="5" borderId="9" xfId="4" applyNumberFormat="1" applyFont="1" applyFill="1" applyBorder="1"/>
    <xf numFmtId="38" fontId="44" fillId="5" borderId="9" xfId="4" applyNumberFormat="1" applyFont="1" applyFill="1" applyBorder="1" applyAlignment="1">
      <alignment horizontal="right"/>
    </xf>
    <xf numFmtId="0" fontId="45" fillId="0" borderId="0" xfId="4" applyFont="1" applyAlignment="1">
      <alignment horizontal="left" wrapText="1"/>
    </xf>
    <xf numFmtId="0" fontId="40" fillId="5" borderId="41" xfId="4" applyFont="1" applyFill="1" applyBorder="1" applyAlignment="1">
      <alignment horizontal="center" wrapText="1"/>
    </xf>
    <xf numFmtId="0" fontId="43" fillId="5" borderId="61" xfId="0" applyFont="1" applyFill="1" applyBorder="1" applyAlignment="1">
      <alignment horizontal="centerContinuous" wrapText="1"/>
    </xf>
    <xf numFmtId="38" fontId="44" fillId="5" borderId="9" xfId="0" applyNumberFormat="1" applyFont="1" applyFill="1" applyBorder="1" applyAlignment="1">
      <alignment horizontal="right"/>
    </xf>
    <xf numFmtId="38" fontId="44" fillId="5" borderId="41" xfId="0" applyNumberFormat="1" applyFont="1" applyFill="1" applyBorder="1" applyAlignment="1">
      <alignment horizontal="right"/>
    </xf>
    <xf numFmtId="2" fontId="40" fillId="0" borderId="61" xfId="0" applyNumberFormat="1" applyFont="1" applyBorder="1" applyAlignment="1">
      <alignment horizontal="left" wrapText="1"/>
    </xf>
    <xf numFmtId="2" fontId="40" fillId="0" borderId="61" xfId="0" applyNumberFormat="1" applyFont="1" applyBorder="1" applyAlignment="1">
      <alignment horizontal="left" vertical="top" wrapText="1"/>
    </xf>
    <xf numFmtId="2" fontId="43" fillId="0" borderId="61" xfId="0" applyNumberFormat="1" applyFont="1" applyBorder="1" applyAlignment="1">
      <alignment horizontal="left"/>
    </xf>
    <xf numFmtId="38" fontId="42" fillId="0" borderId="9" xfId="0" applyNumberFormat="1" applyFont="1" applyBorder="1" applyAlignment="1" applyProtection="1">
      <alignment horizontal="right"/>
      <protection locked="0"/>
    </xf>
    <xf numFmtId="2" fontId="43" fillId="0" borderId="62" xfId="0" applyNumberFormat="1" applyFont="1" applyBorder="1" applyAlignment="1">
      <alignment horizontal="left"/>
    </xf>
    <xf numFmtId="0" fontId="42" fillId="0" borderId="5" xfId="0" applyFont="1" applyBorder="1" applyAlignment="1">
      <alignment horizontal="left"/>
    </xf>
    <xf numFmtId="38" fontId="42" fillId="2" borderId="43" xfId="0" applyNumberFormat="1" applyFont="1" applyFill="1" applyBorder="1" applyAlignment="1">
      <alignment horizontal="right"/>
    </xf>
    <xf numFmtId="38" fontId="42" fillId="3" borderId="9" xfId="0" applyNumberFormat="1" applyFont="1" applyFill="1" applyBorder="1" applyAlignment="1">
      <alignment horizontal="right"/>
    </xf>
    <xf numFmtId="38" fontId="42" fillId="2" borderId="9" xfId="0" applyNumberFormat="1" applyFont="1" applyFill="1" applyBorder="1" applyAlignment="1">
      <alignment horizontal="right"/>
    </xf>
    <xf numFmtId="2" fontId="40" fillId="0" borderId="62" xfId="0" applyNumberFormat="1" applyFont="1" applyBorder="1" applyAlignment="1">
      <alignment horizontal="left" vertical="top" wrapText="1"/>
    </xf>
    <xf numFmtId="0" fontId="43" fillId="0" borderId="64" xfId="0" applyFont="1" applyBorder="1" applyAlignment="1">
      <alignment horizontal="left"/>
    </xf>
    <xf numFmtId="0" fontId="42" fillId="0" borderId="64" xfId="0" applyFont="1" applyBorder="1" applyAlignment="1">
      <alignment horizontal="left"/>
    </xf>
    <xf numFmtId="38" fontId="42" fillId="0" borderId="10" xfId="0" applyNumberFormat="1" applyFont="1" applyBorder="1" applyAlignment="1">
      <alignment horizontal="right"/>
    </xf>
    <xf numFmtId="0" fontId="44" fillId="0" borderId="5" xfId="0" applyFont="1" applyBorder="1" applyAlignment="1">
      <alignment horizontal="left" wrapText="1"/>
    </xf>
    <xf numFmtId="38" fontId="46" fillId="0" borderId="45" xfId="0" applyNumberFormat="1" applyFont="1" applyBorder="1" applyAlignment="1">
      <alignment horizontal="right"/>
    </xf>
    <xf numFmtId="38" fontId="42" fillId="0" borderId="45" xfId="0" applyNumberFormat="1" applyFont="1" applyBorder="1" applyAlignment="1">
      <alignment horizontal="right"/>
    </xf>
    <xf numFmtId="38" fontId="42" fillId="3" borderId="53" xfId="0" applyNumberFormat="1" applyFont="1" applyFill="1" applyBorder="1" applyAlignment="1">
      <alignment horizontal="right"/>
    </xf>
    <xf numFmtId="38" fontId="42" fillId="3" borderId="41" xfId="0" applyNumberFormat="1" applyFont="1" applyFill="1" applyBorder="1" applyAlignment="1">
      <alignment horizontal="right"/>
    </xf>
    <xf numFmtId="2" fontId="40" fillId="0" borderId="61" xfId="0" applyNumberFormat="1" applyFont="1" applyBorder="1" applyAlignment="1">
      <alignment horizontal="center" vertical="top" wrapText="1"/>
    </xf>
    <xf numFmtId="38" fontId="42" fillId="3" borderId="63" xfId="0" applyNumberFormat="1" applyFont="1" applyFill="1" applyBorder="1" applyAlignment="1">
      <alignment horizontal="right"/>
    </xf>
    <xf numFmtId="38" fontId="42" fillId="3" borderId="43" xfId="0" applyNumberFormat="1" applyFont="1" applyFill="1" applyBorder="1" applyAlignment="1">
      <alignment horizontal="right"/>
    </xf>
    <xf numFmtId="2" fontId="40" fillId="0" borderId="62" xfId="0" applyNumberFormat="1" applyFont="1" applyBorder="1" applyAlignment="1">
      <alignment horizontal="center" vertical="top" wrapText="1"/>
    </xf>
    <xf numFmtId="0" fontId="42" fillId="0" borderId="1" xfId="0" applyFont="1" applyBorder="1" applyAlignment="1" applyProtection="1">
      <alignment horizontal="left"/>
      <protection locked="0"/>
    </xf>
    <xf numFmtId="0" fontId="42" fillId="0" borderId="7" xfId="0" applyFont="1" applyBorder="1" applyAlignment="1" applyProtection="1">
      <alignment horizontal="left"/>
      <protection locked="0"/>
    </xf>
    <xf numFmtId="0" fontId="43" fillId="0" borderId="5" xfId="0" applyFont="1" applyBorder="1" applyAlignment="1" applyProtection="1">
      <alignment horizontal="left"/>
      <protection locked="0"/>
    </xf>
    <xf numFmtId="0" fontId="42" fillId="0" borderId="0" xfId="0" applyFont="1" applyAlignment="1">
      <alignment horizontal="left"/>
    </xf>
    <xf numFmtId="38" fontId="42" fillId="0" borderId="60" xfId="0" applyNumberFormat="1" applyFont="1" applyBorder="1" applyAlignment="1">
      <alignment horizontal="right"/>
    </xf>
    <xf numFmtId="0" fontId="47" fillId="5" borderId="63" xfId="0" applyFont="1" applyFill="1" applyBorder="1"/>
    <xf numFmtId="2" fontId="40" fillId="0" borderId="0" xfId="0" applyNumberFormat="1" applyFont="1" applyAlignment="1">
      <alignment horizontal="left" wrapText="1"/>
    </xf>
    <xf numFmtId="38" fontId="46" fillId="0" borderId="0" xfId="0" applyNumberFormat="1" applyFont="1" applyAlignment="1">
      <alignment horizontal="right"/>
    </xf>
    <xf numFmtId="38" fontId="43" fillId="0" borderId="0" xfId="0" applyNumberFormat="1" applyFont="1" applyAlignment="1">
      <alignment horizontal="right"/>
    </xf>
    <xf numFmtId="38" fontId="42" fillId="2" borderId="53" xfId="0" applyNumberFormat="1" applyFont="1" applyFill="1" applyBorder="1" applyAlignment="1">
      <alignment horizontal="right"/>
    </xf>
    <xf numFmtId="38" fontId="42" fillId="2" borderId="41" xfId="0" applyNumberFormat="1" applyFont="1" applyFill="1" applyBorder="1" applyAlignment="1">
      <alignment horizontal="right"/>
    </xf>
    <xf numFmtId="2" fontId="40" fillId="0" borderId="62" xfId="0" applyNumberFormat="1" applyFont="1" applyBorder="1" applyAlignment="1">
      <alignment horizontal="left" wrapText="1"/>
    </xf>
    <xf numFmtId="38" fontId="42" fillId="2" borderId="62" xfId="0" applyNumberFormat="1" applyFont="1" applyFill="1" applyBorder="1" applyAlignment="1">
      <alignment horizontal="right"/>
    </xf>
    <xf numFmtId="0" fontId="26" fillId="2" borderId="43" xfId="0" applyFont="1" applyFill="1" applyBorder="1"/>
    <xf numFmtId="2" fontId="40" fillId="0" borderId="61" xfId="0" applyNumberFormat="1" applyFont="1" applyBorder="1" applyAlignment="1">
      <alignment horizontal="left"/>
    </xf>
    <xf numFmtId="38" fontId="42" fillId="0" borderId="24" xfId="0" applyNumberFormat="1" applyFont="1" applyBorder="1" applyAlignment="1" applyProtection="1">
      <alignment horizontal="right"/>
      <protection locked="0"/>
    </xf>
    <xf numFmtId="38" fontId="47" fillId="0" borderId="27" xfId="0" applyNumberFormat="1" applyFont="1" applyBorder="1" applyAlignment="1">
      <alignment horizontal="right"/>
    </xf>
    <xf numFmtId="38" fontId="47" fillId="0" borderId="9" xfId="0" applyNumberFormat="1" applyFont="1" applyBorder="1" applyAlignment="1">
      <alignment horizontal="right"/>
    </xf>
    <xf numFmtId="0" fontId="43" fillId="0" borderId="5" xfId="0" applyFont="1" applyBorder="1" applyAlignment="1">
      <alignment horizontal="center" wrapText="1"/>
    </xf>
    <xf numFmtId="38" fontId="42" fillId="0" borderId="32" xfId="0" applyNumberFormat="1" applyFont="1" applyBorder="1" applyAlignment="1">
      <alignment horizontal="right"/>
    </xf>
    <xf numFmtId="2" fontId="40" fillId="0" borderId="49" xfId="0" applyNumberFormat="1" applyFont="1" applyBorder="1" applyAlignment="1">
      <alignment horizontal="left" wrapText="1"/>
    </xf>
    <xf numFmtId="2" fontId="46" fillId="0" borderId="51" xfId="0" applyNumberFormat="1" applyFont="1" applyBorder="1" applyAlignment="1" applyProtection="1">
      <alignment horizontal="center" vertical="top" wrapText="1"/>
      <protection locked="0"/>
    </xf>
    <xf numFmtId="0" fontId="44" fillId="0" borderId="49" xfId="0" applyFont="1" applyBorder="1"/>
    <xf numFmtId="0" fontId="44" fillId="0" borderId="14" xfId="0" applyFont="1" applyBorder="1"/>
    <xf numFmtId="0" fontId="47" fillId="0" borderId="14" xfId="0" applyFont="1" applyBorder="1"/>
    <xf numFmtId="0" fontId="47" fillId="0" borderId="17" xfId="0" applyFont="1" applyBorder="1"/>
    <xf numFmtId="0" fontId="47" fillId="2" borderId="49" xfId="0" applyFont="1" applyFill="1" applyBorder="1"/>
    <xf numFmtId="0" fontId="47" fillId="2" borderId="33" xfId="0" applyFont="1" applyFill="1" applyBorder="1"/>
    <xf numFmtId="0" fontId="47" fillId="0" borderId="5" xfId="0" applyFont="1" applyBorder="1"/>
    <xf numFmtId="0" fontId="47" fillId="0" borderId="32" xfId="0" applyFont="1" applyBorder="1"/>
    <xf numFmtId="38" fontId="47" fillId="0" borderId="45" xfId="0" applyNumberFormat="1" applyFont="1" applyBorder="1"/>
    <xf numFmtId="0" fontId="47" fillId="2" borderId="62" xfId="0" applyFont="1" applyFill="1" applyBorder="1"/>
    <xf numFmtId="0" fontId="47" fillId="2" borderId="45" xfId="0" applyFont="1" applyFill="1" applyBorder="1"/>
    <xf numFmtId="0" fontId="48" fillId="0" borderId="0" xfId="0" applyFont="1" applyAlignment="1">
      <alignment horizontal="left" wrapText="1"/>
    </xf>
    <xf numFmtId="0" fontId="26" fillId="0" borderId="0" xfId="0" applyFont="1" applyAlignment="1">
      <alignment horizontal="left" wrapText="1"/>
    </xf>
    <xf numFmtId="0" fontId="26" fillId="0" borderId="48" xfId="0" applyFont="1" applyBorder="1"/>
    <xf numFmtId="0" fontId="26" fillId="0" borderId="0" xfId="0" applyFont="1" applyAlignment="1">
      <alignment horizontal="right"/>
    </xf>
    <xf numFmtId="38" fontId="26" fillId="0" borderId="0" xfId="0" applyNumberFormat="1" applyFont="1" applyAlignment="1">
      <alignment horizontal="left"/>
    </xf>
    <xf numFmtId="44" fontId="26" fillId="0" borderId="0" xfId="2" applyFont="1" applyBorder="1" applyAlignment="1" applyProtection="1">
      <alignment horizontal="right"/>
    </xf>
    <xf numFmtId="3" fontId="26" fillId="0" borderId="0" xfId="0" applyNumberFormat="1" applyFont="1" applyAlignment="1">
      <alignment horizontal="left"/>
    </xf>
    <xf numFmtId="49" fontId="26" fillId="0" borderId="2" xfId="0" applyNumberFormat="1" applyFont="1" applyBorder="1"/>
    <xf numFmtId="1" fontId="26" fillId="0" borderId="0" xfId="0" applyNumberFormat="1" applyFont="1" applyAlignment="1">
      <alignment horizontal="left"/>
    </xf>
    <xf numFmtId="0" fontId="27" fillId="0" borderId="7" xfId="0" applyFont="1" applyBorder="1" applyAlignment="1" applyProtection="1">
      <alignment horizontal="center"/>
      <protection locked="0"/>
    </xf>
    <xf numFmtId="0" fontId="26" fillId="0" borderId="1" xfId="0" applyFont="1" applyBorder="1" applyProtection="1">
      <protection locked="0"/>
    </xf>
    <xf numFmtId="49" fontId="26" fillId="0" borderId="0" xfId="0" applyNumberFormat="1" applyFont="1" applyAlignment="1">
      <alignment vertical="top"/>
    </xf>
    <xf numFmtId="0" fontId="29" fillId="0" borderId="0" xfId="0" applyFont="1" applyAlignment="1">
      <alignment horizontal="left" vertical="top"/>
    </xf>
    <xf numFmtId="0" fontId="26" fillId="0" borderId="0" xfId="0" applyFont="1" applyAlignment="1">
      <alignment horizontal="left" vertical="top"/>
    </xf>
    <xf numFmtId="0" fontId="22" fillId="0" borderId="0" xfId="0" applyFont="1" applyProtection="1">
      <protection locked="0"/>
    </xf>
    <xf numFmtId="0" fontId="28" fillId="0" borderId="0" xfId="0" applyFont="1" applyProtection="1">
      <protection locked="0"/>
    </xf>
    <xf numFmtId="0" fontId="28" fillId="0" borderId="0" xfId="0" applyFont="1" applyAlignment="1" applyProtection="1">
      <alignment horizontal="left"/>
      <protection locked="0"/>
    </xf>
    <xf numFmtId="0" fontId="28" fillId="0" borderId="0" xfId="0" applyFont="1" applyAlignment="1" applyProtection="1">
      <alignment horizontal="left" wrapText="1"/>
      <protection locked="0"/>
    </xf>
    <xf numFmtId="0" fontId="49" fillId="0" borderId="0" xfId="0" applyFont="1" applyAlignment="1" applyProtection="1">
      <alignment horizontal="left"/>
      <protection locked="0"/>
    </xf>
    <xf numFmtId="0" fontId="0" fillId="0" borderId="0" xfId="0" applyAlignment="1" applyProtection="1">
      <alignment horizontal="left"/>
      <protection locked="0"/>
    </xf>
    <xf numFmtId="0" fontId="21" fillId="0" borderId="0" xfId="0" applyFont="1" applyProtection="1">
      <protection locked="0"/>
    </xf>
    <xf numFmtId="0" fontId="49" fillId="0" borderId="0" xfId="0" applyFont="1" applyAlignment="1">
      <alignment horizontal="left"/>
    </xf>
    <xf numFmtId="3" fontId="29" fillId="0" borderId="21" xfId="0" applyNumberFormat="1" applyFont="1" applyBorder="1" applyAlignment="1">
      <alignment horizontal="right" vertical="top" wrapText="1"/>
    </xf>
    <xf numFmtId="3" fontId="27" fillId="0" borderId="39" xfId="0" applyNumberFormat="1" applyFont="1" applyBorder="1" applyAlignment="1" applyProtection="1">
      <alignment horizontal="right" vertical="top" wrapText="1"/>
      <protection locked="0"/>
    </xf>
    <xf numFmtId="3" fontId="27" fillId="0" borderId="38" xfId="0" applyNumberFormat="1" applyFont="1" applyBorder="1" applyAlignment="1" applyProtection="1">
      <alignment horizontal="right" vertical="top" wrapText="1"/>
      <protection locked="0"/>
    </xf>
    <xf numFmtId="3" fontId="27" fillId="0" borderId="27" xfId="0" applyNumberFormat="1" applyFont="1" applyBorder="1" applyAlignment="1" applyProtection="1">
      <alignment horizontal="right" vertical="top" wrapText="1"/>
      <protection locked="0"/>
    </xf>
    <xf numFmtId="3" fontId="27" fillId="0" borderId="7" xfId="0" applyNumberFormat="1" applyFont="1" applyBorder="1" applyAlignment="1" applyProtection="1">
      <alignment horizontal="right" vertical="top" wrapText="1"/>
      <protection locked="0"/>
    </xf>
    <xf numFmtId="3" fontId="29" fillId="0" borderId="26" xfId="0" applyNumberFormat="1" applyFont="1" applyBorder="1" applyAlignment="1">
      <alignment horizontal="right" vertical="top" wrapText="1"/>
    </xf>
    <xf numFmtId="9" fontId="29" fillId="0" borderId="57" xfId="5" applyFont="1" applyBorder="1" applyAlignment="1" applyProtection="1">
      <alignment horizontal="center" vertical="top" wrapText="1"/>
    </xf>
    <xf numFmtId="3" fontId="29" fillId="0" borderId="27" xfId="0" applyNumberFormat="1" applyFont="1" applyBorder="1" applyAlignment="1">
      <alignment horizontal="right" vertical="top" wrapText="1"/>
    </xf>
    <xf numFmtId="3" fontId="29" fillId="0" borderId="22" xfId="0" applyNumberFormat="1" applyFont="1" applyBorder="1" applyAlignment="1">
      <alignment horizontal="right" vertical="top" wrapText="1"/>
    </xf>
    <xf numFmtId="0" fontId="53" fillId="0" borderId="0" xfId="0" applyFont="1" applyAlignment="1">
      <alignment horizontal="center"/>
    </xf>
    <xf numFmtId="10" fontId="27" fillId="0" borderId="65" xfId="5" applyNumberFormat="1" applyFont="1" applyBorder="1" applyAlignment="1" applyProtection="1">
      <alignment horizontal="right" vertical="top" wrapText="1"/>
      <protection locked="0"/>
    </xf>
    <xf numFmtId="10" fontId="27" fillId="0" borderId="66" xfId="5" applyNumberFormat="1" applyFont="1" applyBorder="1" applyAlignment="1" applyProtection="1">
      <alignment horizontal="right" vertical="top" wrapText="1"/>
      <protection locked="0"/>
    </xf>
    <xf numFmtId="0" fontId="44" fillId="0" borderId="53" xfId="0" applyFont="1" applyBorder="1" applyAlignment="1">
      <alignment horizontal="center"/>
    </xf>
    <xf numFmtId="0" fontId="44" fillId="0" borderId="61" xfId="0" applyFont="1" applyBorder="1"/>
    <xf numFmtId="0" fontId="44" fillId="0" borderId="61" xfId="0" applyFont="1" applyBorder="1" applyAlignment="1">
      <alignment horizontal="center"/>
    </xf>
    <xf numFmtId="38" fontId="42" fillId="0" borderId="45" xfId="4" applyNumberFormat="1" applyFont="1" applyBorder="1"/>
    <xf numFmtId="38" fontId="42" fillId="0" borderId="45" xfId="4" applyNumberFormat="1" applyFont="1" applyBorder="1" applyAlignment="1">
      <alignment horizontal="right"/>
    </xf>
    <xf numFmtId="0" fontId="44" fillId="0" borderId="62" xfId="0" applyFont="1" applyBorder="1"/>
    <xf numFmtId="38" fontId="42" fillId="0" borderId="5" xfId="4" applyNumberFormat="1" applyFont="1" applyBorder="1"/>
    <xf numFmtId="38" fontId="41" fillId="0" borderId="45" xfId="4" applyNumberFormat="1" applyFont="1" applyBorder="1" applyAlignment="1">
      <alignment horizontal="right"/>
    </xf>
    <xf numFmtId="38" fontId="42" fillId="0" borderId="43" xfId="4" applyNumberFormat="1" applyFont="1" applyBorder="1"/>
    <xf numFmtId="38" fontId="42" fillId="0" borderId="43" xfId="4" applyNumberFormat="1" applyFont="1" applyBorder="1" applyAlignment="1">
      <alignment horizontal="right"/>
    </xf>
    <xf numFmtId="0" fontId="44" fillId="5" borderId="52" xfId="0" applyFont="1" applyFill="1" applyBorder="1" applyAlignment="1">
      <alignment horizontal="left"/>
    </xf>
    <xf numFmtId="0" fontId="44" fillId="5" borderId="36" xfId="0" applyFont="1" applyFill="1" applyBorder="1" applyAlignment="1">
      <alignment horizontal="left"/>
    </xf>
    <xf numFmtId="164" fontId="44" fillId="5" borderId="9" xfId="1" applyNumberFormat="1" applyFont="1" applyFill="1" applyBorder="1" applyAlignment="1" applyProtection="1"/>
    <xf numFmtId="0" fontId="44" fillId="5" borderId="1" xfId="0" applyFont="1" applyFill="1" applyBorder="1" applyAlignment="1">
      <alignment horizontal="left"/>
    </xf>
    <xf numFmtId="0" fontId="44" fillId="5" borderId="22" xfId="0" applyFont="1" applyFill="1" applyBorder="1" applyAlignment="1">
      <alignment horizontal="left"/>
    </xf>
    <xf numFmtId="0" fontId="47" fillId="5" borderId="9" xfId="0" applyFont="1" applyFill="1" applyBorder="1"/>
    <xf numFmtId="0" fontId="42" fillId="5" borderId="9" xfId="0" applyFont="1" applyFill="1" applyBorder="1"/>
    <xf numFmtId="2" fontId="40" fillId="0" borderId="61" xfId="0" applyNumberFormat="1" applyFont="1" applyBorder="1" applyAlignment="1">
      <alignment horizontal="center" vertical="top"/>
    </xf>
    <xf numFmtId="2" fontId="40" fillId="0" borderId="61" xfId="0" applyNumberFormat="1" applyFont="1" applyBorder="1" applyAlignment="1">
      <alignment horizontal="left" vertical="top"/>
    </xf>
    <xf numFmtId="2" fontId="40" fillId="0" borderId="62" xfId="0" applyNumberFormat="1" applyFont="1" applyBorder="1" applyAlignment="1">
      <alignment horizontal="left" vertical="top"/>
    </xf>
    <xf numFmtId="0" fontId="44" fillId="0" borderId="5" xfId="0" applyFont="1" applyBorder="1" applyAlignment="1">
      <alignment horizontal="left"/>
    </xf>
    <xf numFmtId="0" fontId="40" fillId="5" borderId="52" xfId="4" applyFont="1" applyFill="1" applyBorder="1" applyAlignment="1">
      <alignment horizontal="center"/>
    </xf>
    <xf numFmtId="0" fontId="40" fillId="5" borderId="36" xfId="4" applyFont="1" applyFill="1" applyBorder="1" applyAlignment="1">
      <alignment horizontal="center"/>
    </xf>
    <xf numFmtId="0" fontId="40" fillId="5" borderId="63" xfId="4" applyFont="1" applyFill="1" applyBorder="1" applyAlignment="1">
      <alignment horizontal="center"/>
    </xf>
    <xf numFmtId="0" fontId="40" fillId="5" borderId="1" xfId="4" applyFont="1" applyFill="1" applyBorder="1" applyAlignment="1">
      <alignment horizontal="center"/>
    </xf>
    <xf numFmtId="0" fontId="40" fillId="5" borderId="22" xfId="4" applyFont="1" applyFill="1" applyBorder="1" applyAlignment="1">
      <alignment horizontal="center"/>
    </xf>
    <xf numFmtId="0" fontId="43" fillId="5" borderId="61" xfId="0" applyFont="1" applyFill="1" applyBorder="1" applyAlignment="1">
      <alignment horizontal="center"/>
    </xf>
    <xf numFmtId="0" fontId="40" fillId="5" borderId="52" xfId="0" applyFont="1" applyFill="1" applyBorder="1" applyAlignment="1">
      <alignment horizontal="center"/>
    </xf>
    <xf numFmtId="0" fontId="40" fillId="5" borderId="36" xfId="0" applyFont="1" applyFill="1" applyBorder="1" applyAlignment="1">
      <alignment horizontal="center"/>
    </xf>
    <xf numFmtId="0" fontId="40" fillId="5" borderId="41" xfId="4" applyFont="1" applyFill="1" applyBorder="1" applyAlignment="1">
      <alignment horizontal="center"/>
    </xf>
    <xf numFmtId="0" fontId="40" fillId="5" borderId="9" xfId="4" applyFont="1" applyFill="1" applyBorder="1" applyAlignment="1">
      <alignment horizontal="center"/>
    </xf>
    <xf numFmtId="0" fontId="52" fillId="5" borderId="65" xfId="0" applyFont="1" applyFill="1" applyBorder="1" applyAlignment="1">
      <alignment horizontal="center" vertical="center" wrapText="1"/>
    </xf>
    <xf numFmtId="0" fontId="52" fillId="5" borderId="67" xfId="0" applyFont="1" applyFill="1" applyBorder="1" applyAlignment="1">
      <alignment horizontal="center" vertical="center" wrapText="1"/>
    </xf>
    <xf numFmtId="0" fontId="52" fillId="5" borderId="68" xfId="0" applyFont="1" applyFill="1" applyBorder="1" applyAlignment="1">
      <alignment horizontal="center" vertical="center" wrapText="1"/>
    </xf>
    <xf numFmtId="0" fontId="52" fillId="5" borderId="66" xfId="0" applyFont="1" applyFill="1" applyBorder="1" applyAlignment="1">
      <alignment horizontal="center" vertical="center" wrapText="1"/>
    </xf>
    <xf numFmtId="0" fontId="26" fillId="5" borderId="56" xfId="0" applyFont="1" applyFill="1" applyBorder="1"/>
    <xf numFmtId="0" fontId="26" fillId="5" borderId="22" xfId="0" applyFont="1" applyFill="1" applyBorder="1" applyAlignment="1">
      <alignment vertical="top" wrapText="1"/>
    </xf>
    <xf numFmtId="0" fontId="40" fillId="5" borderId="9" xfId="4" applyFont="1" applyFill="1" applyBorder="1" applyAlignment="1">
      <alignment horizontal="left"/>
    </xf>
    <xf numFmtId="0" fontId="27" fillId="0" borderId="9" xfId="0" applyFont="1" applyBorder="1" applyAlignment="1" applyProtection="1">
      <alignment horizontal="center" vertical="center"/>
      <protection locked="0"/>
    </xf>
    <xf numFmtId="167" fontId="27" fillId="0" borderId="0" xfId="2" applyNumberFormat="1" applyFont="1" applyBorder="1" applyAlignment="1" applyProtection="1">
      <alignment horizontal="left"/>
      <protection locked="0"/>
    </xf>
    <xf numFmtId="9" fontId="62" fillId="0" borderId="5" xfId="5" applyFont="1" applyBorder="1" applyAlignment="1" applyProtection="1">
      <alignment horizontal="center"/>
      <protection locked="0"/>
    </xf>
    <xf numFmtId="0" fontId="50" fillId="0" borderId="0" xfId="0" applyFont="1" applyAlignment="1">
      <alignment wrapText="1"/>
    </xf>
    <xf numFmtId="0" fontId="55" fillId="0" borderId="0" xfId="0" applyFont="1" applyAlignment="1">
      <alignment wrapText="1"/>
    </xf>
    <xf numFmtId="0" fontId="60" fillId="0" borderId="0" xfId="0" applyFont="1" applyAlignment="1">
      <alignment horizontal="center" vertical="center" wrapText="1"/>
    </xf>
    <xf numFmtId="0" fontId="26" fillId="0" borderId="0" xfId="0" applyFont="1" applyAlignment="1">
      <alignment wrapText="1"/>
    </xf>
    <xf numFmtId="0" fontId="63" fillId="0" borderId="0" xfId="0" applyFont="1" applyAlignment="1">
      <alignment horizontal="left"/>
    </xf>
    <xf numFmtId="0" fontId="64" fillId="0" borderId="0" xfId="0" applyFont="1"/>
    <xf numFmtId="0" fontId="65" fillId="0" borderId="0" xfId="0" applyFont="1"/>
    <xf numFmtId="0" fontId="28" fillId="0" borderId="0" xfId="0" applyFont="1" applyAlignment="1" applyProtection="1">
      <alignment wrapText="1"/>
      <protection locked="0"/>
    </xf>
    <xf numFmtId="0" fontId="25" fillId="0" borderId="0" xfId="0" applyFont="1" applyAlignment="1" applyProtection="1">
      <alignment horizontal="left" vertical="top"/>
      <protection locked="0"/>
    </xf>
    <xf numFmtId="0" fontId="0" fillId="0" borderId="0" xfId="0" applyAlignment="1" applyProtection="1">
      <alignment horizontal="left" wrapText="1"/>
      <protection locked="0"/>
    </xf>
    <xf numFmtId="0" fontId="26" fillId="0" borderId="0" xfId="0" applyFont="1" applyAlignment="1">
      <alignment vertical="top"/>
    </xf>
    <xf numFmtId="49" fontId="22" fillId="0" borderId="0" xfId="0" applyNumberFormat="1" applyFont="1" applyAlignment="1">
      <alignment horizontal="left"/>
    </xf>
    <xf numFmtId="0" fontId="50" fillId="0" borderId="0" xfId="0" applyFont="1" applyAlignment="1">
      <alignment horizontal="left"/>
    </xf>
    <xf numFmtId="0" fontId="22" fillId="0" borderId="0" xfId="0" applyFont="1" applyAlignment="1" applyProtection="1">
      <alignment horizontal="left"/>
      <protection locked="0"/>
    </xf>
    <xf numFmtId="0" fontId="60" fillId="0" borderId="0" xfId="0" applyFont="1" applyAlignment="1">
      <alignment vertical="center" wrapText="1"/>
    </xf>
    <xf numFmtId="0" fontId="26" fillId="0" borderId="0" xfId="0" applyFont="1" applyAlignment="1">
      <alignment vertical="center" wrapText="1"/>
    </xf>
    <xf numFmtId="49" fontId="26" fillId="0" borderId="0" xfId="0" applyNumberFormat="1" applyFont="1" applyAlignment="1" applyProtection="1">
      <alignment vertical="center" wrapText="1"/>
      <protection locked="0"/>
    </xf>
    <xf numFmtId="49" fontId="26" fillId="0" borderId="0" xfId="0" applyNumberFormat="1" applyFont="1" applyAlignment="1" applyProtection="1">
      <alignment wrapText="1"/>
      <protection locked="0"/>
    </xf>
    <xf numFmtId="1" fontId="26" fillId="0" borderId="0" xfId="0" applyNumberFormat="1" applyFont="1" applyAlignment="1" applyProtection="1">
      <alignment wrapText="1"/>
      <protection locked="0"/>
    </xf>
    <xf numFmtId="2" fontId="26" fillId="0" borderId="0" xfId="0" applyNumberFormat="1" applyFont="1" applyAlignment="1" applyProtection="1">
      <alignment wrapText="1"/>
      <protection locked="0"/>
    </xf>
    <xf numFmtId="169" fontId="26" fillId="0" borderId="0" xfId="0" applyNumberFormat="1" applyFont="1" applyAlignment="1" applyProtection="1">
      <alignment wrapText="1"/>
      <protection locked="0"/>
    </xf>
    <xf numFmtId="9" fontId="26" fillId="0" borderId="0" xfId="0" applyNumberFormat="1" applyFont="1" applyAlignment="1" applyProtection="1">
      <alignment wrapText="1"/>
      <protection locked="0"/>
    </xf>
    <xf numFmtId="0" fontId="26" fillId="0" borderId="0" xfId="0" applyFont="1" applyAlignment="1" applyProtection="1">
      <alignment vertical="center"/>
      <protection locked="0"/>
    </xf>
    <xf numFmtId="0" fontId="33" fillId="0" borderId="0" xfId="0" applyFont="1" applyAlignment="1" applyProtection="1">
      <alignment vertical="center"/>
      <protection locked="0"/>
    </xf>
    <xf numFmtId="0" fontId="23" fillId="0" borderId="0" xfId="0" applyFont="1" applyAlignment="1">
      <alignment vertical="top" wrapText="1"/>
    </xf>
    <xf numFmtId="0" fontId="27" fillId="0" borderId="0" xfId="0" applyFont="1" applyAlignment="1" applyProtection="1">
      <alignment wrapText="1"/>
      <protection locked="0"/>
    </xf>
    <xf numFmtId="9" fontId="62" fillId="0" borderId="6" xfId="5" applyFont="1" applyBorder="1" applyAlignment="1" applyProtection="1">
      <alignment horizontal="center"/>
      <protection locked="0"/>
    </xf>
    <xf numFmtId="9" fontId="27" fillId="0" borderId="3" xfId="5" applyFont="1" applyBorder="1" applyAlignment="1" applyProtection="1">
      <alignment horizontal="center"/>
    </xf>
    <xf numFmtId="0" fontId="26" fillId="0" borderId="6" xfId="0" applyFont="1" applyBorder="1" applyProtection="1">
      <protection locked="0"/>
    </xf>
    <xf numFmtId="0" fontId="0" fillId="0" borderId="0" xfId="0" applyProtection="1">
      <protection locked="0"/>
    </xf>
    <xf numFmtId="0" fontId="40" fillId="0" borderId="0" xfId="0" applyFont="1" applyAlignment="1">
      <alignment wrapText="1"/>
    </xf>
    <xf numFmtId="0" fontId="26" fillId="0" borderId="0" xfId="0" applyFont="1" applyAlignment="1">
      <alignment vertical="top" wrapText="1"/>
    </xf>
    <xf numFmtId="0" fontId="40" fillId="5" borderId="53" xfId="4" applyFont="1" applyFill="1" applyBorder="1" applyAlignment="1">
      <alignment horizontal="left"/>
    </xf>
    <xf numFmtId="0" fontId="40" fillId="5" borderId="52" xfId="0" applyFont="1" applyFill="1" applyBorder="1" applyAlignment="1">
      <alignment horizontal="left"/>
    </xf>
    <xf numFmtId="0" fontId="44" fillId="5" borderId="53" xfId="0" applyFont="1" applyFill="1" applyBorder="1" applyAlignment="1">
      <alignment horizontal="center"/>
    </xf>
    <xf numFmtId="0" fontId="26" fillId="0" borderId="0" xfId="0" applyFont="1" applyAlignment="1">
      <alignment horizontal="right" vertical="top"/>
    </xf>
    <xf numFmtId="0" fontId="23" fillId="0" borderId="0" xfId="0" applyFont="1" applyAlignment="1">
      <alignment vertical="center"/>
    </xf>
    <xf numFmtId="0" fontId="22" fillId="0" borderId="0" xfId="0" applyFont="1" applyAlignment="1">
      <alignment horizontal="right"/>
    </xf>
    <xf numFmtId="3" fontId="26" fillId="0" borderId="0" xfId="0" applyNumberFormat="1" applyFont="1"/>
    <xf numFmtId="3" fontId="27" fillId="0" borderId="22" xfId="0" applyNumberFormat="1" applyFont="1" applyBorder="1" applyAlignment="1" applyProtection="1">
      <alignment horizontal="right" vertical="top" wrapText="1"/>
      <protection locked="0"/>
    </xf>
    <xf numFmtId="3" fontId="27" fillId="0" borderId="1" xfId="0" applyNumberFormat="1" applyFont="1" applyBorder="1" applyAlignment="1" applyProtection="1">
      <alignment horizontal="right" vertical="top" wrapText="1"/>
      <protection locked="0"/>
    </xf>
    <xf numFmtId="0" fontId="29" fillId="8" borderId="8" xfId="0" applyFont="1" applyFill="1" applyBorder="1" applyAlignment="1">
      <alignment horizontal="center"/>
    </xf>
    <xf numFmtId="0" fontId="29" fillId="8" borderId="40" xfId="0" applyFont="1" applyFill="1" applyBorder="1" applyAlignment="1">
      <alignment horizontal="center"/>
    </xf>
    <xf numFmtId="167" fontId="27" fillId="0" borderId="44" xfId="2" applyNumberFormat="1" applyFont="1" applyFill="1" applyBorder="1" applyProtection="1"/>
    <xf numFmtId="167" fontId="26" fillId="0" borderId="45" xfId="2" applyNumberFormat="1" applyFont="1" applyFill="1" applyBorder="1" applyProtection="1"/>
    <xf numFmtId="167" fontId="26" fillId="0" borderId="46" xfId="2" applyNumberFormat="1" applyFont="1" applyFill="1" applyBorder="1" applyProtection="1"/>
    <xf numFmtId="167" fontId="27" fillId="0" borderId="9" xfId="2" applyNumberFormat="1" applyFont="1" applyFill="1" applyBorder="1" applyProtection="1">
      <protection locked="0"/>
    </xf>
    <xf numFmtId="167" fontId="27" fillId="0" borderId="25" xfId="2" applyNumberFormat="1" applyFont="1" applyFill="1" applyBorder="1" applyProtection="1">
      <protection locked="0"/>
    </xf>
    <xf numFmtId="167" fontId="27" fillId="0" borderId="43" xfId="2" applyNumberFormat="1" applyFont="1" applyFill="1" applyBorder="1" applyProtection="1">
      <protection locked="0"/>
    </xf>
    <xf numFmtId="167" fontId="27" fillId="0" borderId="54" xfId="2" applyNumberFormat="1" applyFont="1" applyFill="1" applyBorder="1" applyProtection="1">
      <protection locked="0"/>
    </xf>
    <xf numFmtId="0" fontId="26" fillId="0" borderId="0" xfId="12" applyFont="1"/>
    <xf numFmtId="0" fontId="26" fillId="0" borderId="0" xfId="12" applyFont="1" applyAlignment="1">
      <alignment horizontal="left"/>
    </xf>
    <xf numFmtId="0" fontId="29" fillId="7" borderId="12" xfId="12" applyFont="1" applyFill="1" applyBorder="1" applyAlignment="1">
      <alignment horizontal="center" vertical="center" wrapText="1"/>
    </xf>
    <xf numFmtId="0" fontId="29" fillId="8" borderId="17" xfId="12" applyFont="1" applyFill="1" applyBorder="1" applyAlignment="1">
      <alignment horizontal="center" vertical="center"/>
    </xf>
    <xf numFmtId="0" fontId="29" fillId="8" borderId="33" xfId="12" applyFont="1" applyFill="1" applyBorder="1" applyAlignment="1">
      <alignment horizontal="center" vertical="center" wrapText="1"/>
    </xf>
    <xf numFmtId="0" fontId="29" fillId="8" borderId="34" xfId="12" applyFont="1" applyFill="1" applyBorder="1" applyAlignment="1">
      <alignment horizontal="center" vertical="center" wrapText="1"/>
    </xf>
    <xf numFmtId="0" fontId="33" fillId="0" borderId="26" xfId="12" applyFont="1" applyBorder="1" applyAlignment="1">
      <alignment horizontal="center"/>
    </xf>
    <xf numFmtId="0" fontId="33" fillId="0" borderId="27" xfId="12" applyFont="1" applyBorder="1" applyAlignment="1">
      <alignment horizontal="center"/>
    </xf>
    <xf numFmtId="0" fontId="26" fillId="0" borderId="0" xfId="12" applyFont="1" applyAlignment="1">
      <alignment horizontal="center" wrapText="1"/>
    </xf>
    <xf numFmtId="0" fontId="26" fillId="0" borderId="5" xfId="12" applyFont="1" applyBorder="1" applyAlignment="1">
      <alignment horizontal="center" wrapText="1"/>
    </xf>
    <xf numFmtId="0" fontId="27" fillId="0" borderId="1" xfId="12" applyFont="1" applyBorder="1" applyProtection="1">
      <protection locked="0"/>
    </xf>
    <xf numFmtId="0" fontId="27" fillId="0" borderId="9" xfId="12" applyFont="1" applyBorder="1" applyAlignment="1" applyProtection="1">
      <alignment horizontal="center"/>
      <protection locked="0"/>
    </xf>
    <xf numFmtId="0" fontId="26" fillId="0" borderId="24" xfId="12" applyFont="1" applyBorder="1" applyAlignment="1">
      <alignment horizontal="center"/>
    </xf>
    <xf numFmtId="167" fontId="26" fillId="0" borderId="25" xfId="2" applyNumberFormat="1" applyFont="1" applyFill="1" applyBorder="1" applyAlignment="1" applyProtection="1">
      <alignment horizontal="center"/>
    </xf>
    <xf numFmtId="0" fontId="26" fillId="0" borderId="22" xfId="12" applyFont="1" applyBorder="1" applyAlignment="1">
      <alignment horizontal="center"/>
    </xf>
    <xf numFmtId="0" fontId="26" fillId="0" borderId="2" xfId="12" applyFont="1" applyBorder="1"/>
    <xf numFmtId="0" fontId="26" fillId="0" borderId="3" xfId="12" applyFont="1" applyBorder="1"/>
    <xf numFmtId="167" fontId="27" fillId="0" borderId="11" xfId="2" applyNumberFormat="1" applyFont="1" applyFill="1" applyBorder="1" applyProtection="1">
      <protection locked="0"/>
    </xf>
    <xf numFmtId="167" fontId="26" fillId="0" borderId="11" xfId="2" applyNumberFormat="1" applyFont="1" applyFill="1" applyBorder="1" applyProtection="1"/>
    <xf numFmtId="167" fontId="26" fillId="0" borderId="11" xfId="12" applyNumberFormat="1" applyFont="1" applyBorder="1"/>
    <xf numFmtId="0" fontId="26" fillId="0" borderId="4" xfId="12" applyFont="1" applyBorder="1"/>
    <xf numFmtId="0" fontId="26" fillId="0" borderId="5" xfId="12" applyFont="1" applyBorder="1"/>
    <xf numFmtId="167" fontId="26" fillId="0" borderId="47" xfId="12" applyNumberFormat="1" applyFont="1" applyBorder="1"/>
    <xf numFmtId="0" fontId="69" fillId="0" borderId="0" xfId="12" applyFont="1"/>
    <xf numFmtId="167" fontId="26" fillId="0" borderId="42" xfId="12" applyNumberFormat="1" applyFont="1" applyBorder="1"/>
    <xf numFmtId="167" fontId="26" fillId="0" borderId="11" xfId="0" applyNumberFormat="1" applyFont="1" applyBorder="1" applyAlignment="1">
      <alignment horizontal="left"/>
    </xf>
    <xf numFmtId="0" fontId="26" fillId="0" borderId="9" xfId="12" applyFont="1" applyBorder="1" applyProtection="1">
      <protection locked="0"/>
    </xf>
    <xf numFmtId="0" fontId="26" fillId="0" borderId="0" xfId="6" applyFont="1"/>
    <xf numFmtId="0" fontId="29" fillId="5" borderId="16" xfId="6" applyFont="1" applyFill="1" applyBorder="1" applyAlignment="1">
      <alignment horizontal="center"/>
    </xf>
    <xf numFmtId="0" fontId="29" fillId="5" borderId="33" xfId="6" applyFont="1" applyFill="1" applyBorder="1" applyAlignment="1">
      <alignment horizontal="center" wrapText="1"/>
    </xf>
    <xf numFmtId="0" fontId="29" fillId="5" borderId="34" xfId="6" applyFont="1" applyFill="1" applyBorder="1" applyAlignment="1">
      <alignment horizontal="center" wrapText="1"/>
    </xf>
    <xf numFmtId="0" fontId="33" fillId="0" borderId="26" xfId="6" applyFont="1" applyBorder="1" applyAlignment="1">
      <alignment horizontal="center"/>
    </xf>
    <xf numFmtId="0" fontId="27" fillId="0" borderId="9" xfId="6" applyFont="1" applyBorder="1" applyAlignment="1" applyProtection="1">
      <alignment horizontal="center"/>
      <protection locked="0"/>
    </xf>
    <xf numFmtId="0" fontId="27" fillId="0" borderId="35" xfId="6" applyFont="1" applyBorder="1" applyAlignment="1" applyProtection="1">
      <alignment horizontal="center"/>
      <protection locked="0"/>
    </xf>
    <xf numFmtId="0" fontId="26" fillId="0" borderId="36" xfId="6" applyFont="1" applyBorder="1" applyAlignment="1">
      <alignment horizontal="center"/>
    </xf>
    <xf numFmtId="167" fontId="26" fillId="0" borderId="25" xfId="2" applyNumberFormat="1" applyFont="1" applyBorder="1" applyAlignment="1" applyProtection="1">
      <alignment horizontal="center"/>
    </xf>
    <xf numFmtId="0" fontId="26" fillId="0" borderId="24" xfId="6" applyFont="1" applyBorder="1" applyAlignment="1">
      <alignment horizontal="center"/>
    </xf>
    <xf numFmtId="0" fontId="26" fillId="0" borderId="22" xfId="6" applyFont="1" applyBorder="1" applyAlignment="1">
      <alignment horizontal="center"/>
    </xf>
    <xf numFmtId="0" fontId="26" fillId="0" borderId="2" xfId="6" applyFont="1" applyBorder="1"/>
    <xf numFmtId="0" fontId="26" fillId="0" borderId="3" xfId="6" applyFont="1" applyBorder="1"/>
    <xf numFmtId="167" fontId="26" fillId="0" borderId="11" xfId="2" applyNumberFormat="1" applyFont="1" applyBorder="1" applyProtection="1"/>
    <xf numFmtId="167" fontId="26" fillId="0" borderId="11" xfId="6" applyNumberFormat="1" applyFont="1" applyBorder="1"/>
    <xf numFmtId="0" fontId="26" fillId="0" borderId="4" xfId="6" applyFont="1" applyBorder="1"/>
    <xf numFmtId="0" fontId="26" fillId="0" borderId="5" xfId="6" applyFont="1" applyBorder="1"/>
    <xf numFmtId="0" fontId="26" fillId="0" borderId="6" xfId="6" applyFont="1" applyBorder="1"/>
    <xf numFmtId="0" fontId="26" fillId="0" borderId="0" xfId="6" applyFont="1" applyAlignment="1">
      <alignment horizontal="left"/>
    </xf>
    <xf numFmtId="0" fontId="26" fillId="0" borderId="0" xfId="6" applyFont="1" applyAlignment="1">
      <alignment horizontal="right"/>
    </xf>
    <xf numFmtId="0" fontId="26" fillId="0" borderId="1" xfId="6" applyFont="1" applyBorder="1" applyProtection="1">
      <protection locked="0"/>
    </xf>
    <xf numFmtId="0" fontId="26" fillId="2" borderId="26" xfId="6" applyFont="1" applyFill="1" applyBorder="1"/>
    <xf numFmtId="0" fontId="26" fillId="2" borderId="9" xfId="6" applyFont="1" applyFill="1" applyBorder="1"/>
    <xf numFmtId="0" fontId="27" fillId="0" borderId="0" xfId="6" applyFont="1" applyProtection="1">
      <protection locked="0"/>
    </xf>
    <xf numFmtId="0" fontId="33" fillId="0" borderId="0" xfId="6" applyFont="1" applyAlignment="1">
      <alignment horizontal="left"/>
    </xf>
    <xf numFmtId="0" fontId="26" fillId="0" borderId="0" xfId="6" applyFont="1" applyAlignment="1">
      <alignment horizontal="center"/>
    </xf>
    <xf numFmtId="0" fontId="22" fillId="0" borderId="0" xfId="0" applyFont="1" applyAlignment="1">
      <alignment horizontal="center"/>
    </xf>
    <xf numFmtId="167" fontId="27" fillId="0" borderId="42" xfId="2" applyNumberFormat="1" applyFont="1" applyBorder="1" applyAlignment="1" applyProtection="1">
      <alignment horizontal="left"/>
      <protection locked="0"/>
    </xf>
    <xf numFmtId="167" fontId="27" fillId="0" borderId="3" xfId="2" applyNumberFormat="1" applyFont="1" applyBorder="1" applyAlignment="1" applyProtection="1">
      <alignment horizontal="left"/>
      <protection locked="0"/>
    </xf>
    <xf numFmtId="38" fontId="42" fillId="0" borderId="60" xfId="4" applyNumberFormat="1" applyFont="1" applyBorder="1"/>
    <xf numFmtId="38" fontId="42" fillId="0" borderId="60" xfId="4" applyNumberFormat="1" applyFont="1" applyBorder="1" applyAlignment="1">
      <alignment horizontal="right"/>
    </xf>
    <xf numFmtId="38" fontId="42" fillId="0" borderId="41" xfId="4" applyNumberFormat="1" applyFont="1" applyBorder="1" applyProtection="1">
      <protection locked="0"/>
    </xf>
    <xf numFmtId="0" fontId="29" fillId="0" borderId="0" xfId="12" applyFont="1"/>
    <xf numFmtId="38" fontId="42" fillId="0" borderId="60" xfId="4" applyNumberFormat="1" applyFont="1" applyBorder="1" applyProtection="1">
      <protection locked="0"/>
    </xf>
    <xf numFmtId="0" fontId="47" fillId="0" borderId="0" xfId="0" applyFont="1"/>
    <xf numFmtId="38" fontId="50" fillId="0" borderId="0" xfId="0" applyNumberFormat="1" applyFont="1" applyAlignment="1" applyProtection="1">
      <alignment horizontal="left"/>
      <protection locked="0"/>
    </xf>
    <xf numFmtId="0" fontId="25" fillId="0" borderId="1" xfId="0" applyFont="1" applyBorder="1" applyAlignment="1" applyProtection="1">
      <alignment horizontal="left"/>
      <protection locked="0"/>
    </xf>
    <xf numFmtId="0" fontId="24" fillId="0" borderId="0" xfId="0" applyFont="1" applyAlignment="1">
      <alignment horizontal="center"/>
    </xf>
    <xf numFmtId="0" fontId="23" fillId="0" borderId="0" xfId="0" applyFont="1" applyAlignment="1">
      <alignment horizontal="left"/>
    </xf>
    <xf numFmtId="0" fontId="23" fillId="0" borderId="1" xfId="0" applyFont="1" applyBorder="1" applyProtection="1">
      <protection locked="0"/>
    </xf>
    <xf numFmtId="0" fontId="28" fillId="0" borderId="9" xfId="0" applyFont="1" applyBorder="1" applyAlignment="1" applyProtection="1">
      <alignment horizontal="left" vertical="center"/>
      <protection locked="0"/>
    </xf>
    <xf numFmtId="0" fontId="32" fillId="0" borderId="0" xfId="0" applyFont="1" applyAlignment="1">
      <alignment horizontal="left"/>
    </xf>
    <xf numFmtId="0" fontId="28" fillId="0" borderId="10" xfId="0" applyFont="1" applyBorder="1" applyAlignment="1" applyProtection="1">
      <alignment horizontal="left" vertical="center"/>
      <protection locked="0"/>
    </xf>
    <xf numFmtId="0" fontId="24" fillId="0" borderId="0" xfId="0" applyFont="1" applyAlignment="1">
      <alignment horizontal="left"/>
    </xf>
    <xf numFmtId="0" fontId="22" fillId="0" borderId="0" xfId="0" applyFont="1" applyAlignment="1">
      <alignment horizontal="left"/>
    </xf>
    <xf numFmtId="0" fontId="28" fillId="0" borderId="1" xfId="0" applyFont="1" applyBorder="1" applyAlignment="1" applyProtection="1">
      <alignment horizontal="left"/>
      <protection locked="0"/>
    </xf>
    <xf numFmtId="0" fontId="23" fillId="0" borderId="0" xfId="0" applyFont="1" applyAlignment="1">
      <alignment horizontal="left" vertical="top" wrapText="1"/>
    </xf>
    <xf numFmtId="0" fontId="21" fillId="0" borderId="0" xfId="0" applyFont="1"/>
    <xf numFmtId="0" fontId="26" fillId="0" borderId="2" xfId="0" applyFont="1" applyBorder="1" applyAlignment="1">
      <alignment horizontal="left"/>
    </xf>
    <xf numFmtId="0" fontId="29" fillId="0" borderId="0" xfId="0" applyFont="1" applyAlignment="1">
      <alignment horizontal="left"/>
    </xf>
    <xf numFmtId="0" fontId="29" fillId="8" borderId="33" xfId="12" applyFont="1" applyFill="1" applyBorder="1" applyAlignment="1">
      <alignment horizontal="center" vertical="center"/>
    </xf>
    <xf numFmtId="0" fontId="33" fillId="0" borderId="9" xfId="12" applyFont="1" applyBorder="1" applyAlignment="1">
      <alignment horizontal="center"/>
    </xf>
    <xf numFmtId="0" fontId="29" fillId="5" borderId="33" xfId="6" applyFont="1" applyFill="1" applyBorder="1" applyAlignment="1">
      <alignment horizontal="center"/>
    </xf>
    <xf numFmtId="0" fontId="33" fillId="0" borderId="9" xfId="6" applyFont="1" applyBorder="1" applyAlignment="1">
      <alignment horizontal="center"/>
    </xf>
    <xf numFmtId="167" fontId="27" fillId="0" borderId="1" xfId="2" applyNumberFormat="1" applyFont="1" applyBorder="1" applyAlignment="1" applyProtection="1">
      <alignment horizontal="left"/>
      <protection locked="0"/>
    </xf>
    <xf numFmtId="167" fontId="27" fillId="0" borderId="11" xfId="2" applyNumberFormat="1" applyFont="1" applyBorder="1" applyAlignment="1" applyProtection="1">
      <alignment horizontal="left"/>
      <protection locked="0"/>
    </xf>
    <xf numFmtId="0" fontId="36" fillId="0" borderId="2" xfId="0" applyFont="1" applyBorder="1" applyAlignment="1">
      <alignment horizontal="left"/>
    </xf>
    <xf numFmtId="0" fontId="36" fillId="0" borderId="0" xfId="0" applyFont="1" applyAlignment="1">
      <alignment horizontal="left"/>
    </xf>
    <xf numFmtId="167" fontId="27" fillId="0" borderId="2" xfId="2" applyNumberFormat="1" applyFont="1" applyBorder="1" applyAlignment="1" applyProtection="1">
      <alignment horizontal="center"/>
      <protection locked="0"/>
    </xf>
    <xf numFmtId="167" fontId="27" fillId="0" borderId="0" xfId="2" applyNumberFormat="1" applyFont="1" applyBorder="1" applyAlignment="1" applyProtection="1">
      <alignment horizontal="center"/>
      <protection locked="0"/>
    </xf>
    <xf numFmtId="0" fontId="26" fillId="0" borderId="0" xfId="0" applyFont="1" applyAlignment="1">
      <alignment horizontal="center"/>
    </xf>
    <xf numFmtId="0" fontId="27" fillId="0" borderId="9" xfId="0" applyFont="1" applyBorder="1" applyAlignment="1" applyProtection="1">
      <alignment horizontal="left" wrapText="1"/>
      <protection locked="0"/>
    </xf>
    <xf numFmtId="0" fontId="27" fillId="0" borderId="25" xfId="0" applyFont="1" applyBorder="1" applyAlignment="1" applyProtection="1">
      <alignment horizontal="left" wrapText="1"/>
      <protection locked="0"/>
    </xf>
    <xf numFmtId="0" fontId="27" fillId="0" borderId="27" xfId="0" applyFont="1" applyBorder="1" applyAlignment="1" applyProtection="1">
      <alignment horizontal="left" wrapText="1"/>
      <protection locked="0"/>
    </xf>
    <xf numFmtId="0" fontId="26" fillId="5" borderId="8" xfId="0" applyFont="1" applyFill="1" applyBorder="1" applyAlignment="1">
      <alignment horizontal="center" wrapText="1"/>
    </xf>
    <xf numFmtId="0" fontId="26" fillId="5" borderId="40" xfId="0" applyFont="1" applyFill="1" applyBorder="1" applyAlignment="1">
      <alignment horizontal="center" wrapText="1"/>
    </xf>
    <xf numFmtId="167" fontId="27" fillId="0" borderId="52" xfId="2" applyNumberFormat="1" applyFont="1" applyBorder="1" applyAlignment="1" applyProtection="1">
      <alignment horizontal="left"/>
      <protection locked="0"/>
    </xf>
    <xf numFmtId="0" fontId="43" fillId="0" borderId="0" xfId="4" applyFont="1" applyAlignment="1">
      <alignment horizontal="left" wrapText="1"/>
    </xf>
    <xf numFmtId="0" fontId="43" fillId="0" borderId="24" xfId="4" applyFont="1" applyBorder="1" applyAlignment="1">
      <alignment horizontal="left" wrapText="1"/>
    </xf>
    <xf numFmtId="38" fontId="42" fillId="0" borderId="41" xfId="4" applyNumberFormat="1" applyFont="1" applyBorder="1" applyAlignment="1" applyProtection="1">
      <alignment horizontal="right"/>
      <protection locked="0"/>
    </xf>
    <xf numFmtId="38" fontId="42" fillId="0" borderId="60" xfId="4" applyNumberFormat="1" applyFont="1" applyBorder="1" applyAlignment="1" applyProtection="1">
      <alignment horizontal="right"/>
      <protection locked="0"/>
    </xf>
    <xf numFmtId="38" fontId="42" fillId="0" borderId="43" xfId="4" applyNumberFormat="1" applyFont="1" applyBorder="1" applyAlignment="1" applyProtection="1">
      <alignment horizontal="right"/>
      <protection locked="0"/>
    </xf>
    <xf numFmtId="0" fontId="43" fillId="0" borderId="5" xfId="4" applyFont="1" applyBorder="1" applyAlignment="1">
      <alignment horizontal="left" wrapText="1"/>
    </xf>
    <xf numFmtId="38" fontId="41" fillId="3" borderId="41" xfId="4" applyNumberFormat="1" applyFont="1" applyFill="1" applyBorder="1" applyAlignment="1">
      <alignment horizontal="right"/>
    </xf>
    <xf numFmtId="38" fontId="41" fillId="3" borderId="43" xfId="4" applyNumberFormat="1" applyFont="1" applyFill="1" applyBorder="1" applyAlignment="1">
      <alignment horizontal="right"/>
    </xf>
    <xf numFmtId="0" fontId="44" fillId="5" borderId="35" xfId="4" applyFont="1" applyFill="1" applyBorder="1" applyAlignment="1">
      <alignment horizontal="center" vertical="center"/>
    </xf>
    <xf numFmtId="0" fontId="44" fillId="5" borderId="7" xfId="4" applyFont="1" applyFill="1" applyBorder="1" applyAlignment="1">
      <alignment horizontal="center" vertical="center"/>
    </xf>
    <xf numFmtId="0" fontId="44" fillId="5" borderId="27" xfId="4" applyFont="1" applyFill="1" applyBorder="1" applyAlignment="1">
      <alignment horizontal="center" vertical="center"/>
    </xf>
    <xf numFmtId="0" fontId="43" fillId="0" borderId="0" xfId="0" applyFont="1" applyAlignment="1">
      <alignment horizontal="left" wrapText="1"/>
    </xf>
    <xf numFmtId="38" fontId="42" fillId="0" borderId="60" xfId="0" applyNumberFormat="1" applyFont="1" applyBorder="1" applyAlignment="1" applyProtection="1">
      <alignment horizontal="right"/>
      <protection locked="0"/>
    </xf>
    <xf numFmtId="38" fontId="42" fillId="0" borderId="43" xfId="0" applyNumberFormat="1" applyFont="1" applyBorder="1" applyAlignment="1" applyProtection="1">
      <alignment horizontal="right"/>
      <protection locked="0"/>
    </xf>
    <xf numFmtId="0" fontId="43" fillId="0" borderId="5" xfId="0" applyFont="1" applyBorder="1" applyAlignment="1">
      <alignment horizontal="left"/>
    </xf>
    <xf numFmtId="0" fontId="40" fillId="0" borderId="0" xfId="0" applyFont="1" applyAlignment="1">
      <alignment horizontal="left" wrapText="1"/>
    </xf>
    <xf numFmtId="38" fontId="42" fillId="2" borderId="33" xfId="0" applyNumberFormat="1" applyFont="1" applyFill="1" applyBorder="1" applyAlignment="1">
      <alignment horizontal="right"/>
    </xf>
    <xf numFmtId="38" fontId="42" fillId="2" borderId="45" xfId="0" applyNumberFormat="1" applyFont="1" applyFill="1" applyBorder="1" applyAlignment="1">
      <alignment horizontal="right"/>
    </xf>
    <xf numFmtId="0" fontId="40" fillId="0" borderId="0" xfId="0" applyFont="1" applyAlignment="1">
      <alignment horizontal="left"/>
    </xf>
    <xf numFmtId="38" fontId="42" fillId="2" borderId="60" xfId="0" applyNumberFormat="1" applyFont="1" applyFill="1" applyBorder="1" applyAlignment="1">
      <alignment horizontal="right"/>
    </xf>
    <xf numFmtId="0" fontId="43" fillId="0" borderId="0" xfId="0" applyFont="1" applyAlignment="1">
      <alignment horizontal="left"/>
    </xf>
    <xf numFmtId="0" fontId="43" fillId="0" borderId="24" xfId="0" applyFont="1" applyBorder="1" applyAlignment="1">
      <alignment horizontal="left"/>
    </xf>
    <xf numFmtId="0" fontId="40" fillId="0" borderId="14" xfId="0" applyFont="1" applyBorder="1" applyAlignment="1">
      <alignment horizontal="left"/>
    </xf>
    <xf numFmtId="0" fontId="40" fillId="0" borderId="24" xfId="0" applyFont="1" applyBorder="1" applyAlignment="1">
      <alignment horizontal="left"/>
    </xf>
    <xf numFmtId="38" fontId="42" fillId="0" borderId="27" xfId="0" applyNumberFormat="1" applyFont="1" applyBorder="1" applyAlignment="1" applyProtection="1">
      <alignment horizontal="right"/>
      <protection locked="0"/>
    </xf>
    <xf numFmtId="49" fontId="26" fillId="0" borderId="0" xfId="0" applyNumberFormat="1" applyFont="1" applyAlignment="1">
      <alignment horizontal="right" vertical="top"/>
    </xf>
    <xf numFmtId="0" fontId="27" fillId="0" borderId="0" xfId="0" applyFont="1" applyAlignment="1">
      <alignment horizontal="left"/>
    </xf>
    <xf numFmtId="0" fontId="1" fillId="9" borderId="0" xfId="0" applyFont="1" applyFill="1"/>
    <xf numFmtId="0" fontId="0" fillId="9" borderId="0" xfId="0" applyFill="1"/>
    <xf numFmtId="0" fontId="0" fillId="10" borderId="0" xfId="0" applyFill="1"/>
    <xf numFmtId="0" fontId="63" fillId="10" borderId="0" xfId="0" applyFont="1" applyFill="1" applyAlignment="1">
      <alignment horizontal="left"/>
    </xf>
    <xf numFmtId="0" fontId="64" fillId="10" borderId="0" xfId="0" applyFont="1" applyFill="1"/>
    <xf numFmtId="0" fontId="70" fillId="10" borderId="0" xfId="0" applyFont="1" applyFill="1"/>
    <xf numFmtId="0" fontId="22" fillId="10" borderId="0" xfId="0" applyFont="1" applyFill="1"/>
    <xf numFmtId="0" fontId="26" fillId="0" borderId="14" xfId="0" applyFont="1" applyBorder="1" applyAlignment="1">
      <alignment horizontal="right"/>
    </xf>
    <xf numFmtId="2" fontId="27" fillId="0" borderId="0" xfId="1" applyNumberFormat="1" applyFont="1" applyFill="1" applyBorder="1" applyAlignment="1" applyProtection="1">
      <alignment horizontal="right"/>
      <protection locked="0"/>
    </xf>
    <xf numFmtId="43" fontId="26" fillId="0" borderId="0" xfId="1" applyFont="1" applyBorder="1" applyAlignment="1" applyProtection="1">
      <alignment horizontal="right"/>
    </xf>
    <xf numFmtId="0" fontId="26" fillId="0" borderId="5" xfId="0" applyFont="1" applyBorder="1" applyAlignment="1">
      <alignment horizontal="right"/>
    </xf>
    <xf numFmtId="0" fontId="29" fillId="8" borderId="33" xfId="12" applyFont="1" applyFill="1" applyBorder="1" applyAlignment="1">
      <alignment horizontal="center" vertical="center"/>
    </xf>
    <xf numFmtId="0" fontId="33" fillId="0" borderId="9" xfId="12" applyFont="1" applyBorder="1" applyAlignment="1">
      <alignment horizontal="center"/>
    </xf>
    <xf numFmtId="0" fontId="26" fillId="0" borderId="35" xfId="12" applyFont="1" applyBorder="1" applyAlignment="1">
      <alignment horizontal="center"/>
    </xf>
    <xf numFmtId="0" fontId="26" fillId="0" borderId="7" xfId="12" applyFont="1" applyBorder="1" applyAlignment="1">
      <alignment horizontal="center"/>
    </xf>
    <xf numFmtId="0" fontId="26" fillId="0" borderId="57" xfId="12" applyFont="1" applyBorder="1" applyAlignment="1">
      <alignment horizontal="center"/>
    </xf>
    <xf numFmtId="0" fontId="26" fillId="0" borderId="1" xfId="12" applyFont="1" applyBorder="1" applyProtection="1">
      <protection locked="0"/>
    </xf>
    <xf numFmtId="0" fontId="1" fillId="0" borderId="1" xfId="12" applyBorder="1" applyProtection="1">
      <protection locked="0"/>
    </xf>
    <xf numFmtId="0" fontId="29" fillId="8" borderId="72" xfId="12" applyFont="1" applyFill="1" applyBorder="1" applyAlignment="1">
      <alignment horizontal="center" vertical="center"/>
    </xf>
    <xf numFmtId="0" fontId="29" fillId="8" borderId="39" xfId="12" applyFont="1" applyFill="1" applyBorder="1" applyAlignment="1">
      <alignment horizontal="center" vertical="center"/>
    </xf>
    <xf numFmtId="0" fontId="33" fillId="0" borderId="35" xfId="12" applyFont="1" applyBorder="1" applyAlignment="1">
      <alignment horizontal="center"/>
    </xf>
    <xf numFmtId="0" fontId="33" fillId="0" borderId="27" xfId="12" applyFont="1" applyBorder="1" applyAlignment="1">
      <alignment horizontal="center"/>
    </xf>
    <xf numFmtId="0" fontId="26" fillId="0" borderId="7" xfId="12" applyFont="1" applyBorder="1" applyProtection="1">
      <protection locked="0"/>
    </xf>
    <xf numFmtId="0" fontId="25" fillId="0" borderId="1" xfId="0" applyFont="1" applyBorder="1" applyAlignment="1" applyProtection="1">
      <alignment horizontal="left"/>
      <protection locked="0"/>
    </xf>
    <xf numFmtId="0" fontId="54" fillId="5" borderId="48" xfId="0" applyFont="1" applyFill="1" applyBorder="1" applyAlignment="1">
      <alignment horizontal="center" vertical="center"/>
    </xf>
    <xf numFmtId="0" fontId="54" fillId="5" borderId="14" xfId="0" applyFont="1" applyFill="1" applyBorder="1" applyAlignment="1">
      <alignment horizontal="center" vertical="center"/>
    </xf>
    <xf numFmtId="0" fontId="54" fillId="5" borderId="15" xfId="0" applyFont="1" applyFill="1" applyBorder="1" applyAlignment="1">
      <alignment horizontal="center" vertical="center"/>
    </xf>
    <xf numFmtId="0" fontId="54" fillId="5" borderId="2" xfId="0" applyFont="1" applyFill="1" applyBorder="1" applyAlignment="1">
      <alignment horizontal="center" vertical="center"/>
    </xf>
    <xf numFmtId="0" fontId="54" fillId="5" borderId="0" xfId="0" applyFont="1" applyFill="1" applyAlignment="1">
      <alignment horizontal="center" vertical="center"/>
    </xf>
    <xf numFmtId="0" fontId="54" fillId="5" borderId="3" xfId="0" applyFont="1" applyFill="1" applyBorder="1" applyAlignment="1">
      <alignment horizontal="center" vertical="center"/>
    </xf>
    <xf numFmtId="0" fontId="54" fillId="5" borderId="4" xfId="0" applyFont="1" applyFill="1" applyBorder="1" applyAlignment="1">
      <alignment horizontal="center" vertical="center"/>
    </xf>
    <xf numFmtId="0" fontId="54" fillId="5" borderId="5" xfId="0" applyFont="1" applyFill="1" applyBorder="1" applyAlignment="1">
      <alignment horizontal="center" vertical="center"/>
    </xf>
    <xf numFmtId="0" fontId="54" fillId="5" borderId="6" xfId="0" applyFont="1" applyFill="1" applyBorder="1" applyAlignment="1">
      <alignment horizontal="center" vertical="center"/>
    </xf>
    <xf numFmtId="0" fontId="24" fillId="0" borderId="0" xfId="0" applyFont="1" applyAlignment="1">
      <alignment horizontal="center"/>
    </xf>
    <xf numFmtId="0" fontId="23" fillId="0" borderId="0" xfId="0" applyFont="1" applyAlignment="1">
      <alignment horizontal="left"/>
    </xf>
    <xf numFmtId="14" fontId="25" fillId="0" borderId="1" xfId="0" applyNumberFormat="1" applyFont="1" applyBorder="1" applyAlignment="1" applyProtection="1">
      <alignment horizontal="left"/>
      <protection locked="0"/>
    </xf>
    <xf numFmtId="0" fontId="30" fillId="0" borderId="0" xfId="0" applyFont="1" applyAlignment="1">
      <alignment horizontal="center"/>
    </xf>
    <xf numFmtId="0" fontId="31" fillId="0" borderId="0" xfId="0" applyFont="1" applyAlignment="1">
      <alignment horizontal="center"/>
    </xf>
    <xf numFmtId="0" fontId="22" fillId="0" borderId="0" xfId="0" applyFont="1" applyAlignment="1">
      <alignment horizontal="center"/>
    </xf>
    <xf numFmtId="0" fontId="23" fillId="0" borderId="48" xfId="0" applyFont="1" applyBorder="1"/>
    <xf numFmtId="0" fontId="23" fillId="0" borderId="14" xfId="0" applyFont="1" applyBorder="1"/>
    <xf numFmtId="0" fontId="23" fillId="0" borderId="0" xfId="0" applyFont="1" applyAlignment="1">
      <alignment horizontal="center"/>
    </xf>
    <xf numFmtId="0" fontId="55" fillId="0" borderId="53" xfId="0" applyFont="1" applyBorder="1" applyAlignment="1" applyProtection="1">
      <alignment horizontal="left" wrapText="1"/>
      <protection locked="0"/>
    </xf>
    <xf numFmtId="0" fontId="55" fillId="0" borderId="52" xfId="0" applyFont="1" applyBorder="1" applyAlignment="1" applyProtection="1">
      <alignment horizontal="left" wrapText="1"/>
      <protection locked="0"/>
    </xf>
    <xf numFmtId="0" fontId="55" fillId="0" borderId="36" xfId="0" applyFont="1" applyBorder="1" applyAlignment="1" applyProtection="1">
      <alignment horizontal="left" wrapText="1"/>
      <protection locked="0"/>
    </xf>
    <xf numFmtId="0" fontId="55" fillId="0" borderId="61" xfId="0" applyFont="1" applyBorder="1" applyAlignment="1" applyProtection="1">
      <alignment horizontal="left" wrapText="1"/>
      <protection locked="0"/>
    </xf>
    <xf numFmtId="0" fontId="55" fillId="0" borderId="0" xfId="0" applyFont="1" applyAlignment="1" applyProtection="1">
      <alignment horizontal="left" wrapText="1"/>
      <protection locked="0"/>
    </xf>
    <xf numFmtId="0" fontId="55" fillId="0" borderId="24" xfId="0" applyFont="1" applyBorder="1" applyAlignment="1" applyProtection="1">
      <alignment horizontal="left" wrapText="1"/>
      <protection locked="0"/>
    </xf>
    <xf numFmtId="0" fontId="55" fillId="0" borderId="63" xfId="0" applyFont="1" applyBorder="1" applyAlignment="1" applyProtection="1">
      <alignment horizontal="left" wrapText="1"/>
      <protection locked="0"/>
    </xf>
    <xf numFmtId="0" fontId="55" fillId="0" borderId="1" xfId="0" applyFont="1" applyBorder="1" applyAlignment="1" applyProtection="1">
      <alignment horizontal="left" wrapText="1"/>
      <protection locked="0"/>
    </xf>
    <xf numFmtId="0" fontId="55" fillId="0" borderId="22" xfId="0" applyFont="1" applyBorder="1" applyAlignment="1" applyProtection="1">
      <alignment horizontal="left" wrapText="1"/>
      <protection locked="0"/>
    </xf>
    <xf numFmtId="0" fontId="56" fillId="0" borderId="0" xfId="0" applyFont="1" applyAlignment="1">
      <alignment horizontal="left"/>
    </xf>
    <xf numFmtId="0" fontId="57" fillId="0" borderId="0" xfId="0" applyFont="1"/>
    <xf numFmtId="0" fontId="23" fillId="0" borderId="1" xfId="0" applyFont="1" applyBorder="1" applyProtection="1">
      <protection locked="0"/>
    </xf>
    <xf numFmtId="0" fontId="23" fillId="0" borderId="1" xfId="0" applyFont="1" applyBorder="1" applyAlignment="1" applyProtection="1">
      <alignment horizontal="left"/>
      <protection locked="0"/>
    </xf>
    <xf numFmtId="0" fontId="0" fillId="0" borderId="1" xfId="0" applyBorder="1" applyAlignment="1">
      <alignment horizontal="left"/>
    </xf>
    <xf numFmtId="0" fontId="24" fillId="5" borderId="48" xfId="0" applyFont="1" applyFill="1" applyBorder="1" applyAlignment="1">
      <alignment horizontal="center"/>
    </xf>
    <xf numFmtId="0" fontId="24" fillId="5" borderId="14" xfId="0" applyFont="1" applyFill="1" applyBorder="1" applyAlignment="1">
      <alignment horizontal="center"/>
    </xf>
    <xf numFmtId="0" fontId="24" fillId="5" borderId="15" xfId="0" applyFont="1" applyFill="1" applyBorder="1" applyAlignment="1">
      <alignment horizontal="center"/>
    </xf>
    <xf numFmtId="0" fontId="23" fillId="5" borderId="4" xfId="0" applyFont="1" applyFill="1" applyBorder="1" applyAlignment="1">
      <alignment horizontal="center"/>
    </xf>
    <xf numFmtId="0" fontId="23" fillId="5" borderId="5" xfId="0" applyFont="1" applyFill="1" applyBorder="1" applyAlignment="1">
      <alignment horizontal="center"/>
    </xf>
    <xf numFmtId="0" fontId="23" fillId="5" borderId="6" xfId="0" applyFont="1" applyFill="1" applyBorder="1" applyAlignment="1">
      <alignment horizontal="center"/>
    </xf>
    <xf numFmtId="0" fontId="58" fillId="0" borderId="1" xfId="3" applyFont="1" applyBorder="1" applyAlignment="1" applyProtection="1">
      <alignment horizontal="left"/>
      <protection locked="0"/>
    </xf>
    <xf numFmtId="0" fontId="25" fillId="0" borderId="1" xfId="0" applyFont="1" applyBorder="1" applyAlignment="1" applyProtection="1">
      <alignment horizontal="left" vertical="top"/>
      <protection locked="0"/>
    </xf>
    <xf numFmtId="0" fontId="49" fillId="0" borderId="0" xfId="0" applyFont="1" applyAlignment="1">
      <alignment horizontal="left"/>
    </xf>
    <xf numFmtId="0" fontId="25" fillId="0" borderId="53" xfId="0" applyFont="1" applyBorder="1" applyAlignment="1" applyProtection="1">
      <alignment horizontal="left" wrapText="1"/>
      <protection locked="0"/>
    </xf>
    <xf numFmtId="0" fontId="25" fillId="0" borderId="52" xfId="0" applyFont="1" applyBorder="1" applyAlignment="1" applyProtection="1">
      <alignment horizontal="left" wrapText="1"/>
      <protection locked="0"/>
    </xf>
    <xf numFmtId="0" fontId="25" fillId="0" borderId="36" xfId="0" applyFont="1" applyBorder="1" applyAlignment="1" applyProtection="1">
      <alignment horizontal="left" wrapText="1"/>
      <protection locked="0"/>
    </xf>
    <xf numFmtId="0" fontId="25" fillId="0" borderId="63" xfId="0" applyFont="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25" fillId="0" borderId="22" xfId="0" applyFont="1" applyBorder="1" applyAlignment="1" applyProtection="1">
      <alignment horizontal="left" wrapText="1"/>
      <protection locked="0"/>
    </xf>
    <xf numFmtId="0" fontId="23" fillId="0" borderId="1" xfId="0" applyFont="1" applyBorder="1" applyAlignment="1">
      <alignment horizontal="left"/>
    </xf>
    <xf numFmtId="0" fontId="24" fillId="0" borderId="0" xfId="0" applyFont="1" applyAlignment="1">
      <alignment horizontal="left"/>
    </xf>
    <xf numFmtId="0" fontId="30" fillId="5" borderId="8" xfId="0" applyFont="1" applyFill="1" applyBorder="1" applyAlignment="1">
      <alignment horizontal="left" vertical="center" wrapText="1"/>
    </xf>
    <xf numFmtId="0" fontId="30" fillId="5" borderId="40" xfId="0" applyFont="1" applyFill="1" applyBorder="1" applyAlignment="1">
      <alignment horizontal="left" vertical="center" wrapText="1"/>
    </xf>
    <xf numFmtId="10" fontId="28" fillId="0" borderId="9" xfId="5" applyNumberFormat="1" applyFont="1" applyBorder="1" applyAlignment="1" applyProtection="1">
      <alignment horizontal="left" vertical="center"/>
      <protection locked="0"/>
    </xf>
    <xf numFmtId="10" fontId="28" fillId="0" borderId="25" xfId="5" applyNumberFormat="1"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30" fillId="5" borderId="26" xfId="0" applyFont="1" applyFill="1" applyBorder="1" applyAlignment="1">
      <alignment horizontal="left" vertical="center"/>
    </xf>
    <xf numFmtId="0" fontId="30" fillId="5" borderId="9" xfId="0" applyFont="1" applyFill="1" applyBorder="1" applyAlignment="1">
      <alignment horizontal="left" vertical="center"/>
    </xf>
    <xf numFmtId="0" fontId="30" fillId="5" borderId="8" xfId="0" applyFont="1" applyFill="1" applyBorder="1" applyAlignment="1">
      <alignment horizontal="left" vertical="center"/>
    </xf>
    <xf numFmtId="0" fontId="22" fillId="5" borderId="12" xfId="0" applyFont="1" applyFill="1" applyBorder="1" applyAlignment="1">
      <alignment horizontal="center"/>
    </xf>
    <xf numFmtId="0" fontId="22" fillId="5" borderId="8" xfId="0" applyFont="1" applyFill="1" applyBorder="1" applyAlignment="1">
      <alignment horizontal="center"/>
    </xf>
    <xf numFmtId="0" fontId="22" fillId="0" borderId="0" xfId="0" applyFont="1" applyAlignment="1">
      <alignment horizontal="left" wrapText="1"/>
    </xf>
    <xf numFmtId="0" fontId="28" fillId="0" borderId="10" xfId="0" applyFont="1" applyBorder="1" applyAlignment="1" applyProtection="1">
      <alignment horizontal="left" vertical="center"/>
      <protection locked="0"/>
    </xf>
    <xf numFmtId="10" fontId="28" fillId="0" borderId="10" xfId="5" applyNumberFormat="1" applyFont="1" applyBorder="1" applyAlignment="1" applyProtection="1">
      <alignment horizontal="left" vertical="center"/>
      <protection locked="0"/>
    </xf>
    <xf numFmtId="10" fontId="28" fillId="0" borderId="59" xfId="5" applyNumberFormat="1" applyFont="1" applyBorder="1" applyAlignment="1" applyProtection="1">
      <alignment horizontal="left" vertical="center"/>
      <protection locked="0"/>
    </xf>
    <xf numFmtId="0" fontId="67" fillId="0" borderId="53" xfId="0" applyFont="1" applyBorder="1" applyAlignment="1" applyProtection="1">
      <alignment horizontal="left" wrapText="1"/>
      <protection locked="0"/>
    </xf>
    <xf numFmtId="0" fontId="67" fillId="0" borderId="52" xfId="0" applyFont="1" applyBorder="1" applyAlignment="1" applyProtection="1">
      <alignment horizontal="left" wrapText="1"/>
      <protection locked="0"/>
    </xf>
    <xf numFmtId="0" fontId="67" fillId="0" borderId="36" xfId="0" applyFont="1" applyBorder="1" applyAlignment="1" applyProtection="1">
      <alignment horizontal="left" wrapText="1"/>
      <protection locked="0"/>
    </xf>
    <xf numFmtId="0" fontId="67" fillId="0" borderId="61" xfId="0" applyFont="1" applyBorder="1" applyAlignment="1" applyProtection="1">
      <alignment horizontal="left" wrapText="1"/>
      <protection locked="0"/>
    </xf>
    <xf numFmtId="0" fontId="67" fillId="0" borderId="0" xfId="0" applyFont="1" applyAlignment="1" applyProtection="1">
      <alignment horizontal="left" wrapText="1"/>
      <protection locked="0"/>
    </xf>
    <xf numFmtId="0" fontId="67" fillId="0" borderId="24" xfId="0" applyFont="1" applyBorder="1" applyAlignment="1" applyProtection="1">
      <alignment horizontal="left" wrapText="1"/>
      <protection locked="0"/>
    </xf>
    <xf numFmtId="0" fontId="67" fillId="0" borderId="63" xfId="0" applyFont="1" applyBorder="1" applyAlignment="1" applyProtection="1">
      <alignment horizontal="left" wrapText="1"/>
      <protection locked="0"/>
    </xf>
    <xf numFmtId="0" fontId="67" fillId="0" borderId="1" xfId="0" applyFont="1" applyBorder="1" applyAlignment="1" applyProtection="1">
      <alignment horizontal="left" wrapText="1"/>
      <protection locked="0"/>
    </xf>
    <xf numFmtId="0" fontId="67" fillId="0" borderId="22" xfId="0" applyFont="1" applyBorder="1" applyAlignment="1" applyProtection="1">
      <alignment horizontal="left" wrapText="1"/>
      <protection locked="0"/>
    </xf>
    <xf numFmtId="0" fontId="32" fillId="0" borderId="0" xfId="0" applyFont="1" applyAlignment="1">
      <alignment horizontal="left"/>
    </xf>
    <xf numFmtId="0" fontId="28" fillId="0" borderId="0" xfId="0" applyFont="1" applyProtection="1">
      <protection locked="0"/>
    </xf>
    <xf numFmtId="0" fontId="30" fillId="5" borderId="69" xfId="0" applyFont="1" applyFill="1" applyBorder="1" applyAlignment="1">
      <alignment horizontal="left" vertical="center"/>
    </xf>
    <xf numFmtId="0" fontId="30" fillId="5" borderId="10" xfId="0" applyFont="1" applyFill="1" applyBorder="1" applyAlignment="1">
      <alignment horizontal="left" vertical="center"/>
    </xf>
    <xf numFmtId="0" fontId="28" fillId="0" borderId="1" xfId="0" quotePrefix="1" applyFont="1" applyBorder="1" applyProtection="1">
      <protection locked="0"/>
    </xf>
    <xf numFmtId="0" fontId="28" fillId="0" borderId="1" xfId="0" applyFont="1" applyBorder="1" applyProtection="1">
      <protection locked="0"/>
    </xf>
    <xf numFmtId="0" fontId="28" fillId="0" borderId="7" xfId="0" quotePrefix="1" applyFont="1" applyBorder="1" applyProtection="1">
      <protection locked="0"/>
    </xf>
    <xf numFmtId="0" fontId="28" fillId="0" borderId="7" xfId="0" applyFont="1" applyBorder="1" applyProtection="1">
      <protection locked="0"/>
    </xf>
    <xf numFmtId="0" fontId="52" fillId="0" borderId="35" xfId="0" applyFont="1" applyBorder="1" applyAlignment="1">
      <alignment horizontal="left" vertical="top" wrapText="1"/>
    </xf>
    <xf numFmtId="0" fontId="52" fillId="0" borderId="27" xfId="0" applyFont="1" applyBorder="1" applyAlignment="1">
      <alignment horizontal="left" vertical="top" wrapText="1"/>
    </xf>
    <xf numFmtId="0" fontId="26" fillId="5" borderId="71" xfId="0" applyFont="1" applyFill="1" applyBorder="1" applyAlignment="1">
      <alignment horizontal="center" vertical="top" wrapText="1"/>
    </xf>
    <xf numFmtId="0" fontId="26" fillId="5" borderId="65" xfId="0" applyFont="1" applyFill="1" applyBorder="1" applyAlignment="1">
      <alignment horizontal="center" vertical="top" wrapText="1"/>
    </xf>
    <xf numFmtId="0" fontId="51" fillId="5" borderId="70" xfId="0" applyFont="1" applyFill="1" applyBorder="1" applyAlignment="1">
      <alignment horizontal="center" vertical="top" wrapText="1"/>
    </xf>
    <xf numFmtId="0" fontId="51" fillId="5" borderId="65" xfId="0" applyFont="1" applyFill="1" applyBorder="1" applyAlignment="1">
      <alignment horizontal="center" vertical="top" wrapText="1"/>
    </xf>
    <xf numFmtId="0" fontId="51" fillId="5" borderId="56" xfId="0" applyFont="1" applyFill="1" applyBorder="1" applyAlignment="1">
      <alignment horizontal="center" vertical="top" wrapText="1"/>
    </xf>
    <xf numFmtId="0" fontId="51" fillId="5" borderId="27" xfId="0" applyFont="1" applyFill="1" applyBorder="1" applyAlignment="1">
      <alignment horizontal="center" vertical="top" wrapText="1"/>
    </xf>
    <xf numFmtId="0" fontId="26" fillId="5" borderId="70" xfId="0" applyFont="1" applyFill="1" applyBorder="1" applyAlignment="1">
      <alignment horizontal="center"/>
    </xf>
    <xf numFmtId="0" fontId="26" fillId="5" borderId="65" xfId="0" applyFont="1" applyFill="1" applyBorder="1" applyAlignment="1">
      <alignment horizontal="center"/>
    </xf>
    <xf numFmtId="0" fontId="52" fillId="0" borderId="71" xfId="0" applyFont="1" applyBorder="1" applyAlignment="1">
      <alignment horizontal="center" vertical="top" wrapText="1"/>
    </xf>
    <xf numFmtId="0" fontId="52" fillId="0" borderId="65" xfId="0" applyFont="1" applyBorder="1" applyAlignment="1">
      <alignment horizontal="center" vertical="top" wrapText="1"/>
    </xf>
    <xf numFmtId="0" fontId="22" fillId="0" borderId="0" xfId="0" applyFont="1" applyAlignment="1">
      <alignment horizontal="left"/>
    </xf>
    <xf numFmtId="0" fontId="59" fillId="5" borderId="70" xfId="0" applyFont="1" applyFill="1" applyBorder="1" applyAlignment="1">
      <alignment horizontal="center" vertical="top" wrapText="1"/>
    </xf>
    <xf numFmtId="0" fontId="59" fillId="5" borderId="67" xfId="0" applyFont="1" applyFill="1" applyBorder="1" applyAlignment="1">
      <alignment horizontal="center" vertical="top" wrapText="1"/>
    </xf>
    <xf numFmtId="0" fontId="59" fillId="5" borderId="66" xfId="0" applyFont="1" applyFill="1" applyBorder="1" applyAlignment="1">
      <alignment horizontal="center" vertical="top" wrapText="1"/>
    </xf>
    <xf numFmtId="0" fontId="51" fillId="5" borderId="37" xfId="0" applyFont="1" applyFill="1" applyBorder="1" applyAlignment="1">
      <alignment horizontal="center" vertical="top" wrapText="1"/>
    </xf>
    <xf numFmtId="0" fontId="51" fillId="5" borderId="39" xfId="0" applyFont="1" applyFill="1" applyBorder="1" applyAlignment="1">
      <alignment horizontal="center" vertical="top" wrapText="1"/>
    </xf>
    <xf numFmtId="0" fontId="50" fillId="0" borderId="53" xfId="0" applyFont="1" applyBorder="1" applyAlignment="1" applyProtection="1">
      <alignment horizontal="left"/>
      <protection locked="0"/>
    </xf>
    <xf numFmtId="0" fontId="50" fillId="0" borderId="52" xfId="0" applyFont="1" applyBorder="1" applyAlignment="1" applyProtection="1">
      <alignment horizontal="left"/>
      <protection locked="0"/>
    </xf>
    <xf numFmtId="0" fontId="50" fillId="0" borderId="36" xfId="0" applyFont="1" applyBorder="1" applyAlignment="1" applyProtection="1">
      <alignment horizontal="left"/>
      <protection locked="0"/>
    </xf>
    <xf numFmtId="0" fontId="50" fillId="0" borderId="61" xfId="0" applyFont="1" applyBorder="1" applyAlignment="1" applyProtection="1">
      <alignment horizontal="left"/>
      <protection locked="0"/>
    </xf>
    <xf numFmtId="0" fontId="50" fillId="0" borderId="0" xfId="0" applyFont="1" applyAlignment="1" applyProtection="1">
      <alignment horizontal="left"/>
      <protection locked="0"/>
    </xf>
    <xf numFmtId="0" fontId="50" fillId="0" borderId="24" xfId="0" applyFont="1" applyBorder="1" applyAlignment="1" applyProtection="1">
      <alignment horizontal="left"/>
      <protection locked="0"/>
    </xf>
    <xf numFmtId="0" fontId="50" fillId="0" borderId="63" xfId="0" applyFont="1" applyBorder="1" applyAlignment="1" applyProtection="1">
      <alignment horizontal="left"/>
      <protection locked="0"/>
    </xf>
    <xf numFmtId="0" fontId="50" fillId="0" borderId="1" xfId="0" applyFont="1" applyBorder="1" applyAlignment="1" applyProtection="1">
      <alignment horizontal="left"/>
      <protection locked="0"/>
    </xf>
    <xf numFmtId="0" fontId="50" fillId="0" borderId="22" xfId="0" applyFont="1" applyBorder="1" applyAlignment="1" applyProtection="1">
      <alignment horizontal="left"/>
      <protection locked="0"/>
    </xf>
    <xf numFmtId="0" fontId="24" fillId="5" borderId="8" xfId="0" applyFont="1" applyFill="1" applyBorder="1" applyAlignment="1">
      <alignment horizontal="center"/>
    </xf>
    <xf numFmtId="0" fontId="24" fillId="5" borderId="40" xfId="0" applyFont="1" applyFill="1" applyBorder="1" applyAlignment="1">
      <alignment horizontal="center"/>
    </xf>
    <xf numFmtId="0" fontId="23" fillId="0" borderId="9" xfId="0" applyFont="1" applyBorder="1" applyAlignment="1" applyProtection="1">
      <alignment horizontal="left"/>
      <protection locked="0"/>
    </xf>
    <xf numFmtId="0" fontId="0" fillId="0" borderId="25" xfId="0" applyBorder="1" applyProtection="1">
      <protection locked="0"/>
    </xf>
    <xf numFmtId="0" fontId="23" fillId="0" borderId="10" xfId="0" applyFont="1" applyBorder="1" applyAlignment="1" applyProtection="1">
      <alignment horizontal="left"/>
      <protection locked="0"/>
    </xf>
    <xf numFmtId="0" fontId="0" fillId="0" borderId="59" xfId="0" applyBorder="1" applyProtection="1">
      <protection locked="0"/>
    </xf>
    <xf numFmtId="0" fontId="33" fillId="0" borderId="0" xfId="0" applyFont="1" applyAlignment="1">
      <alignment horizontal="left"/>
    </xf>
    <xf numFmtId="0" fontId="23" fillId="0" borderId="26" xfId="0" applyFont="1" applyBorder="1" applyAlignment="1">
      <alignment horizontal="left"/>
    </xf>
    <xf numFmtId="0" fontId="0" fillId="0" borderId="9" xfId="0" applyBorder="1"/>
    <xf numFmtId="0" fontId="23" fillId="0" borderId="69" xfId="0" applyFont="1" applyBorder="1" applyAlignment="1">
      <alignment horizontal="left"/>
    </xf>
    <xf numFmtId="0" fontId="0" fillId="0" borderId="10" xfId="0" applyBorder="1"/>
    <xf numFmtId="0" fontId="24" fillId="5" borderId="12" xfId="0" applyFont="1" applyFill="1" applyBorder="1" applyAlignment="1">
      <alignment horizontal="center"/>
    </xf>
    <xf numFmtId="0" fontId="0" fillId="0" borderId="8" xfId="0" applyBorder="1"/>
    <xf numFmtId="0" fontId="52" fillId="0" borderId="72" xfId="0" applyFont="1" applyBorder="1" applyAlignment="1">
      <alignment horizontal="left" vertical="top" wrapText="1"/>
    </xf>
    <xf numFmtId="0" fontId="52" fillId="0" borderId="39" xfId="0" applyFont="1" applyBorder="1" applyAlignment="1">
      <alignment horizontal="left" vertical="top" wrapText="1"/>
    </xf>
    <xf numFmtId="0" fontId="0" fillId="0" borderId="0" xfId="0"/>
    <xf numFmtId="0" fontId="28" fillId="0" borderId="1" xfId="0" applyFont="1" applyBorder="1" applyAlignment="1" applyProtection="1">
      <alignment horizontal="center"/>
      <protection locked="0"/>
    </xf>
    <xf numFmtId="0" fontId="30" fillId="0" borderId="0" xfId="0" applyFont="1" applyAlignment="1">
      <alignment horizontal="left"/>
    </xf>
    <xf numFmtId="0" fontId="67" fillId="0" borderId="53" xfId="0" applyFont="1" applyBorder="1" applyAlignment="1" applyProtection="1">
      <alignment horizontal="left" vertical="top"/>
      <protection locked="0"/>
    </xf>
    <xf numFmtId="0" fontId="67" fillId="0" borderId="52" xfId="0" applyFont="1" applyBorder="1" applyAlignment="1" applyProtection="1">
      <alignment horizontal="left" vertical="top"/>
      <protection locked="0"/>
    </xf>
    <xf numFmtId="0" fontId="67" fillId="0" borderId="36" xfId="0" applyFont="1" applyBorder="1" applyAlignment="1" applyProtection="1">
      <alignment horizontal="left" vertical="top"/>
      <protection locked="0"/>
    </xf>
    <xf numFmtId="0" fontId="67" fillId="0" borderId="61" xfId="0" applyFont="1" applyBorder="1" applyAlignment="1" applyProtection="1">
      <alignment horizontal="left" vertical="top"/>
      <protection locked="0"/>
    </xf>
    <xf numFmtId="0" fontId="67" fillId="0" borderId="0" xfId="0" applyFont="1" applyAlignment="1" applyProtection="1">
      <alignment horizontal="left" vertical="top"/>
      <protection locked="0"/>
    </xf>
    <xf numFmtId="0" fontId="67" fillId="0" borderId="24" xfId="0" applyFont="1" applyBorder="1" applyAlignment="1" applyProtection="1">
      <alignment horizontal="left" vertical="top"/>
      <protection locked="0"/>
    </xf>
    <xf numFmtId="0" fontId="67" fillId="0" borderId="63" xfId="0" applyFont="1" applyBorder="1" applyAlignment="1" applyProtection="1">
      <alignment horizontal="left" vertical="top"/>
      <protection locked="0"/>
    </xf>
    <xf numFmtId="0" fontId="67" fillId="0" borderId="1" xfId="0" applyFont="1" applyBorder="1" applyAlignment="1" applyProtection="1">
      <alignment horizontal="left" vertical="top"/>
      <protection locked="0"/>
    </xf>
    <xf numFmtId="0" fontId="67" fillId="0" borderId="22" xfId="0" applyFont="1" applyBorder="1" applyAlignment="1" applyProtection="1">
      <alignment horizontal="left" vertical="top"/>
      <protection locked="0"/>
    </xf>
    <xf numFmtId="3" fontId="22" fillId="0" borderId="1" xfId="0" applyNumberFormat="1" applyFont="1" applyBorder="1" applyAlignment="1">
      <alignment horizontal="left"/>
    </xf>
    <xf numFmtId="3" fontId="22" fillId="0" borderId="1" xfId="0" applyNumberFormat="1" applyFont="1" applyBorder="1" applyAlignment="1" applyProtection="1">
      <alignment horizontal="center"/>
      <protection locked="0"/>
    </xf>
    <xf numFmtId="3" fontId="28" fillId="0" borderId="1" xfId="0" applyNumberFormat="1" applyFont="1" applyBorder="1" applyAlignment="1" applyProtection="1">
      <alignment horizontal="left"/>
      <protection locked="0"/>
    </xf>
    <xf numFmtId="0" fontId="22" fillId="0" borderId="1" xfId="0" applyFont="1" applyBorder="1" applyAlignment="1" applyProtection="1">
      <alignment horizontal="left"/>
      <protection locked="0"/>
    </xf>
    <xf numFmtId="0" fontId="28" fillId="0" borderId="1" xfId="0" applyFont="1" applyBorder="1" applyAlignment="1" applyProtection="1">
      <alignment horizontal="left"/>
      <protection locked="0"/>
    </xf>
    <xf numFmtId="0" fontId="28" fillId="0" borderId="9" xfId="0" applyFont="1" applyBorder="1" applyAlignment="1" applyProtection="1">
      <alignment horizontal="center"/>
      <protection locked="0"/>
    </xf>
    <xf numFmtId="0" fontId="28" fillId="0" borderId="25" xfId="0" applyFont="1" applyBorder="1" applyAlignment="1" applyProtection="1">
      <alignment horizontal="center"/>
      <protection locked="0"/>
    </xf>
    <xf numFmtId="0" fontId="28" fillId="0" borderId="10" xfId="0" applyFont="1" applyBorder="1" applyAlignment="1" applyProtection="1">
      <alignment horizontal="center"/>
      <protection locked="0"/>
    </xf>
    <xf numFmtId="0" fontId="28" fillId="0" borderId="59" xfId="0" applyFont="1" applyBorder="1" applyAlignment="1" applyProtection="1">
      <alignment horizontal="center"/>
      <protection locked="0"/>
    </xf>
    <xf numFmtId="0" fontId="22" fillId="0" borderId="26" xfId="0" applyFont="1" applyBorder="1" applyAlignment="1">
      <alignment horizontal="left"/>
    </xf>
    <xf numFmtId="0" fontId="22" fillId="0" borderId="9" xfId="0" applyFont="1" applyBorder="1" applyAlignment="1">
      <alignment horizontal="left"/>
    </xf>
    <xf numFmtId="0" fontId="22" fillId="0" borderId="69" xfId="0" applyFont="1" applyBorder="1" applyAlignment="1">
      <alignment horizontal="left"/>
    </xf>
    <xf numFmtId="0" fontId="22" fillId="0" borderId="10" xfId="0" applyFont="1" applyBorder="1" applyAlignment="1">
      <alignment horizontal="left"/>
    </xf>
    <xf numFmtId="0" fontId="30" fillId="5" borderId="8" xfId="0" applyFont="1" applyFill="1" applyBorder="1" applyAlignment="1">
      <alignment horizontal="center"/>
    </xf>
    <xf numFmtId="0" fontId="30" fillId="5" borderId="40" xfId="0" applyFont="1" applyFill="1" applyBorder="1" applyAlignment="1">
      <alignment horizontal="center"/>
    </xf>
    <xf numFmtId="0" fontId="30" fillId="5" borderId="12" xfId="0" applyFont="1" applyFill="1" applyBorder="1" applyAlignment="1">
      <alignment horizontal="center"/>
    </xf>
    <xf numFmtId="0" fontId="27" fillId="0" borderId="35"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6" fillId="6" borderId="53" xfId="0" applyFont="1" applyFill="1" applyBorder="1" applyAlignment="1">
      <alignment horizontal="center" vertical="center" wrapText="1"/>
    </xf>
    <xf numFmtId="0" fontId="26" fillId="6" borderId="36" xfId="0" applyFont="1" applyFill="1" applyBorder="1" applyAlignment="1">
      <alignment horizontal="center" vertical="center" wrapText="1"/>
    </xf>
    <xf numFmtId="0" fontId="26" fillId="6" borderId="61"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26" fillId="6" borderId="63" xfId="0" applyFont="1" applyFill="1" applyBorder="1" applyAlignment="1">
      <alignment horizontal="center" vertical="center" wrapText="1"/>
    </xf>
    <xf numFmtId="0" fontId="26" fillId="6" borderId="22" xfId="0" applyFont="1" applyFill="1" applyBorder="1" applyAlignment="1">
      <alignment horizontal="center" vertical="center" wrapText="1"/>
    </xf>
    <xf numFmtId="0" fontId="35" fillId="0" borderId="0" xfId="0" applyFont="1"/>
    <xf numFmtId="0" fontId="26" fillId="7" borderId="35" xfId="0" applyFont="1" applyFill="1" applyBorder="1" applyAlignment="1" applyProtection="1">
      <alignment horizontal="left"/>
      <protection locked="0"/>
    </xf>
    <xf numFmtId="0" fontId="26" fillId="7" borderId="7" xfId="0" applyFont="1" applyFill="1" applyBorder="1" applyAlignment="1" applyProtection="1">
      <alignment horizontal="left"/>
      <protection locked="0"/>
    </xf>
    <xf numFmtId="0" fontId="26" fillId="7" borderId="27" xfId="0" applyFont="1" applyFill="1" applyBorder="1" applyAlignment="1" applyProtection="1">
      <alignment horizontal="left"/>
      <protection locked="0"/>
    </xf>
    <xf numFmtId="0" fontId="27" fillId="0" borderId="9" xfId="0" applyFont="1" applyBorder="1" applyAlignment="1" applyProtection="1">
      <alignment horizontal="center" vertical="center" wrapText="1"/>
      <protection locked="0"/>
    </xf>
    <xf numFmtId="164" fontId="26" fillId="7" borderId="9" xfId="1" applyNumberFormat="1" applyFont="1" applyFill="1" applyBorder="1" applyAlignment="1" applyProtection="1">
      <alignment horizontal="center"/>
    </xf>
    <xf numFmtId="164" fontId="26" fillId="0" borderId="9" xfId="1" applyNumberFormat="1" applyFont="1" applyFill="1" applyBorder="1" applyAlignment="1" applyProtection="1">
      <alignment horizontal="center"/>
      <protection locked="0"/>
    </xf>
    <xf numFmtId="10" fontId="26" fillId="0" borderId="9" xfId="5" applyNumberFormat="1" applyFont="1" applyFill="1" applyBorder="1" applyAlignment="1" applyProtection="1">
      <alignment horizontal="center"/>
      <protection locked="0"/>
    </xf>
    <xf numFmtId="0" fontId="47" fillId="6" borderId="53" xfId="0" applyFont="1" applyFill="1" applyBorder="1" applyAlignment="1">
      <alignment horizontal="center" vertical="center" wrapText="1"/>
    </xf>
    <xf numFmtId="0" fontId="47" fillId="6" borderId="52" xfId="0" applyFont="1" applyFill="1" applyBorder="1" applyAlignment="1">
      <alignment horizontal="center" vertical="center" wrapText="1"/>
    </xf>
    <xf numFmtId="0" fontId="47" fillId="6" borderId="36" xfId="0" applyFont="1" applyFill="1" applyBorder="1" applyAlignment="1">
      <alignment horizontal="center" vertical="center" wrapText="1"/>
    </xf>
    <xf numFmtId="0" fontId="47" fillId="6" borderId="61" xfId="0" applyFont="1" applyFill="1" applyBorder="1" applyAlignment="1">
      <alignment horizontal="center" vertical="center" wrapText="1"/>
    </xf>
    <xf numFmtId="0" fontId="47" fillId="6" borderId="0" xfId="0" applyFont="1" applyFill="1" applyAlignment="1">
      <alignment horizontal="center" vertical="center" wrapText="1"/>
    </xf>
    <xf numFmtId="0" fontId="47" fillId="6" borderId="24" xfId="0" applyFont="1" applyFill="1" applyBorder="1" applyAlignment="1">
      <alignment horizontal="center" vertical="center" wrapText="1"/>
    </xf>
    <xf numFmtId="0" fontId="47" fillId="6" borderId="63" xfId="0" applyFont="1" applyFill="1" applyBorder="1" applyAlignment="1">
      <alignment horizontal="center" vertical="center" wrapText="1"/>
    </xf>
    <xf numFmtId="0" fontId="47" fillId="6" borderId="1" xfId="0" applyFont="1" applyFill="1" applyBorder="1" applyAlignment="1">
      <alignment horizontal="center" vertical="center" wrapText="1"/>
    </xf>
    <xf numFmtId="0" fontId="47" fillId="6" borderId="22" xfId="0" applyFont="1" applyFill="1" applyBorder="1" applyAlignment="1">
      <alignment horizontal="center" vertical="center" wrapText="1"/>
    </xf>
    <xf numFmtId="0" fontId="47" fillId="6" borderId="53" xfId="0" applyFont="1" applyFill="1" applyBorder="1" applyAlignment="1">
      <alignment horizontal="center" vertical="center" wrapText="1" shrinkToFit="1"/>
    </xf>
    <xf numFmtId="0" fontId="47" fillId="6" borderId="52" xfId="0" applyFont="1" applyFill="1" applyBorder="1" applyAlignment="1">
      <alignment horizontal="center" vertical="center" wrapText="1" shrinkToFit="1"/>
    </xf>
    <xf numFmtId="0" fontId="47" fillId="6" borderId="36" xfId="0" applyFont="1" applyFill="1" applyBorder="1" applyAlignment="1">
      <alignment horizontal="center" vertical="center" wrapText="1" shrinkToFit="1"/>
    </xf>
    <xf numFmtId="0" fontId="47" fillId="6" borderId="61" xfId="0" applyFont="1" applyFill="1" applyBorder="1" applyAlignment="1">
      <alignment horizontal="center" vertical="center" wrapText="1" shrinkToFit="1"/>
    </xf>
    <xf numFmtId="0" fontId="47" fillId="6" borderId="0" xfId="0" applyFont="1" applyFill="1" applyAlignment="1">
      <alignment horizontal="center" vertical="center" wrapText="1" shrinkToFit="1"/>
    </xf>
    <xf numFmtId="0" fontId="47" fillId="6" borderId="24" xfId="0" applyFont="1" applyFill="1" applyBorder="1" applyAlignment="1">
      <alignment horizontal="center" vertical="center" wrapText="1" shrinkToFit="1"/>
    </xf>
    <xf numFmtId="0" fontId="47" fillId="6" borderId="63" xfId="0" applyFont="1" applyFill="1" applyBorder="1" applyAlignment="1">
      <alignment horizontal="center" vertical="center" wrapText="1" shrinkToFit="1"/>
    </xf>
    <xf numFmtId="0" fontId="47" fillId="6" borderId="1" xfId="0" applyFont="1" applyFill="1" applyBorder="1" applyAlignment="1">
      <alignment horizontal="center" vertical="center" wrapText="1" shrinkToFit="1"/>
    </xf>
    <xf numFmtId="0" fontId="47" fillId="6" borderId="22" xfId="0" applyFont="1" applyFill="1" applyBorder="1" applyAlignment="1">
      <alignment horizontal="center" vertical="center" wrapText="1" shrinkToFit="1"/>
    </xf>
    <xf numFmtId="0" fontId="26" fillId="6" borderId="41" xfId="0" applyFont="1" applyFill="1" applyBorder="1" applyAlignment="1">
      <alignment horizontal="center" vertical="center" wrapText="1"/>
    </xf>
    <xf numFmtId="0" fontId="26" fillId="6" borderId="60" xfId="0" applyFont="1" applyFill="1" applyBorder="1" applyAlignment="1">
      <alignment horizontal="center" vertical="center" wrapText="1"/>
    </xf>
    <xf numFmtId="0" fontId="26" fillId="6" borderId="43" xfId="0" applyFont="1" applyFill="1" applyBorder="1" applyAlignment="1">
      <alignment wrapText="1"/>
    </xf>
    <xf numFmtId="1" fontId="26" fillId="0" borderId="35" xfId="0" applyNumberFormat="1" applyFont="1" applyBorder="1" applyAlignment="1" applyProtection="1">
      <alignment horizontal="center"/>
      <protection locked="0"/>
    </xf>
    <xf numFmtId="1" fontId="26" fillId="0" borderId="7" xfId="0" applyNumberFormat="1" applyFont="1" applyBorder="1" applyAlignment="1" applyProtection="1">
      <alignment horizontal="center"/>
      <protection locked="0"/>
    </xf>
    <xf numFmtId="1" fontId="26" fillId="0" borderId="27" xfId="0" applyNumberFormat="1" applyFont="1" applyBorder="1" applyAlignment="1" applyProtection="1">
      <alignment horizontal="center"/>
      <protection locked="0"/>
    </xf>
    <xf numFmtId="167" fontId="26" fillId="0" borderId="35" xfId="0" applyNumberFormat="1" applyFont="1" applyBorder="1" applyAlignment="1" applyProtection="1">
      <alignment horizontal="center"/>
      <protection locked="0"/>
    </xf>
    <xf numFmtId="167" fontId="26" fillId="0" borderId="7" xfId="0" applyNumberFormat="1" applyFont="1" applyBorder="1" applyAlignment="1" applyProtection="1">
      <alignment horizontal="center"/>
      <protection locked="0"/>
    </xf>
    <xf numFmtId="167" fontId="26" fillId="0" borderId="27" xfId="0" applyNumberFormat="1" applyFont="1" applyBorder="1" applyAlignment="1" applyProtection="1">
      <alignment horizontal="center"/>
      <protection locked="0"/>
    </xf>
    <xf numFmtId="170" fontId="26" fillId="0" borderId="35" xfId="0" applyNumberFormat="1" applyFont="1" applyBorder="1" applyAlignment="1">
      <alignment horizontal="center"/>
    </xf>
    <xf numFmtId="170" fontId="26" fillId="0" borderId="7" xfId="0" applyNumberFormat="1" applyFont="1" applyBorder="1" applyAlignment="1">
      <alignment horizontal="center"/>
    </xf>
    <xf numFmtId="170" fontId="26" fillId="0" borderId="27" xfId="0" applyNumberFormat="1" applyFont="1" applyBorder="1" applyAlignment="1">
      <alignment horizontal="center"/>
    </xf>
    <xf numFmtId="9" fontId="26" fillId="7" borderId="9" xfId="5" applyFont="1" applyFill="1" applyBorder="1" applyAlignment="1" applyProtection="1">
      <alignment horizontal="center"/>
    </xf>
    <xf numFmtId="0" fontId="47" fillId="6" borderId="41" xfId="0" applyFont="1" applyFill="1" applyBorder="1" applyAlignment="1">
      <alignment horizontal="center" vertical="center" wrapText="1"/>
    </xf>
    <xf numFmtId="0" fontId="26" fillId="6" borderId="43" xfId="0" applyFont="1" applyFill="1" applyBorder="1" applyAlignment="1">
      <alignment vertical="center" wrapText="1"/>
    </xf>
    <xf numFmtId="0" fontId="26" fillId="6" borderId="52"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 xfId="0" applyFont="1" applyFill="1" applyBorder="1" applyAlignment="1">
      <alignment horizontal="center" vertical="center" wrapText="1"/>
    </xf>
    <xf numFmtId="0" fontId="27" fillId="0" borderId="35"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6" fillId="0" borderId="35" xfId="0" applyFont="1" applyBorder="1" applyAlignment="1" applyProtection="1">
      <alignment horizontal="center"/>
      <protection locked="0"/>
    </xf>
    <xf numFmtId="0" fontId="26" fillId="0" borderId="7" xfId="0" applyFont="1" applyBorder="1" applyAlignment="1" applyProtection="1">
      <alignment horizontal="center"/>
      <protection locked="0"/>
    </xf>
    <xf numFmtId="0" fontId="26" fillId="0" borderId="27" xfId="0" applyFont="1" applyBorder="1" applyAlignment="1" applyProtection="1">
      <alignment horizontal="center"/>
      <protection locked="0"/>
    </xf>
    <xf numFmtId="0" fontId="26" fillId="8" borderId="35" xfId="0" applyFont="1" applyFill="1" applyBorder="1" applyAlignment="1">
      <alignment horizontal="center"/>
    </xf>
    <xf numFmtId="0" fontId="26" fillId="8" borderId="7" xfId="0" applyFont="1" applyFill="1" applyBorder="1" applyAlignment="1">
      <alignment horizontal="center"/>
    </xf>
    <xf numFmtId="0" fontId="26" fillId="8" borderId="27" xfId="0" applyFont="1" applyFill="1" applyBorder="1" applyAlignment="1">
      <alignment horizontal="center"/>
    </xf>
    <xf numFmtId="1" fontId="26" fillId="8" borderId="35" xfId="0" applyNumberFormat="1" applyFont="1" applyFill="1" applyBorder="1" applyAlignment="1">
      <alignment horizontal="center"/>
    </xf>
    <xf numFmtId="1" fontId="26" fillId="8" borderId="7" xfId="0" applyNumberFormat="1" applyFont="1" applyFill="1" applyBorder="1" applyAlignment="1">
      <alignment horizontal="center"/>
    </xf>
    <xf numFmtId="1" fontId="26" fillId="8" borderId="27" xfId="0" applyNumberFormat="1" applyFont="1" applyFill="1" applyBorder="1" applyAlignment="1">
      <alignment horizontal="center"/>
    </xf>
    <xf numFmtId="167" fontId="26" fillId="8" borderId="35" xfId="0" applyNumberFormat="1" applyFont="1" applyFill="1" applyBorder="1" applyAlignment="1">
      <alignment horizontal="center"/>
    </xf>
    <xf numFmtId="167" fontId="26" fillId="8" borderId="7" xfId="0" applyNumberFormat="1" applyFont="1" applyFill="1" applyBorder="1" applyAlignment="1">
      <alignment horizontal="center"/>
    </xf>
    <xf numFmtId="167" fontId="26" fillId="8" borderId="27" xfId="0" applyNumberFormat="1" applyFont="1" applyFill="1" applyBorder="1" applyAlignment="1">
      <alignment horizontal="center"/>
    </xf>
    <xf numFmtId="164" fontId="26" fillId="8" borderId="35" xfId="1" applyNumberFormat="1" applyFont="1" applyFill="1" applyBorder="1" applyAlignment="1" applyProtection="1">
      <alignment horizontal="center"/>
    </xf>
    <xf numFmtId="164" fontId="26" fillId="8" borderId="7" xfId="1" applyNumberFormat="1" applyFont="1" applyFill="1" applyBorder="1" applyAlignment="1" applyProtection="1">
      <alignment horizontal="center"/>
    </xf>
    <xf numFmtId="164" fontId="26" fillId="8" borderId="27" xfId="1" applyNumberFormat="1" applyFont="1" applyFill="1" applyBorder="1" applyAlignment="1" applyProtection="1">
      <alignment horizontal="center"/>
    </xf>
    <xf numFmtId="164" fontId="26" fillId="7" borderId="9" xfId="1" applyNumberFormat="1" applyFont="1" applyFill="1" applyBorder="1" applyAlignment="1" applyProtection="1">
      <alignment horizontal="center"/>
      <protection locked="0"/>
    </xf>
    <xf numFmtId="0" fontId="26" fillId="7" borderId="9" xfId="1" applyNumberFormat="1" applyFont="1" applyFill="1" applyBorder="1" applyAlignment="1" applyProtection="1">
      <alignment horizontal="center"/>
      <protection locked="0"/>
    </xf>
    <xf numFmtId="0" fontId="0" fillId="0" borderId="60" xfId="0" applyBorder="1" applyAlignment="1">
      <alignment wrapText="1"/>
    </xf>
    <xf numFmtId="0" fontId="0" fillId="0" borderId="43" xfId="0" applyBorder="1" applyAlignment="1">
      <alignment wrapText="1"/>
    </xf>
    <xf numFmtId="0" fontId="50" fillId="0" borderId="35" xfId="0" applyFont="1" applyBorder="1" applyAlignment="1" applyProtection="1">
      <alignment horizontal="left" vertical="top"/>
      <protection locked="0"/>
    </xf>
    <xf numFmtId="0" fontId="50" fillId="0" borderId="7" xfId="0" applyFont="1" applyBorder="1" applyAlignment="1" applyProtection="1">
      <alignment horizontal="left" vertical="top"/>
      <protection locked="0"/>
    </xf>
    <xf numFmtId="0" fontId="50" fillId="0" borderId="27" xfId="0" applyFont="1" applyBorder="1" applyAlignment="1" applyProtection="1">
      <alignment horizontal="left" vertical="top"/>
      <protection locked="0"/>
    </xf>
    <xf numFmtId="0" fontId="26" fillId="6" borderId="43" xfId="0" applyFont="1" applyFill="1" applyBorder="1" applyAlignment="1">
      <alignment horizontal="center" vertical="center" wrapText="1"/>
    </xf>
    <xf numFmtId="49" fontId="26" fillId="0" borderId="9" xfId="0" applyNumberFormat="1" applyFont="1" applyBorder="1" applyAlignment="1" applyProtection="1">
      <alignment horizontal="left" vertical="center" wrapText="1"/>
      <protection locked="0"/>
    </xf>
    <xf numFmtId="49" fontId="26" fillId="0" borderId="9" xfId="0" applyNumberFormat="1" applyFont="1" applyBorder="1" applyAlignment="1" applyProtection="1">
      <alignment vertical="center" wrapText="1"/>
      <protection locked="0"/>
    </xf>
    <xf numFmtId="9" fontId="26" fillId="0" borderId="9" xfId="0" applyNumberFormat="1" applyFont="1" applyBorder="1" applyAlignment="1" applyProtection="1">
      <alignment wrapText="1"/>
      <protection locked="0"/>
    </xf>
    <xf numFmtId="49" fontId="26" fillId="0" borderId="53" xfId="0" applyNumberFormat="1" applyFont="1" applyBorder="1" applyAlignment="1" applyProtection="1">
      <alignment wrapText="1"/>
      <protection locked="0"/>
    </xf>
    <xf numFmtId="49" fontId="26" fillId="0" borderId="52" xfId="0" applyNumberFormat="1" applyFont="1" applyBorder="1" applyAlignment="1" applyProtection="1">
      <alignment wrapText="1"/>
      <protection locked="0"/>
    </xf>
    <xf numFmtId="49" fontId="26" fillId="0" borderId="36" xfId="0" applyNumberFormat="1" applyFont="1" applyBorder="1" applyAlignment="1" applyProtection="1">
      <alignment wrapText="1"/>
      <protection locked="0"/>
    </xf>
    <xf numFmtId="49" fontId="26" fillId="0" borderId="63" xfId="0" applyNumberFormat="1" applyFont="1" applyBorder="1" applyAlignment="1" applyProtection="1">
      <alignment wrapText="1"/>
      <protection locked="0"/>
    </xf>
    <xf numFmtId="49" fontId="26" fillId="0" borderId="1" xfId="0" applyNumberFormat="1" applyFont="1" applyBorder="1" applyAlignment="1" applyProtection="1">
      <alignment wrapText="1"/>
      <protection locked="0"/>
    </xf>
    <xf numFmtId="49" fontId="26" fillId="0" borderId="22" xfId="0" applyNumberFormat="1" applyFont="1" applyBorder="1" applyAlignment="1" applyProtection="1">
      <alignment wrapText="1"/>
      <protection locked="0"/>
    </xf>
    <xf numFmtId="169" fontId="26" fillId="0" borderId="9" xfId="0" applyNumberFormat="1" applyFont="1" applyBorder="1" applyAlignment="1" applyProtection="1">
      <alignment wrapText="1"/>
      <protection locked="0"/>
    </xf>
    <xf numFmtId="0" fontId="26" fillId="0" borderId="0" xfId="0" applyFont="1" applyAlignment="1" applyProtection="1">
      <alignment horizontal="right"/>
      <protection locked="0"/>
    </xf>
    <xf numFmtId="0" fontId="26" fillId="0" borderId="0" xfId="0" applyFont="1"/>
    <xf numFmtId="0" fontId="26" fillId="0" borderId="1" xfId="0" applyFont="1" applyBorder="1" applyAlignment="1" applyProtection="1">
      <alignment horizontal="center" vertical="center"/>
      <protection locked="0"/>
    </xf>
    <xf numFmtId="0" fontId="26" fillId="0" borderId="1" xfId="0" applyFont="1" applyBorder="1" applyProtection="1">
      <protection locked="0"/>
    </xf>
    <xf numFmtId="0" fontId="29" fillId="0" borderId="1" xfId="0" applyFont="1" applyBorder="1" applyAlignment="1" applyProtection="1">
      <alignment horizontal="center" vertical="center"/>
      <protection locked="0"/>
    </xf>
    <xf numFmtId="49" fontId="26" fillId="0" borderId="9" xfId="0" applyNumberFormat="1" applyFont="1" applyBorder="1" applyAlignment="1" applyProtection="1">
      <alignment wrapText="1"/>
      <protection locked="0"/>
    </xf>
    <xf numFmtId="1" fontId="26" fillId="0" borderId="9" xfId="0" applyNumberFormat="1" applyFont="1" applyBorder="1" applyAlignment="1" applyProtection="1">
      <alignment wrapText="1"/>
      <protection locked="0"/>
    </xf>
    <xf numFmtId="2" fontId="26" fillId="0" borderId="9" xfId="0" applyNumberFormat="1" applyFont="1" applyBorder="1" applyAlignment="1" applyProtection="1">
      <alignment wrapText="1"/>
      <protection locked="0"/>
    </xf>
    <xf numFmtId="0" fontId="26" fillId="0" borderId="0" xfId="0" applyFont="1" applyAlignment="1" applyProtection="1">
      <alignment horizontal="center"/>
      <protection locked="0"/>
    </xf>
    <xf numFmtId="0" fontId="23" fillId="0" borderId="35" xfId="0" applyFont="1" applyBorder="1" applyProtection="1">
      <protection locked="0"/>
    </xf>
    <xf numFmtId="0" fontId="23" fillId="0" borderId="7" xfId="0" applyFont="1" applyBorder="1" applyProtection="1">
      <protection locked="0"/>
    </xf>
    <xf numFmtId="0" fontId="23" fillId="0" borderId="27" xfId="0" applyFont="1" applyBorder="1" applyProtection="1">
      <protection locked="0"/>
    </xf>
    <xf numFmtId="0" fontId="23" fillId="0" borderId="0" xfId="0" applyFont="1" applyAlignment="1">
      <alignment horizontal="left" vertical="top" wrapText="1"/>
    </xf>
    <xf numFmtId="0" fontId="68" fillId="0" borderId="53" xfId="0" applyFont="1" applyBorder="1" applyAlignment="1" applyProtection="1">
      <alignment horizontal="left" vertical="top" wrapText="1"/>
      <protection locked="0"/>
    </xf>
    <xf numFmtId="0" fontId="68" fillId="0" borderId="52" xfId="0" applyFont="1" applyBorder="1" applyAlignment="1" applyProtection="1">
      <alignment horizontal="left" vertical="top" wrapText="1"/>
      <protection locked="0"/>
    </xf>
    <xf numFmtId="0" fontId="68" fillId="0" borderId="36" xfId="0" applyFont="1" applyBorder="1" applyAlignment="1" applyProtection="1">
      <alignment horizontal="left" vertical="top" wrapText="1"/>
      <protection locked="0"/>
    </xf>
    <xf numFmtId="0" fontId="68" fillId="0" borderId="63" xfId="0" applyFont="1" applyBorder="1" applyAlignment="1" applyProtection="1">
      <alignment horizontal="left" vertical="top" wrapText="1"/>
      <protection locked="0"/>
    </xf>
    <xf numFmtId="0" fontId="68" fillId="0" borderId="1" xfId="0" applyFont="1" applyBorder="1" applyAlignment="1" applyProtection="1">
      <alignment horizontal="left" vertical="top" wrapText="1"/>
      <protection locked="0"/>
    </xf>
    <xf numFmtId="0" fontId="68" fillId="0" borderId="22" xfId="0" applyFont="1" applyBorder="1" applyAlignment="1" applyProtection="1">
      <alignment horizontal="left" vertical="top" wrapText="1"/>
      <protection locked="0"/>
    </xf>
    <xf numFmtId="0" fontId="23" fillId="5" borderId="35" xfId="0" applyFont="1" applyFill="1" applyBorder="1" applyAlignment="1">
      <alignment horizontal="center" vertical="top" wrapText="1"/>
    </xf>
    <xf numFmtId="0" fontId="23" fillId="5" borderId="27" xfId="0" applyFont="1" applyFill="1" applyBorder="1" applyAlignment="1">
      <alignment horizontal="center" vertical="top" wrapText="1"/>
    </xf>
    <xf numFmtId="0" fontId="24" fillId="5" borderId="35" xfId="0" applyFont="1" applyFill="1" applyBorder="1" applyAlignment="1">
      <alignment horizontal="center"/>
    </xf>
    <xf numFmtId="0" fontId="24" fillId="5" borderId="7" xfId="0" applyFont="1" applyFill="1" applyBorder="1" applyAlignment="1">
      <alignment horizontal="center"/>
    </xf>
    <xf numFmtId="0" fontId="24" fillId="5" borderId="27" xfId="0" applyFont="1" applyFill="1" applyBorder="1" applyAlignment="1">
      <alignment horizontal="center"/>
    </xf>
    <xf numFmtId="0" fontId="23" fillId="0" borderId="35" xfId="0" applyFont="1" applyBorder="1" applyAlignment="1" applyProtection="1">
      <alignment horizontal="left"/>
      <protection locked="0"/>
    </xf>
    <xf numFmtId="0" fontId="23" fillId="0" borderId="27" xfId="0" applyFont="1" applyBorder="1" applyAlignment="1" applyProtection="1">
      <alignment horizontal="left"/>
      <protection locked="0"/>
    </xf>
    <xf numFmtId="0" fontId="23" fillId="0" borderId="0" xfId="0" applyFont="1"/>
    <xf numFmtId="0" fontId="23" fillId="5" borderId="7" xfId="0" applyFont="1" applyFill="1" applyBorder="1" applyAlignment="1">
      <alignment horizontal="center" vertical="top" wrapText="1"/>
    </xf>
    <xf numFmtId="49" fontId="23" fillId="5" borderId="35" xfId="0" applyNumberFormat="1" applyFont="1" applyFill="1" applyBorder="1" applyAlignment="1">
      <alignment horizontal="center" vertical="top"/>
    </xf>
    <xf numFmtId="49" fontId="23" fillId="5" borderId="7" xfId="0" applyNumberFormat="1" applyFont="1" applyFill="1" applyBorder="1" applyAlignment="1">
      <alignment horizontal="center" vertical="top"/>
    </xf>
    <xf numFmtId="49" fontId="23" fillId="5" borderId="27" xfId="0" applyNumberFormat="1" applyFont="1" applyFill="1" applyBorder="1" applyAlignment="1">
      <alignment horizontal="center" vertical="top"/>
    </xf>
    <xf numFmtId="0" fontId="23" fillId="0" borderId="7" xfId="0" applyFont="1" applyBorder="1" applyAlignment="1" applyProtection="1">
      <alignment horizontal="left"/>
      <protection locked="0"/>
    </xf>
    <xf numFmtId="49" fontId="23" fillId="0" borderId="35" xfId="0" applyNumberFormat="1" applyFont="1" applyBorder="1" applyProtection="1">
      <protection locked="0"/>
    </xf>
    <xf numFmtId="49" fontId="23" fillId="0" borderId="7" xfId="0" applyNumberFormat="1" applyFont="1" applyBorder="1" applyProtection="1">
      <protection locked="0"/>
    </xf>
    <xf numFmtId="49" fontId="23" fillId="0" borderId="27" xfId="0" applyNumberFormat="1" applyFont="1" applyBorder="1" applyProtection="1">
      <protection locked="0"/>
    </xf>
    <xf numFmtId="0" fontId="30" fillId="5" borderId="9" xfId="0" applyFont="1" applyFill="1" applyBorder="1" applyAlignment="1">
      <alignment horizontal="center"/>
    </xf>
    <xf numFmtId="0" fontId="22" fillId="0" borderId="35" xfId="0" applyFont="1" applyBorder="1" applyAlignment="1">
      <alignment horizontal="center"/>
    </xf>
    <xf numFmtId="0" fontId="22" fillId="0" borderId="7" xfId="0" applyFont="1" applyBorder="1" applyAlignment="1">
      <alignment horizontal="center"/>
    </xf>
    <xf numFmtId="0" fontId="22" fillId="0" borderId="27" xfId="0" applyFont="1" applyBorder="1" applyAlignment="1">
      <alignment horizontal="center"/>
    </xf>
    <xf numFmtId="0" fontId="22" fillId="0" borderId="52" xfId="0" applyFont="1" applyBorder="1" applyAlignment="1">
      <alignment horizontal="center"/>
    </xf>
    <xf numFmtId="0" fontId="4" fillId="0" borderId="0" xfId="0" applyFont="1" applyAlignment="1">
      <alignment horizontal="left"/>
    </xf>
    <xf numFmtId="0" fontId="22" fillId="0" borderId="0" xfId="0" applyFont="1"/>
    <xf numFmtId="0" fontId="21" fillId="0" borderId="0" xfId="0" applyFont="1"/>
    <xf numFmtId="0" fontId="26" fillId="0" borderId="26" xfId="0" applyFont="1" applyBorder="1" applyAlignment="1">
      <alignment horizontal="left"/>
    </xf>
    <xf numFmtId="0" fontId="26" fillId="0" borderId="9" xfId="0" applyFont="1" applyBorder="1" applyAlignment="1">
      <alignment horizontal="left"/>
    </xf>
    <xf numFmtId="0" fontId="26" fillId="0" borderId="0" xfId="0" applyFont="1" applyAlignment="1">
      <alignment horizontal="left"/>
    </xf>
    <xf numFmtId="0" fontId="29" fillId="5" borderId="8" xfId="0" applyFont="1" applyFill="1" applyBorder="1" applyAlignment="1">
      <alignment horizontal="center"/>
    </xf>
    <xf numFmtId="0" fontId="29" fillId="5" borderId="40" xfId="0" applyFont="1" applyFill="1" applyBorder="1" applyAlignment="1">
      <alignment horizontal="center"/>
    </xf>
    <xf numFmtId="0" fontId="29" fillId="5" borderId="33" xfId="0" applyFont="1" applyFill="1" applyBorder="1" applyAlignment="1">
      <alignment horizontal="center" vertical="center" wrapText="1"/>
    </xf>
    <xf numFmtId="0" fontId="29" fillId="5" borderId="43" xfId="0" applyFont="1" applyFill="1" applyBorder="1" applyAlignment="1">
      <alignment horizontal="center" vertical="center" wrapText="1"/>
    </xf>
    <xf numFmtId="0" fontId="29" fillId="5" borderId="48"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55"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49" xfId="0" applyFont="1" applyFill="1" applyBorder="1" applyAlignment="1">
      <alignment horizontal="center" vertical="center"/>
    </xf>
    <xf numFmtId="0" fontId="29" fillId="5" borderId="14"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0" xfId="0" applyFont="1" applyFill="1" applyAlignment="1">
      <alignment horizontal="center" vertical="center"/>
    </xf>
    <xf numFmtId="0" fontId="29" fillId="5" borderId="24" xfId="0" applyFont="1" applyFill="1" applyBorder="1" applyAlignment="1">
      <alignment horizontal="center" vertical="center"/>
    </xf>
    <xf numFmtId="0" fontId="26" fillId="0" borderId="73" xfId="0" applyFont="1" applyBorder="1" applyAlignment="1">
      <alignment horizontal="left"/>
    </xf>
    <xf numFmtId="0" fontId="26" fillId="0" borderId="41" xfId="0" applyFont="1" applyBorder="1" applyAlignment="1">
      <alignment horizontal="left"/>
    </xf>
    <xf numFmtId="0" fontId="26" fillId="0" borderId="69" xfId="0" applyFont="1" applyBorder="1" applyAlignment="1">
      <alignment horizontal="left"/>
    </xf>
    <xf numFmtId="0" fontId="26" fillId="0" borderId="10" xfId="0" applyFont="1" applyBorder="1" applyAlignment="1">
      <alignment horizontal="left"/>
    </xf>
    <xf numFmtId="0" fontId="26" fillId="0" borderId="10" xfId="0" applyFont="1" applyBorder="1" applyAlignment="1">
      <alignment horizontal="left" wrapText="1"/>
    </xf>
    <xf numFmtId="0" fontId="26" fillId="0" borderId="45" xfId="0" applyFont="1" applyBorder="1" applyAlignment="1">
      <alignment horizontal="left" wrapText="1"/>
    </xf>
    <xf numFmtId="0" fontId="26" fillId="0" borderId="2" xfId="0" applyFont="1" applyBorder="1" applyAlignment="1">
      <alignment horizontal="left"/>
    </xf>
    <xf numFmtId="0" fontId="26" fillId="0" borderId="56" xfId="0" applyFont="1" applyBorder="1" applyAlignment="1">
      <alignment horizontal="left"/>
    </xf>
    <xf numFmtId="0" fontId="26" fillId="0" borderId="7" xfId="0" applyFont="1" applyBorder="1" applyAlignment="1">
      <alignment horizontal="left"/>
    </xf>
    <xf numFmtId="0" fontId="26" fillId="0" borderId="27" xfId="0" applyFont="1" applyBorder="1" applyAlignment="1">
      <alignment horizontal="left"/>
    </xf>
    <xf numFmtId="0" fontId="26" fillId="8" borderId="12" xfId="0" applyFont="1" applyFill="1" applyBorder="1" applyAlignment="1">
      <alignment horizontal="center"/>
    </xf>
    <xf numFmtId="0" fontId="26" fillId="8" borderId="8" xfId="0" applyFont="1" applyFill="1" applyBorder="1" applyAlignment="1">
      <alignment horizontal="center"/>
    </xf>
    <xf numFmtId="0" fontId="26" fillId="0" borderId="76" xfId="0" applyFont="1" applyBorder="1" applyAlignment="1">
      <alignment horizontal="left"/>
    </xf>
    <xf numFmtId="0" fontId="26" fillId="0" borderId="64" xfId="0" applyFont="1" applyBorder="1" applyAlignment="1">
      <alignment horizontal="left"/>
    </xf>
    <xf numFmtId="0" fontId="26" fillId="0" borderId="58" xfId="0" applyFont="1" applyBorder="1" applyAlignment="1">
      <alignment horizontal="left"/>
    </xf>
    <xf numFmtId="0" fontId="26" fillId="0" borderId="37" xfId="0" applyFont="1" applyBorder="1" applyAlignment="1">
      <alignment horizontal="left"/>
    </xf>
    <xf numFmtId="0" fontId="26" fillId="0" borderId="38" xfId="0" applyFont="1" applyBorder="1" applyAlignment="1">
      <alignment horizontal="left"/>
    </xf>
    <xf numFmtId="0" fontId="26" fillId="0" borderId="39" xfId="0" applyFont="1" applyBorder="1" applyAlignment="1">
      <alignment horizontal="left"/>
    </xf>
    <xf numFmtId="0" fontId="26" fillId="0" borderId="21" xfId="0" applyFont="1" applyBorder="1" applyAlignment="1">
      <alignment horizontal="left"/>
    </xf>
    <xf numFmtId="0" fontId="26" fillId="0" borderId="43" xfId="0" applyFont="1" applyBorder="1" applyAlignment="1">
      <alignment horizontal="left"/>
    </xf>
    <xf numFmtId="0" fontId="26" fillId="0" borderId="74" xfId="0" applyFont="1" applyBorder="1" applyAlignment="1">
      <alignment horizontal="left"/>
    </xf>
    <xf numFmtId="0" fontId="26" fillId="0" borderId="52" xfId="0" applyFont="1" applyBorder="1" applyAlignment="1">
      <alignment horizontal="left"/>
    </xf>
    <xf numFmtId="0" fontId="26" fillId="0" borderId="36" xfId="0" applyFont="1" applyBorder="1" applyAlignment="1">
      <alignment horizontal="left"/>
    </xf>
    <xf numFmtId="0" fontId="26" fillId="5" borderId="37" xfId="0" applyFont="1" applyFill="1" applyBorder="1" applyAlignment="1">
      <alignment horizontal="center"/>
    </xf>
    <xf numFmtId="0" fontId="26" fillId="5" borderId="38" xfId="0" applyFont="1" applyFill="1" applyBorder="1" applyAlignment="1">
      <alignment horizontal="center"/>
    </xf>
    <xf numFmtId="0" fontId="26" fillId="5" borderId="39" xfId="0" applyFont="1" applyFill="1" applyBorder="1" applyAlignment="1">
      <alignment horizontal="center"/>
    </xf>
    <xf numFmtId="0" fontId="50" fillId="0" borderId="53" xfId="0" applyFont="1" applyBorder="1" applyAlignment="1" applyProtection="1">
      <alignment horizontal="left" vertical="top" wrapText="1"/>
      <protection locked="0"/>
    </xf>
    <xf numFmtId="0" fontId="50" fillId="0" borderId="52" xfId="0" applyFont="1" applyBorder="1" applyAlignment="1" applyProtection="1">
      <alignment horizontal="left" vertical="top" wrapText="1"/>
      <protection locked="0"/>
    </xf>
    <xf numFmtId="0" fontId="50" fillId="0" borderId="36" xfId="0" applyFont="1" applyBorder="1" applyAlignment="1" applyProtection="1">
      <alignment horizontal="left" vertical="top" wrapText="1"/>
      <protection locked="0"/>
    </xf>
    <xf numFmtId="0" fontId="50" fillId="0" borderId="61" xfId="0" applyFont="1" applyBorder="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0" fillId="0" borderId="24" xfId="0" applyFont="1" applyBorder="1" applyAlignment="1" applyProtection="1">
      <alignment horizontal="left" vertical="top" wrapText="1"/>
      <protection locked="0"/>
    </xf>
    <xf numFmtId="0" fontId="50" fillId="0" borderId="63" xfId="0" applyFont="1" applyBorder="1" applyAlignment="1" applyProtection="1">
      <alignment horizontal="left" vertical="top" wrapText="1"/>
      <protection locked="0"/>
    </xf>
    <xf numFmtId="0" fontId="50" fillId="0" borderId="1" xfId="0" applyFont="1" applyBorder="1" applyAlignment="1" applyProtection="1">
      <alignment horizontal="left" vertical="top" wrapText="1"/>
      <protection locked="0"/>
    </xf>
    <xf numFmtId="0" fontId="50" fillId="0" borderId="22" xfId="0" applyFont="1" applyBorder="1" applyAlignment="1" applyProtection="1">
      <alignment horizontal="left" vertical="top" wrapText="1"/>
      <protection locked="0"/>
    </xf>
    <xf numFmtId="0" fontId="29" fillId="0" borderId="2" xfId="0" applyFont="1" applyBorder="1" applyAlignment="1">
      <alignment horizontal="left"/>
    </xf>
    <xf numFmtId="0" fontId="29" fillId="0" borderId="0" xfId="0" applyFont="1" applyAlignment="1">
      <alignment horizontal="left"/>
    </xf>
    <xf numFmtId="0" fontId="29" fillId="0" borderId="24" xfId="0" applyFont="1" applyBorder="1" applyAlignment="1">
      <alignment horizontal="left"/>
    </xf>
    <xf numFmtId="0" fontId="26" fillId="0" borderId="2" xfId="12" applyFont="1" applyBorder="1" applyAlignment="1">
      <alignment horizontal="center" wrapText="1"/>
    </xf>
    <xf numFmtId="0" fontId="26" fillId="0" borderId="0" xfId="12" applyFont="1" applyAlignment="1">
      <alignment horizontal="center" wrapText="1"/>
    </xf>
    <xf numFmtId="0" fontId="26" fillId="0" borderId="3" xfId="12" applyFont="1" applyBorder="1" applyAlignment="1">
      <alignment horizontal="center" wrapText="1"/>
    </xf>
    <xf numFmtId="0" fontId="26" fillId="0" borderId="4" xfId="12" applyFont="1" applyBorder="1" applyAlignment="1">
      <alignment horizontal="center" wrapText="1"/>
    </xf>
    <xf numFmtId="0" fontId="26" fillId="0" borderId="5" xfId="12" applyFont="1" applyBorder="1" applyAlignment="1">
      <alignment horizontal="center" wrapText="1"/>
    </xf>
    <xf numFmtId="0" fontId="26" fillId="0" borderId="6" xfId="12" applyFont="1" applyBorder="1" applyAlignment="1">
      <alignment horizontal="center" wrapText="1"/>
    </xf>
    <xf numFmtId="0" fontId="50" fillId="0" borderId="53" xfId="6" applyFont="1" applyBorder="1" applyAlignment="1" applyProtection="1">
      <alignment horizontal="left" vertical="top" wrapText="1"/>
      <protection locked="0"/>
    </xf>
    <xf numFmtId="0" fontId="50" fillId="0" borderId="52" xfId="6" applyFont="1" applyBorder="1" applyAlignment="1" applyProtection="1">
      <alignment horizontal="left" vertical="top" wrapText="1"/>
      <protection locked="0"/>
    </xf>
    <xf numFmtId="0" fontId="50" fillId="0" borderId="36" xfId="6" applyFont="1" applyBorder="1" applyAlignment="1" applyProtection="1">
      <alignment horizontal="left" vertical="top" wrapText="1"/>
      <protection locked="0"/>
    </xf>
    <xf numFmtId="0" fontId="50" fillId="0" borderId="61" xfId="6" applyFont="1" applyBorder="1" applyAlignment="1" applyProtection="1">
      <alignment horizontal="left" vertical="top" wrapText="1"/>
      <protection locked="0"/>
    </xf>
    <xf numFmtId="0" fontId="50" fillId="0" borderId="0" xfId="6" applyFont="1" applyAlignment="1" applyProtection="1">
      <alignment horizontal="left" vertical="top" wrapText="1"/>
      <protection locked="0"/>
    </xf>
    <xf numFmtId="0" fontId="50" fillId="0" borderId="24" xfId="6" applyFont="1" applyBorder="1" applyAlignment="1" applyProtection="1">
      <alignment horizontal="left" vertical="top" wrapText="1"/>
      <protection locked="0"/>
    </xf>
    <xf numFmtId="0" fontId="50" fillId="0" borderId="63" xfId="6" applyFont="1" applyBorder="1" applyAlignment="1" applyProtection="1">
      <alignment horizontal="left" vertical="top" wrapText="1"/>
      <protection locked="0"/>
    </xf>
    <xf numFmtId="0" fontId="50" fillId="0" borderId="1" xfId="6" applyFont="1" applyBorder="1" applyAlignment="1" applyProtection="1">
      <alignment horizontal="left" vertical="top" wrapText="1"/>
      <protection locked="0"/>
    </xf>
    <xf numFmtId="0" fontId="50" fillId="0" borderId="22" xfId="6" applyFont="1" applyBorder="1" applyAlignment="1" applyProtection="1">
      <alignment horizontal="left" vertical="top" wrapText="1"/>
      <protection locked="0"/>
    </xf>
    <xf numFmtId="0" fontId="29" fillId="5" borderId="33" xfId="6" applyFont="1" applyFill="1" applyBorder="1" applyAlignment="1">
      <alignment horizontal="center"/>
    </xf>
    <xf numFmtId="0" fontId="33" fillId="0" borderId="9" xfId="6" applyFont="1" applyBorder="1" applyAlignment="1">
      <alignment horizontal="center"/>
    </xf>
    <xf numFmtId="0" fontId="26" fillId="0" borderId="35" xfId="6" applyFont="1" applyBorder="1" applyAlignment="1">
      <alignment horizontal="center"/>
    </xf>
    <xf numFmtId="0" fontId="26" fillId="0" borderId="7" xfId="6" applyFont="1" applyBorder="1" applyAlignment="1">
      <alignment horizontal="center"/>
    </xf>
    <xf numFmtId="0" fontId="26" fillId="0" borderId="57" xfId="6" applyFont="1" applyBorder="1" applyAlignment="1">
      <alignment horizontal="center"/>
    </xf>
    <xf numFmtId="0" fontId="27" fillId="0" borderId="1" xfId="6" applyFont="1" applyBorder="1" applyAlignment="1" applyProtection="1">
      <alignment horizontal="left"/>
      <protection locked="0"/>
    </xf>
    <xf numFmtId="167" fontId="26" fillId="0" borderId="7" xfId="2" applyNumberFormat="1" applyFont="1" applyBorder="1" applyAlignment="1" applyProtection="1">
      <alignment horizontal="left"/>
    </xf>
    <xf numFmtId="167" fontId="26" fillId="0" borderId="1" xfId="2" applyNumberFormat="1" applyFont="1" applyBorder="1" applyAlignment="1" applyProtection="1">
      <alignment horizontal="left"/>
    </xf>
    <xf numFmtId="167" fontId="29" fillId="0" borderId="75" xfId="2" applyNumberFormat="1" applyFont="1" applyBorder="1" applyAlignment="1" applyProtection="1">
      <alignment horizontal="left"/>
    </xf>
    <xf numFmtId="167" fontId="26" fillId="0" borderId="0" xfId="0" applyNumberFormat="1" applyFont="1" applyAlignment="1">
      <alignment horizontal="center"/>
    </xf>
    <xf numFmtId="167" fontId="26" fillId="0" borderId="7" xfId="0" applyNumberFormat="1" applyFont="1" applyBorder="1" applyAlignment="1">
      <alignment horizontal="center"/>
    </xf>
    <xf numFmtId="0" fontId="34" fillId="0" borderId="14" xfId="0" applyFont="1" applyBorder="1" applyAlignment="1">
      <alignment horizontal="left"/>
    </xf>
    <xf numFmtId="0" fontId="26" fillId="0" borderId="0" xfId="0" applyFont="1" applyAlignment="1">
      <alignment horizontal="center"/>
    </xf>
    <xf numFmtId="0" fontId="34" fillId="0" borderId="48" xfId="0" applyFont="1" applyBorder="1" applyAlignment="1">
      <alignment horizontal="left"/>
    </xf>
    <xf numFmtId="167" fontId="27" fillId="0" borderId="2" xfId="2" applyNumberFormat="1" applyFont="1" applyBorder="1" applyAlignment="1" applyProtection="1">
      <alignment horizontal="center"/>
      <protection locked="0"/>
    </xf>
    <xf numFmtId="167" fontId="27" fillId="0" borderId="0" xfId="2" applyNumberFormat="1" applyFont="1" applyBorder="1" applyAlignment="1" applyProtection="1">
      <alignment horizontal="center"/>
      <protection locked="0"/>
    </xf>
    <xf numFmtId="167" fontId="27" fillId="0" borderId="1" xfId="2" applyNumberFormat="1" applyFont="1" applyBorder="1" applyAlignment="1" applyProtection="1">
      <alignment horizontal="left"/>
      <protection locked="0"/>
    </xf>
    <xf numFmtId="167" fontId="27" fillId="0" borderId="11" xfId="2" applyNumberFormat="1" applyFont="1" applyBorder="1" applyAlignment="1" applyProtection="1">
      <alignment horizontal="left"/>
      <protection locked="0"/>
    </xf>
    <xf numFmtId="167" fontId="50" fillId="0" borderId="1" xfId="2" applyNumberFormat="1" applyFont="1" applyBorder="1" applyAlignment="1" applyProtection="1">
      <alignment horizontal="center"/>
      <protection locked="0"/>
    </xf>
    <xf numFmtId="0" fontId="55" fillId="0" borderId="11" xfId="0" applyFont="1" applyBorder="1" applyAlignment="1">
      <alignment horizontal="center"/>
    </xf>
    <xf numFmtId="0" fontId="36" fillId="0" borderId="2" xfId="0" applyFont="1" applyBorder="1" applyAlignment="1">
      <alignment horizontal="left"/>
    </xf>
    <xf numFmtId="0" fontId="36" fillId="0" borderId="0" xfId="0" applyFont="1" applyAlignment="1">
      <alignment horizontal="left"/>
    </xf>
    <xf numFmtId="167" fontId="26" fillId="0" borderId="11" xfId="2" applyNumberFormat="1" applyFont="1" applyBorder="1" applyAlignment="1" applyProtection="1">
      <alignment horizontal="left"/>
    </xf>
    <xf numFmtId="167" fontId="26" fillId="0" borderId="1" xfId="0" applyNumberFormat="1" applyFont="1" applyBorder="1" applyAlignment="1">
      <alignment horizontal="left"/>
    </xf>
    <xf numFmtId="0" fontId="26" fillId="0" borderId="1" xfId="0" applyFont="1" applyBorder="1" applyAlignment="1">
      <alignment horizontal="left"/>
    </xf>
    <xf numFmtId="0" fontId="26" fillId="0" borderId="11" xfId="0" applyFont="1" applyBorder="1" applyAlignment="1">
      <alignment horizontal="left"/>
    </xf>
    <xf numFmtId="167" fontId="26" fillId="0" borderId="1" xfId="0" applyNumberFormat="1" applyFont="1" applyBorder="1" applyAlignment="1">
      <alignment horizontal="center"/>
    </xf>
    <xf numFmtId="167" fontId="55" fillId="0" borderId="1" xfId="0" applyNumberFormat="1" applyFont="1" applyBorder="1" applyAlignment="1">
      <alignment horizontal="center"/>
    </xf>
    <xf numFmtId="0" fontId="34" fillId="0" borderId="2" xfId="0" applyFont="1" applyBorder="1" applyAlignment="1">
      <alignment horizontal="left"/>
    </xf>
    <xf numFmtId="0" fontId="34" fillId="0" borderId="0" xfId="0" applyFont="1" applyAlignment="1">
      <alignment horizontal="left"/>
    </xf>
    <xf numFmtId="167" fontId="38" fillId="0" borderId="50" xfId="2" applyNumberFormat="1" applyFont="1" applyBorder="1" applyAlignment="1" applyProtection="1">
      <alignment horizontal="center" vertical="top" wrapText="1"/>
      <protection locked="0"/>
    </xf>
    <xf numFmtId="167" fontId="38" fillId="0" borderId="54" xfId="2" applyNumberFormat="1" applyFont="1" applyBorder="1" applyAlignment="1" applyProtection="1">
      <alignment horizontal="center" vertical="top" wrapText="1"/>
      <protection locked="0"/>
    </xf>
    <xf numFmtId="167" fontId="38" fillId="0" borderId="41" xfId="2" applyNumberFormat="1" applyFont="1" applyBorder="1" applyAlignment="1" applyProtection="1">
      <alignment horizontal="center" vertical="top" wrapText="1"/>
      <protection locked="0"/>
    </xf>
    <xf numFmtId="167" fontId="38" fillId="0" borderId="43" xfId="2" applyNumberFormat="1" applyFont="1" applyBorder="1" applyAlignment="1" applyProtection="1">
      <alignment horizontal="center" vertical="top" wrapText="1"/>
      <protection locked="0"/>
    </xf>
    <xf numFmtId="0" fontId="47" fillId="0" borderId="0" xfId="0" applyFont="1" applyAlignment="1">
      <alignment horizontal="left"/>
    </xf>
    <xf numFmtId="0" fontId="26" fillId="5" borderId="12" xfId="0" applyFont="1" applyFill="1" applyBorder="1" applyAlignment="1">
      <alignment horizontal="center"/>
    </xf>
    <xf numFmtId="0" fontId="26" fillId="5" borderId="8" xfId="0" applyFont="1" applyFill="1" applyBorder="1" applyAlignment="1">
      <alignment horizontal="center"/>
    </xf>
    <xf numFmtId="0" fontId="44" fillId="0" borderId="0" xfId="0" applyFont="1" applyAlignment="1">
      <alignment horizontal="left" wrapText="1"/>
    </xf>
    <xf numFmtId="0" fontId="27" fillId="0" borderId="1" xfId="0" applyFont="1" applyBorder="1" applyAlignment="1" applyProtection="1">
      <alignment horizontal="left" wrapText="1"/>
      <protection locked="0"/>
    </xf>
    <xf numFmtId="0" fontId="27" fillId="0" borderId="22" xfId="0" applyFont="1" applyBorder="1" applyAlignment="1" applyProtection="1">
      <alignment horizontal="left" wrapText="1"/>
      <protection locked="0"/>
    </xf>
    <xf numFmtId="0" fontId="26" fillId="5" borderId="8" xfId="0" applyFont="1" applyFill="1" applyBorder="1" applyAlignment="1">
      <alignment horizontal="center" wrapText="1"/>
    </xf>
    <xf numFmtId="167" fontId="27" fillId="0" borderId="9" xfId="2" applyNumberFormat="1" applyFont="1" applyBorder="1" applyAlignment="1" applyProtection="1">
      <alignment horizontal="left" wrapText="1"/>
      <protection locked="0"/>
    </xf>
    <xf numFmtId="0" fontId="26" fillId="0" borderId="5" xfId="0" applyFont="1" applyBorder="1" applyAlignment="1">
      <alignment horizontal="left"/>
    </xf>
    <xf numFmtId="0" fontId="26" fillId="0" borderId="32" xfId="0" applyFont="1" applyBorder="1" applyAlignment="1">
      <alignment horizontal="left"/>
    </xf>
    <xf numFmtId="0" fontId="26" fillId="2" borderId="77" xfId="0" applyFont="1" applyFill="1" applyBorder="1" applyAlignment="1">
      <alignment horizontal="center"/>
    </xf>
    <xf numFmtId="0" fontId="26" fillId="2" borderId="64" xfId="0" applyFont="1" applyFill="1" applyBorder="1" applyAlignment="1">
      <alignment horizontal="center"/>
    </xf>
    <xf numFmtId="0" fontId="26" fillId="2" borderId="47" xfId="0" applyFont="1" applyFill="1" applyBorder="1" applyAlignment="1">
      <alignment horizontal="center"/>
    </xf>
    <xf numFmtId="0" fontId="27" fillId="0" borderId="9" xfId="0" applyFont="1" applyBorder="1" applyAlignment="1" applyProtection="1">
      <alignment horizontal="left" wrapText="1"/>
      <protection locked="0"/>
    </xf>
    <xf numFmtId="0" fontId="27" fillId="0" borderId="25" xfId="0" applyFont="1" applyBorder="1" applyAlignment="1" applyProtection="1">
      <alignment horizontal="left" wrapText="1"/>
      <protection locked="0"/>
    </xf>
    <xf numFmtId="0" fontId="27" fillId="0" borderId="7" xfId="0" applyFont="1" applyBorder="1" applyAlignment="1" applyProtection="1">
      <alignment horizontal="left" wrapText="1"/>
      <protection locked="0"/>
    </xf>
    <xf numFmtId="0" fontId="27" fillId="0" borderId="27" xfId="0" applyFont="1" applyBorder="1" applyAlignment="1" applyProtection="1">
      <alignment horizontal="left" wrapText="1"/>
      <protection locked="0"/>
    </xf>
    <xf numFmtId="167" fontId="26" fillId="0" borderId="10" xfId="2" applyNumberFormat="1" applyFont="1" applyBorder="1" applyAlignment="1" applyProtection="1">
      <alignment horizontal="center"/>
    </xf>
    <xf numFmtId="0" fontId="26" fillId="5" borderId="40" xfId="0" applyFont="1" applyFill="1" applyBorder="1" applyAlignment="1">
      <alignment horizontal="center" wrapText="1"/>
    </xf>
    <xf numFmtId="167" fontId="26" fillId="0" borderId="9" xfId="2" applyNumberFormat="1" applyFont="1" applyBorder="1" applyAlignment="1" applyProtection="1">
      <alignment horizontal="left"/>
    </xf>
    <xf numFmtId="167" fontId="27" fillId="0" borderId="77" xfId="2" applyNumberFormat="1" applyFont="1" applyBorder="1" applyAlignment="1" applyProtection="1">
      <alignment horizontal="left"/>
      <protection locked="0"/>
    </xf>
    <xf numFmtId="167" fontId="27" fillId="0" borderId="58" xfId="2" applyNumberFormat="1" applyFont="1" applyBorder="1" applyAlignment="1" applyProtection="1">
      <alignment horizontal="left"/>
      <protection locked="0"/>
    </xf>
    <xf numFmtId="0" fontId="33" fillId="0" borderId="0" xfId="0" applyFont="1" applyAlignment="1">
      <alignment horizontal="right"/>
    </xf>
    <xf numFmtId="167" fontId="26" fillId="0" borderId="70" xfId="2" applyNumberFormat="1" applyFont="1" applyBorder="1" applyAlignment="1" applyProtection="1">
      <alignment horizontal="left"/>
    </xf>
    <xf numFmtId="167" fontId="26" fillId="0" borderId="67" xfId="2" applyNumberFormat="1" applyFont="1" applyBorder="1" applyAlignment="1" applyProtection="1">
      <alignment horizontal="left"/>
    </xf>
    <xf numFmtId="167" fontId="26" fillId="0" borderId="66" xfId="2" applyNumberFormat="1" applyFont="1" applyBorder="1" applyAlignment="1" applyProtection="1">
      <alignment horizontal="left"/>
    </xf>
    <xf numFmtId="167" fontId="27" fillId="0" borderId="38" xfId="2" applyNumberFormat="1" applyFont="1" applyBorder="1" applyAlignment="1" applyProtection="1">
      <alignment horizontal="left"/>
      <protection locked="0"/>
    </xf>
    <xf numFmtId="0" fontId="27" fillId="0" borderId="1" xfId="0" applyFont="1" applyBorder="1" applyAlignment="1" applyProtection="1">
      <alignment horizontal="left"/>
      <protection locked="0"/>
    </xf>
    <xf numFmtId="167" fontId="27" fillId="0" borderId="7" xfId="2" applyNumberFormat="1" applyFont="1" applyBorder="1" applyAlignment="1" applyProtection="1">
      <alignment horizontal="left"/>
      <protection locked="0"/>
    </xf>
    <xf numFmtId="167" fontId="27" fillId="0" borderId="52" xfId="2" applyNumberFormat="1" applyFont="1" applyBorder="1" applyAlignment="1" applyProtection="1">
      <alignment horizontal="left"/>
      <protection locked="0"/>
    </xf>
    <xf numFmtId="49" fontId="27" fillId="0" borderId="1" xfId="0" applyNumberFormat="1" applyFont="1" applyBorder="1" applyAlignment="1" applyProtection="1">
      <alignment horizontal="center"/>
      <protection locked="0"/>
    </xf>
    <xf numFmtId="165" fontId="27" fillId="0" borderId="1" xfId="5" applyNumberFormat="1" applyFont="1" applyBorder="1" applyAlignment="1" applyProtection="1">
      <alignment horizontal="left"/>
      <protection locked="0"/>
    </xf>
    <xf numFmtId="0" fontId="33" fillId="0" borderId="0" xfId="0" applyFont="1" applyAlignment="1" applyProtection="1">
      <alignment horizontal="right"/>
      <protection locked="0"/>
    </xf>
    <xf numFmtId="0" fontId="40" fillId="5" borderId="35" xfId="4" applyFont="1" applyFill="1" applyBorder="1" applyAlignment="1">
      <alignment horizontal="center" wrapText="1"/>
    </xf>
    <xf numFmtId="0" fontId="40" fillId="5" borderId="7" xfId="4" applyFont="1" applyFill="1" applyBorder="1" applyAlignment="1">
      <alignment horizontal="center" wrapText="1"/>
    </xf>
    <xf numFmtId="0" fontId="40" fillId="5" borderId="27" xfId="4" applyFont="1" applyFill="1" applyBorder="1" applyAlignment="1">
      <alignment horizontal="center" wrapText="1"/>
    </xf>
    <xf numFmtId="0" fontId="44" fillId="5" borderId="35" xfId="4" applyFont="1" applyFill="1" applyBorder="1" applyAlignment="1">
      <alignment horizontal="center" vertical="center"/>
    </xf>
    <xf numFmtId="0" fontId="44" fillId="5" borderId="7" xfId="4" applyFont="1" applyFill="1" applyBorder="1" applyAlignment="1">
      <alignment horizontal="center" vertical="center"/>
    </xf>
    <xf numFmtId="0" fontId="44" fillId="5" borderId="27" xfId="4" applyFont="1" applyFill="1" applyBorder="1" applyAlignment="1">
      <alignment horizontal="center" vertical="center"/>
    </xf>
    <xf numFmtId="0" fontId="40" fillId="5" borderId="53" xfId="4" applyFont="1" applyFill="1" applyBorder="1" applyAlignment="1">
      <alignment horizontal="center" wrapText="1"/>
    </xf>
    <xf numFmtId="0" fontId="40" fillId="5" borderId="52" xfId="4" applyFont="1" applyFill="1" applyBorder="1" applyAlignment="1">
      <alignment horizontal="center" wrapText="1"/>
    </xf>
    <xf numFmtId="0" fontId="40" fillId="5" borderId="36" xfId="4" applyFont="1" applyFill="1" applyBorder="1" applyAlignment="1">
      <alignment horizontal="center" wrapText="1"/>
    </xf>
    <xf numFmtId="0" fontId="40" fillId="5" borderId="63" xfId="4" applyFont="1" applyFill="1" applyBorder="1" applyAlignment="1">
      <alignment horizontal="center" wrapText="1"/>
    </xf>
    <xf numFmtId="0" fontId="40" fillId="5" borderId="1" xfId="4" applyFont="1" applyFill="1" applyBorder="1" applyAlignment="1">
      <alignment horizontal="center" wrapText="1"/>
    </xf>
    <xf numFmtId="0" fontId="40" fillId="5" borderId="22" xfId="4" applyFont="1" applyFill="1" applyBorder="1" applyAlignment="1">
      <alignment horizontal="center" wrapText="1"/>
    </xf>
    <xf numFmtId="0" fontId="43" fillId="0" borderId="0" xfId="4" applyFont="1" applyAlignment="1">
      <alignment horizontal="left" wrapText="1"/>
    </xf>
    <xf numFmtId="0" fontId="43" fillId="0" borderId="24" xfId="4" applyFont="1" applyBorder="1" applyAlignment="1">
      <alignment horizontal="left" wrapText="1"/>
    </xf>
    <xf numFmtId="0" fontId="42" fillId="0" borderId="1" xfId="4" applyFont="1" applyBorder="1" applyAlignment="1" applyProtection="1">
      <alignment horizontal="left" wrapText="1"/>
      <protection locked="0"/>
    </xf>
    <xf numFmtId="0" fontId="42" fillId="0" borderId="22" xfId="4" applyFont="1" applyBorder="1" applyAlignment="1" applyProtection="1">
      <alignment horizontal="left" wrapText="1"/>
      <protection locked="0"/>
    </xf>
    <xf numFmtId="0" fontId="40" fillId="0" borderId="0" xfId="4" applyFont="1" applyAlignment="1">
      <alignment horizontal="left" wrapText="1"/>
    </xf>
    <xf numFmtId="0" fontId="40" fillId="0" borderId="24" xfId="4" applyFont="1" applyBorder="1" applyAlignment="1">
      <alignment horizontal="left" wrapText="1"/>
    </xf>
    <xf numFmtId="0" fontId="26" fillId="0" borderId="41" xfId="0" applyFont="1" applyBorder="1" applyProtection="1">
      <protection locked="0"/>
    </xf>
    <xf numFmtId="0" fontId="0" fillId="0" borderId="43" xfId="0" applyBorder="1"/>
    <xf numFmtId="38" fontId="42" fillId="0" borderId="41" xfId="4" applyNumberFormat="1" applyFont="1" applyBorder="1" applyAlignment="1" applyProtection="1">
      <alignment horizontal="right"/>
      <protection locked="0"/>
    </xf>
    <xf numFmtId="38" fontId="42" fillId="0" borderId="43" xfId="4" applyNumberFormat="1" applyFont="1" applyBorder="1" applyAlignment="1" applyProtection="1">
      <alignment horizontal="right"/>
      <protection locked="0"/>
    </xf>
    <xf numFmtId="38" fontId="42" fillId="0" borderId="33" xfId="4" applyNumberFormat="1" applyFont="1" applyBorder="1" applyAlignment="1" applyProtection="1">
      <alignment horizontal="right"/>
      <protection locked="0"/>
    </xf>
    <xf numFmtId="38" fontId="42" fillId="0" borderId="60" xfId="4" applyNumberFormat="1" applyFont="1" applyBorder="1" applyAlignment="1" applyProtection="1">
      <alignment horizontal="right"/>
      <protection locked="0"/>
    </xf>
    <xf numFmtId="0" fontId="43" fillId="0" borderId="5" xfId="4" applyFont="1" applyBorder="1" applyAlignment="1">
      <alignment horizontal="left" wrapText="1"/>
    </xf>
    <xf numFmtId="38" fontId="41" fillId="3" borderId="41" xfId="4" applyNumberFormat="1" applyFont="1" applyFill="1" applyBorder="1" applyAlignment="1">
      <alignment horizontal="right"/>
    </xf>
    <xf numFmtId="38" fontId="41" fillId="3" borderId="43" xfId="4" applyNumberFormat="1" applyFont="1" applyFill="1" applyBorder="1" applyAlignment="1">
      <alignment horizontal="right"/>
    </xf>
    <xf numFmtId="38" fontId="42" fillId="0" borderId="33" xfId="4" applyNumberFormat="1" applyFont="1" applyBorder="1" applyAlignment="1" applyProtection="1">
      <alignment horizontal="right" wrapText="1"/>
      <protection locked="0"/>
    </xf>
    <xf numFmtId="38" fontId="42" fillId="0" borderId="43" xfId="4" applyNumberFormat="1" applyFont="1" applyBorder="1" applyAlignment="1" applyProtection="1">
      <alignment horizontal="right" wrapText="1"/>
      <protection locked="0"/>
    </xf>
    <xf numFmtId="0" fontId="44" fillId="0" borderId="52" xfId="0" applyFont="1" applyBorder="1" applyAlignment="1">
      <alignment horizontal="left"/>
    </xf>
    <xf numFmtId="0" fontId="47" fillId="0" borderId="24" xfId="0" applyFont="1" applyBorder="1" applyAlignment="1">
      <alignment horizontal="left"/>
    </xf>
    <xf numFmtId="0" fontId="0" fillId="0" borderId="43" xfId="0" applyBorder="1" applyAlignment="1">
      <alignment horizontal="right"/>
    </xf>
    <xf numFmtId="0" fontId="26" fillId="0" borderId="41" xfId="0" applyFont="1" applyBorder="1" applyAlignment="1" applyProtection="1">
      <alignment wrapText="1"/>
      <protection locked="0"/>
    </xf>
    <xf numFmtId="0" fontId="0" fillId="0" borderId="43" xfId="0" applyBorder="1" applyAlignment="1" applyProtection="1">
      <alignment wrapText="1"/>
      <protection locked="0"/>
    </xf>
    <xf numFmtId="0" fontId="0" fillId="0" borderId="43" xfId="0" applyBorder="1" applyAlignment="1" applyProtection="1">
      <alignment horizontal="right"/>
      <protection locked="0"/>
    </xf>
    <xf numFmtId="0" fontId="40" fillId="0" borderId="14" xfId="4" applyFont="1" applyBorder="1" applyAlignment="1">
      <alignment horizontal="left" wrapText="1"/>
    </xf>
    <xf numFmtId="0" fontId="40" fillId="0" borderId="17" xfId="4" applyFont="1" applyBorder="1" applyAlignment="1">
      <alignment horizontal="left" wrapText="1"/>
    </xf>
    <xf numFmtId="38" fontId="42" fillId="0" borderId="41" xfId="0" applyNumberFormat="1" applyFont="1" applyBorder="1" applyAlignment="1" applyProtection="1">
      <alignment horizontal="right"/>
      <protection locked="0"/>
    </xf>
    <xf numFmtId="38" fontId="42" fillId="0" borderId="43" xfId="0" applyNumberFormat="1" applyFont="1" applyBorder="1" applyAlignment="1" applyProtection="1">
      <alignment horizontal="right"/>
      <protection locked="0"/>
    </xf>
    <xf numFmtId="0" fontId="42" fillId="0" borderId="1" xfId="0" applyFont="1" applyBorder="1" applyAlignment="1" applyProtection="1">
      <alignment horizontal="left" wrapText="1"/>
      <protection locked="0"/>
    </xf>
    <xf numFmtId="38" fontId="42" fillId="0" borderId="33" xfId="0" applyNumberFormat="1" applyFont="1" applyBorder="1" applyAlignment="1" applyProtection="1">
      <alignment horizontal="right"/>
      <protection locked="0"/>
    </xf>
    <xf numFmtId="38" fontId="42" fillId="0" borderId="41" xfId="0" applyNumberFormat="1" applyFont="1" applyBorder="1" applyAlignment="1" applyProtection="1">
      <alignment horizontal="right" wrapText="1"/>
      <protection locked="0"/>
    </xf>
    <xf numFmtId="38" fontId="42" fillId="0" borderId="60" xfId="0" applyNumberFormat="1" applyFont="1" applyBorder="1" applyAlignment="1" applyProtection="1">
      <alignment horizontal="right"/>
      <protection locked="0"/>
    </xf>
    <xf numFmtId="0" fontId="42" fillId="0" borderId="1" xfId="0" applyFont="1" applyBorder="1" applyAlignment="1" applyProtection="1">
      <alignment horizontal="left"/>
      <protection locked="0"/>
    </xf>
    <xf numFmtId="0" fontId="43" fillId="0" borderId="0" xfId="0" applyFont="1" applyAlignment="1">
      <alignment horizontal="left" wrapText="1"/>
    </xf>
    <xf numFmtId="38" fontId="42" fillId="0" borderId="43" xfId="0" applyNumberFormat="1" applyFont="1" applyBorder="1" applyAlignment="1" applyProtection="1">
      <alignment horizontal="right" wrapText="1"/>
      <protection locked="0"/>
    </xf>
    <xf numFmtId="0" fontId="42" fillId="0" borderId="22" xfId="0" applyFont="1" applyBorder="1" applyAlignment="1" applyProtection="1">
      <alignment horizontal="left"/>
      <protection locked="0"/>
    </xf>
    <xf numFmtId="38" fontId="42" fillId="0" borderId="33" xfId="0" applyNumberFormat="1" applyFont="1" applyBorder="1" applyAlignment="1" applyProtection="1">
      <alignment horizontal="right" wrapText="1"/>
      <protection locked="0"/>
    </xf>
    <xf numFmtId="38" fontId="42" fillId="0" borderId="60" xfId="0" applyNumberFormat="1" applyFont="1" applyBorder="1" applyAlignment="1" applyProtection="1">
      <alignment horizontal="right" wrapText="1"/>
      <protection locked="0"/>
    </xf>
    <xf numFmtId="0" fontId="40" fillId="0" borderId="0" xfId="0" applyFont="1" applyAlignment="1">
      <alignment horizontal="left"/>
    </xf>
    <xf numFmtId="0" fontId="43" fillId="0" borderId="5" xfId="0" applyFont="1" applyBorder="1" applyAlignment="1">
      <alignment horizontal="left"/>
    </xf>
    <xf numFmtId="0" fontId="40" fillId="5" borderId="52" xfId="0" applyFont="1" applyFill="1" applyBorder="1" applyAlignment="1">
      <alignment horizontal="center" wrapText="1"/>
    </xf>
    <xf numFmtId="0" fontId="40" fillId="5" borderId="36" xfId="0" applyFont="1" applyFill="1" applyBorder="1" applyAlignment="1">
      <alignment horizontal="center" wrapText="1"/>
    </xf>
    <xf numFmtId="38" fontId="47" fillId="0" borderId="33" xfId="0" applyNumberFormat="1" applyFont="1" applyBorder="1" applyAlignment="1">
      <alignment horizontal="right"/>
    </xf>
    <xf numFmtId="38" fontId="47" fillId="0" borderId="45" xfId="0" applyNumberFormat="1" applyFont="1" applyBorder="1" applyAlignment="1">
      <alignment horizontal="right"/>
    </xf>
    <xf numFmtId="38" fontId="42" fillId="0" borderId="9" xfId="0" applyNumberFormat="1" applyFont="1" applyBorder="1" applyAlignment="1" applyProtection="1">
      <alignment horizontal="right"/>
      <protection locked="0"/>
    </xf>
    <xf numFmtId="38" fontId="42" fillId="2" borderId="60" xfId="0" applyNumberFormat="1" applyFont="1" applyFill="1" applyBorder="1" applyAlignment="1">
      <alignment horizontal="right"/>
    </xf>
    <xf numFmtId="38" fontId="42" fillId="2" borderId="60" xfId="0" applyNumberFormat="1" applyFont="1" applyFill="1" applyBorder="1" applyAlignment="1">
      <alignment horizontal="center"/>
    </xf>
    <xf numFmtId="38" fontId="42" fillId="0" borderId="27" xfId="0" applyNumberFormat="1" applyFont="1" applyBorder="1" applyAlignment="1" applyProtection="1">
      <alignment horizontal="right"/>
      <protection locked="0"/>
    </xf>
    <xf numFmtId="0" fontId="0" fillId="0" borderId="45" xfId="0" applyBorder="1" applyAlignment="1">
      <alignment wrapText="1"/>
    </xf>
    <xf numFmtId="0" fontId="43" fillId="0" borderId="32" xfId="0" applyFont="1" applyBorder="1" applyAlignment="1">
      <alignment horizontal="left"/>
    </xf>
    <xf numFmtId="0" fontId="40" fillId="0" borderId="14" xfId="0" applyFont="1" applyBorder="1" applyAlignment="1">
      <alignment horizontal="left"/>
    </xf>
    <xf numFmtId="0" fontId="40" fillId="0" borderId="17" xfId="0" applyFont="1" applyBorder="1" applyAlignment="1">
      <alignment horizontal="left"/>
    </xf>
    <xf numFmtId="0" fontId="43" fillId="0" borderId="0" xfId="0" applyFont="1" applyAlignment="1">
      <alignment horizontal="left"/>
    </xf>
    <xf numFmtId="0" fontId="61" fillId="0" borderId="5" xfId="0" applyFont="1" applyBorder="1" applyAlignment="1">
      <alignment horizontal="left"/>
    </xf>
    <xf numFmtId="0" fontId="61" fillId="0" borderId="32" xfId="0" applyFont="1" applyBorder="1" applyAlignment="1">
      <alignment horizontal="left"/>
    </xf>
    <xf numFmtId="38" fontId="42" fillId="0" borderId="45" xfId="0" applyNumberFormat="1" applyFont="1" applyBorder="1" applyAlignment="1" applyProtection="1">
      <alignment horizontal="right"/>
      <protection locked="0"/>
    </xf>
    <xf numFmtId="0" fontId="26" fillId="0" borderId="0" xfId="0" applyFont="1" applyAlignment="1">
      <alignment horizontal="left" wrapText="1"/>
    </xf>
    <xf numFmtId="0" fontId="26" fillId="0" borderId="24" xfId="0" applyFont="1" applyBorder="1" applyAlignment="1">
      <alignment horizontal="left" wrapText="1"/>
    </xf>
    <xf numFmtId="0" fontId="43" fillId="0" borderId="24" xfId="0" applyFont="1" applyBorder="1" applyAlignment="1">
      <alignment horizontal="left"/>
    </xf>
    <xf numFmtId="0" fontId="40" fillId="0" borderId="24" xfId="0" applyFont="1" applyBorder="1" applyAlignment="1">
      <alignment horizontal="left"/>
    </xf>
    <xf numFmtId="0" fontId="43" fillId="0" borderId="60" xfId="0" applyFont="1" applyBorder="1" applyAlignment="1">
      <alignment horizontal="left"/>
    </xf>
    <xf numFmtId="38" fontId="42" fillId="2" borderId="33" xfId="0" applyNumberFormat="1" applyFont="1" applyFill="1" applyBorder="1" applyAlignment="1">
      <alignment horizontal="center"/>
    </xf>
    <xf numFmtId="38" fontId="42" fillId="2" borderId="45" xfId="0" applyNumberFormat="1" applyFont="1" applyFill="1" applyBorder="1" applyAlignment="1">
      <alignment horizontal="center"/>
    </xf>
    <xf numFmtId="0" fontId="43" fillId="0" borderId="24" xfId="0" applyFont="1" applyBorder="1" applyAlignment="1">
      <alignment horizontal="left" wrapText="1"/>
    </xf>
    <xf numFmtId="10" fontId="42" fillId="0" borderId="33" xfId="5" applyNumberFormat="1" applyFont="1" applyFill="1" applyBorder="1" applyAlignment="1" applyProtection="1">
      <alignment horizontal="right"/>
      <protection locked="0"/>
    </xf>
    <xf numFmtId="10" fontId="42" fillId="0" borderId="60" xfId="5" applyNumberFormat="1" applyFont="1" applyFill="1" applyBorder="1" applyAlignment="1" applyProtection="1">
      <alignment horizontal="right"/>
      <protection locked="0"/>
    </xf>
    <xf numFmtId="10" fontId="42" fillId="0" borderId="45" xfId="5" applyNumberFormat="1" applyFont="1" applyFill="1" applyBorder="1" applyAlignment="1" applyProtection="1">
      <alignment horizontal="right"/>
      <protection locked="0"/>
    </xf>
    <xf numFmtId="38" fontId="42" fillId="2" borderId="33" xfId="0" applyNumberFormat="1" applyFont="1" applyFill="1" applyBorder="1" applyAlignment="1">
      <alignment horizontal="right"/>
    </xf>
    <xf numFmtId="38" fontId="42" fillId="2" borderId="45" xfId="0" applyNumberFormat="1" applyFont="1" applyFill="1" applyBorder="1" applyAlignment="1">
      <alignment horizontal="right"/>
    </xf>
    <xf numFmtId="9" fontId="42" fillId="2" borderId="33" xfId="5" applyFont="1" applyFill="1" applyBorder="1" applyAlignment="1" applyProtection="1">
      <alignment horizontal="right"/>
    </xf>
    <xf numFmtId="9" fontId="42" fillId="2" borderId="60" xfId="5" applyFont="1" applyFill="1" applyBorder="1" applyAlignment="1" applyProtection="1">
      <alignment horizontal="right"/>
    </xf>
    <xf numFmtId="9" fontId="42" fillId="2" borderId="45" xfId="5" applyFont="1" applyFill="1" applyBorder="1" applyAlignment="1" applyProtection="1">
      <alignment horizontal="right"/>
    </xf>
    <xf numFmtId="38" fontId="47" fillId="0" borderId="60" xfId="0" applyNumberFormat="1" applyFont="1" applyBorder="1" applyAlignment="1">
      <alignment horizontal="right"/>
    </xf>
    <xf numFmtId="38" fontId="47" fillId="2" borderId="33" xfId="0" applyNumberFormat="1" applyFont="1" applyFill="1" applyBorder="1" applyAlignment="1">
      <alignment horizontal="right"/>
    </xf>
    <xf numFmtId="38" fontId="47" fillId="2" borderId="60" xfId="0" applyNumberFormat="1" applyFont="1" applyFill="1" applyBorder="1" applyAlignment="1">
      <alignment horizontal="right"/>
    </xf>
    <xf numFmtId="0" fontId="40" fillId="0" borderId="14" xfId="0" applyFont="1" applyBorder="1" applyAlignment="1">
      <alignment horizontal="left" wrapText="1"/>
    </xf>
    <xf numFmtId="0" fontId="40" fillId="0" borderId="17" xfId="0" applyFont="1" applyBorder="1" applyAlignment="1">
      <alignment horizontal="left" wrapText="1"/>
    </xf>
    <xf numFmtId="0" fontId="40" fillId="0" borderId="0" xfId="0" applyFont="1" applyAlignment="1">
      <alignment horizontal="left" wrapText="1"/>
    </xf>
    <xf numFmtId="0" fontId="40" fillId="0" borderId="24" xfId="0" applyFont="1" applyBorder="1" applyAlignment="1">
      <alignment horizontal="left" wrapText="1"/>
    </xf>
    <xf numFmtId="2" fontId="43" fillId="0" borderId="0" xfId="0" applyNumberFormat="1" applyFont="1" applyAlignment="1">
      <alignment horizontal="left" vertical="top" wrapText="1"/>
    </xf>
    <xf numFmtId="0" fontId="48" fillId="0" borderId="0" xfId="0" applyFont="1" applyAlignment="1">
      <alignment horizontal="left" vertical="top" wrapText="1"/>
    </xf>
    <xf numFmtId="1" fontId="26" fillId="0" borderId="1" xfId="0" applyNumberFormat="1" applyFont="1" applyBorder="1" applyAlignment="1">
      <alignment horizontal="left"/>
    </xf>
    <xf numFmtId="0" fontId="35" fillId="0" borderId="0" xfId="0" applyFont="1" applyAlignment="1">
      <alignment horizontal="left"/>
    </xf>
    <xf numFmtId="38" fontId="26" fillId="0" borderId="1" xfId="0" applyNumberFormat="1" applyFont="1" applyBorder="1" applyAlignment="1">
      <alignment horizontal="left"/>
    </xf>
    <xf numFmtId="3" fontId="26" fillId="0" borderId="1" xfId="0" applyNumberFormat="1" applyFont="1" applyBorder="1" applyAlignment="1">
      <alignment horizontal="left"/>
    </xf>
    <xf numFmtId="2" fontId="27" fillId="11" borderId="1" xfId="1" applyNumberFormat="1" applyFont="1" applyFill="1" applyBorder="1" applyAlignment="1" applyProtection="1">
      <alignment horizontal="center"/>
      <protection locked="0"/>
    </xf>
    <xf numFmtId="0" fontId="37" fillId="5" borderId="48" xfId="0" applyFont="1" applyFill="1" applyBorder="1" applyAlignment="1">
      <alignment horizontal="left" wrapText="1"/>
    </xf>
    <xf numFmtId="0" fontId="37" fillId="5" borderId="14" xfId="0" applyFont="1" applyFill="1" applyBorder="1" applyAlignment="1">
      <alignment horizontal="left" wrapText="1"/>
    </xf>
    <xf numFmtId="0" fontId="37" fillId="5" borderId="15" xfId="0" applyFont="1" applyFill="1" applyBorder="1" applyAlignment="1">
      <alignment horizontal="left" wrapText="1"/>
    </xf>
    <xf numFmtId="0" fontId="37" fillId="5" borderId="2" xfId="0" applyFont="1" applyFill="1" applyBorder="1" applyAlignment="1">
      <alignment horizontal="left" wrapText="1"/>
    </xf>
    <xf numFmtId="0" fontId="37" fillId="5" borderId="0" xfId="0" applyFont="1" applyFill="1" applyAlignment="1">
      <alignment horizontal="left" wrapText="1"/>
    </xf>
    <xf numFmtId="0" fontId="37" fillId="5" borderId="3" xfId="0" applyFont="1" applyFill="1" applyBorder="1" applyAlignment="1">
      <alignment horizontal="left" wrapText="1"/>
    </xf>
    <xf numFmtId="0" fontId="37" fillId="5" borderId="4" xfId="0" applyFont="1" applyFill="1" applyBorder="1" applyAlignment="1">
      <alignment horizontal="left" wrapText="1"/>
    </xf>
    <xf numFmtId="0" fontId="37" fillId="5" borderId="5" xfId="0" applyFont="1" applyFill="1" applyBorder="1" applyAlignment="1">
      <alignment horizontal="left" wrapText="1"/>
    </xf>
    <xf numFmtId="0" fontId="37" fillId="5" borderId="6" xfId="0" applyFont="1" applyFill="1" applyBorder="1" applyAlignment="1">
      <alignment horizontal="left" wrapText="1"/>
    </xf>
    <xf numFmtId="10" fontId="27" fillId="11" borderId="1" xfId="5" applyNumberFormat="1" applyFont="1" applyFill="1" applyBorder="1" applyAlignment="1" applyProtection="1">
      <alignment horizontal="center"/>
      <protection locked="0"/>
    </xf>
    <xf numFmtId="40" fontId="26" fillId="0" borderId="1" xfId="0" applyNumberFormat="1" applyFont="1" applyBorder="1" applyAlignment="1">
      <alignment horizontal="center"/>
    </xf>
    <xf numFmtId="164" fontId="74" fillId="0" borderId="1" xfId="1" applyNumberFormat="1" applyFont="1" applyFill="1" applyBorder="1" applyAlignment="1" applyProtection="1">
      <alignment horizontal="center"/>
    </xf>
    <xf numFmtId="40" fontId="26" fillId="0" borderId="1" xfId="0" applyNumberFormat="1" applyFont="1" applyBorder="1" applyAlignment="1">
      <alignment horizontal="right"/>
    </xf>
    <xf numFmtId="9" fontId="27" fillId="11" borderId="1" xfId="5" applyFont="1" applyFill="1" applyBorder="1" applyAlignment="1" applyProtection="1">
      <alignment horizontal="right"/>
      <protection locked="0"/>
    </xf>
    <xf numFmtId="0" fontId="26" fillId="0" borderId="0" xfId="0" applyFont="1" applyAlignment="1">
      <alignment horizontal="left" vertical="top" wrapText="1"/>
    </xf>
    <xf numFmtId="49" fontId="26" fillId="0" borderId="0" xfId="0" applyNumberFormat="1" applyFont="1" applyAlignment="1">
      <alignment horizontal="right" vertical="top"/>
    </xf>
    <xf numFmtId="0" fontId="26" fillId="0" borderId="1"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26" fillId="0" borderId="52" xfId="0" applyFont="1" applyBorder="1" applyAlignment="1">
      <alignment horizontal="center"/>
    </xf>
    <xf numFmtId="0" fontId="26" fillId="0" borderId="0" xfId="0" applyFont="1" applyAlignment="1">
      <alignment horizontal="right"/>
    </xf>
    <xf numFmtId="0" fontId="27" fillId="0" borderId="0" xfId="0" applyFont="1" applyAlignment="1">
      <alignment horizontal="left"/>
    </xf>
    <xf numFmtId="0" fontId="26" fillId="0" borderId="1" xfId="0" applyFont="1" applyBorder="1" applyAlignment="1" applyProtection="1">
      <alignment horizontal="left"/>
      <protection locked="0"/>
    </xf>
  </cellXfs>
  <cellStyles count="13">
    <cellStyle name="Comma" xfId="1" builtinId="3"/>
    <cellStyle name="Comma 2" xfId="7" xr:uid="{00000000-0005-0000-0000-000001000000}"/>
    <cellStyle name="Comma 3" xfId="8" xr:uid="{00000000-0005-0000-0000-000002000000}"/>
    <cellStyle name="Currency" xfId="2" builtinId="4"/>
    <cellStyle name="Currency 2" xfId="9" xr:uid="{00000000-0005-0000-0000-000004000000}"/>
    <cellStyle name="Hyperlink" xfId="3" builtinId="8"/>
    <cellStyle name="Normal" xfId="0" builtinId="0"/>
    <cellStyle name="Normal 2" xfId="6" xr:uid="{00000000-0005-0000-0000-000007000000}"/>
    <cellStyle name="Normal 2 2" xfId="12" xr:uid="{00000000-0005-0000-0000-000008000000}"/>
    <cellStyle name="Normal 3" xfId="10" xr:uid="{00000000-0005-0000-0000-000009000000}"/>
    <cellStyle name="Normal_Sheet1" xfId="4" xr:uid="{00000000-0005-0000-0000-00000A000000}"/>
    <cellStyle name="Percent" xfId="5" builtinId="5"/>
    <cellStyle name="Percent 2" xfId="11" xr:uid="{00000000-0005-0000-0000-00000C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0</xdr:col>
      <xdr:colOff>142875</xdr:colOff>
      <xdr:row>8</xdr:row>
      <xdr:rowOff>95249</xdr:rowOff>
    </xdr:from>
    <xdr:ext cx="6762750" cy="79057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2875" y="1447799"/>
          <a:ext cx="6762750" cy="7905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a)</a:t>
          </a:r>
          <a:r>
            <a:rPr lang="en-US" sz="1100" baseline="0">
              <a:solidFill>
                <a:sysClr val="windowText" lastClr="000000"/>
              </a:solidFill>
            </a:rPr>
            <a:t> Pre-8609 Physical Inspection Clearance Letter (if ready) and </a:t>
          </a:r>
          <a:r>
            <a:rPr lang="en-US" sz="1100">
              <a:solidFill>
                <a:sysClr val="windowText" lastClr="000000"/>
              </a:solidFill>
              <a:effectLst/>
              <a:latin typeface="+mn-lt"/>
              <a:ea typeface="+mn-ea"/>
              <a:cs typeface="+mn-cs"/>
            </a:rPr>
            <a:t>Pre-8609 Physical Inspection Request Form - The Request</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form can be submitted as soon as possible after the entire Development is placed in service even if the other documents for the 8609 package are not available.  All items from the physical inspection must be addressed before IHCDA will issue IRS Form 8609;  See Form H.</a:t>
          </a:r>
        </a:p>
        <a:p>
          <a:endParaRPr lang="en-US" sz="1100"/>
        </a:p>
      </xdr:txBody>
    </xdr:sp>
    <xdr:clientData/>
  </xdr:oneCellAnchor>
  <xdr:oneCellAnchor>
    <xdr:from>
      <xdr:col>0</xdr:col>
      <xdr:colOff>133349</xdr:colOff>
      <xdr:row>12</xdr:row>
      <xdr:rowOff>133350</xdr:rowOff>
    </xdr:from>
    <xdr:ext cx="6696075" cy="43678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3349" y="2219325"/>
          <a:ext cx="6696075" cy="436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b)  Completed Final Rental Housing Finance</a:t>
          </a:r>
          <a:r>
            <a:rPr lang="en-US" sz="1100" baseline="0"/>
            <a:t> Application and Cost Certification. The Owner may provide the Final Application only on the forms from the year in which the Development was funded or the most current version. </a:t>
          </a:r>
          <a:endParaRPr lang="en-US" sz="1100"/>
        </a:p>
      </xdr:txBody>
    </xdr:sp>
    <xdr:clientData/>
  </xdr:oneCellAnchor>
  <xdr:oneCellAnchor>
    <xdr:from>
      <xdr:col>0</xdr:col>
      <xdr:colOff>152400</xdr:colOff>
      <xdr:row>14</xdr:row>
      <xdr:rowOff>171450</xdr:rowOff>
    </xdr:from>
    <xdr:ext cx="6134100" cy="44767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52400" y="2638425"/>
          <a:ext cx="6134100" cy="4476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en-US" sz="1100"/>
            <a:t>c)  Certificat</a:t>
          </a:r>
          <a:r>
            <a:rPr lang="en-US" sz="1100" baseline="0"/>
            <a:t>e(s) of Occupancy for each building in the Development, or Certificate(s) of Substantial Completion for all rehabilitation Developments </a:t>
          </a:r>
          <a:endParaRPr lang="en-US" sz="1100" b="1"/>
        </a:p>
      </xdr:txBody>
    </xdr:sp>
    <xdr:clientData/>
  </xdr:oneCellAnchor>
  <xdr:oneCellAnchor>
    <xdr:from>
      <xdr:col>0</xdr:col>
      <xdr:colOff>161925</xdr:colOff>
      <xdr:row>17</xdr:row>
      <xdr:rowOff>19050</xdr:rowOff>
    </xdr:from>
    <xdr:ext cx="4562475" cy="280205"/>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61925" y="3057525"/>
          <a:ext cx="4562475"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d)  ALL</a:t>
          </a:r>
          <a:r>
            <a:rPr lang="en-US" sz="1100" baseline="0"/>
            <a:t> Permanent (</a:t>
          </a:r>
          <a:r>
            <a:rPr lang="en-US" sz="1200" baseline="0"/>
            <a:t>closing</a:t>
          </a:r>
          <a:r>
            <a:rPr lang="en-US" sz="1100" baseline="0"/>
            <a:t>) financing </a:t>
          </a:r>
          <a:r>
            <a:rPr lang="en-US" sz="1200" baseline="0"/>
            <a:t>documents</a:t>
          </a:r>
          <a:r>
            <a:rPr lang="en-US" sz="1100" baseline="0"/>
            <a:t> </a:t>
          </a:r>
          <a:endParaRPr lang="en-US" sz="1100" b="1"/>
        </a:p>
      </xdr:txBody>
    </xdr:sp>
    <xdr:clientData/>
  </xdr:oneCellAnchor>
  <xdr:oneCellAnchor>
    <xdr:from>
      <xdr:col>0</xdr:col>
      <xdr:colOff>171450</xdr:colOff>
      <xdr:row>18</xdr:row>
      <xdr:rowOff>95250</xdr:rowOff>
    </xdr:from>
    <xdr:ext cx="4010025" cy="280205"/>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71450" y="3324225"/>
          <a:ext cx="4010025"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e)  ALL</a:t>
          </a:r>
          <a:r>
            <a:rPr lang="en-US" sz="1100" baseline="0"/>
            <a:t>  construction financing </a:t>
          </a:r>
          <a:r>
            <a:rPr lang="en-US" sz="1200" baseline="0"/>
            <a:t>documents</a:t>
          </a:r>
          <a:r>
            <a:rPr lang="en-US" sz="1100" baseline="0"/>
            <a:t> </a:t>
          </a:r>
          <a:endParaRPr lang="en-US" sz="1100" b="1"/>
        </a:p>
      </xdr:txBody>
    </xdr:sp>
    <xdr:clientData/>
  </xdr:oneCellAnchor>
  <xdr:oneCellAnchor>
    <xdr:from>
      <xdr:col>0</xdr:col>
      <xdr:colOff>171450</xdr:colOff>
      <xdr:row>20</xdr:row>
      <xdr:rowOff>0</xdr:rowOff>
    </xdr:from>
    <xdr:ext cx="5819775" cy="436786"/>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71450" y="3609975"/>
          <a:ext cx="5819775" cy="436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b">
          <a:spAutoFit/>
        </a:bodyPr>
        <a:lstStyle/>
        <a:p>
          <a:r>
            <a:rPr lang="en-US" sz="1100"/>
            <a:t>f)  Current</a:t>
          </a:r>
          <a:r>
            <a:rPr lang="en-US" sz="1100" baseline="0"/>
            <a:t> partnership agreement or LLC operating agreement, including all exhibits and schedules executed by the  limited and general partners or managing members  </a:t>
          </a:r>
          <a:endParaRPr lang="en-US" sz="1100" b="1"/>
        </a:p>
      </xdr:txBody>
    </xdr:sp>
    <xdr:clientData/>
  </xdr:oneCellAnchor>
  <xdr:oneCellAnchor>
    <xdr:from>
      <xdr:col>0</xdr:col>
      <xdr:colOff>161925</xdr:colOff>
      <xdr:row>22</xdr:row>
      <xdr:rowOff>47625</xdr:rowOff>
    </xdr:from>
    <xdr:ext cx="6134100" cy="78124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61925" y="4038600"/>
          <a:ext cx="6134100" cy="78124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g)  Original executed recorded Declaration of Extended Low Income Housing Commitment, executed by Owner, lender and the Authority.</a:t>
          </a:r>
          <a:r>
            <a:rPr lang="en-US" sz="1100" baseline="0"/>
            <a:t>  </a:t>
          </a:r>
          <a:r>
            <a:rPr lang="en-US" sz="1100"/>
            <a:t>Before this document</a:t>
          </a:r>
          <a:r>
            <a:rPr lang="en-US" sz="1100" baseline="0"/>
            <a:t> is recorded, IHCDA must review and execute it.  This process must be done before the Final Application is submitted and the IRS Form 8609 review process has begun.</a:t>
          </a:r>
        </a:p>
      </xdr:txBody>
    </xdr:sp>
    <xdr:clientData/>
  </xdr:oneCellAnchor>
  <xdr:oneCellAnchor>
    <xdr:from>
      <xdr:col>0</xdr:col>
      <xdr:colOff>147919</xdr:colOff>
      <xdr:row>26</xdr:row>
      <xdr:rowOff>150159</xdr:rowOff>
    </xdr:from>
    <xdr:ext cx="4405032"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47919" y="5665134"/>
          <a:ext cx="440503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h)  Copy</a:t>
          </a:r>
          <a:r>
            <a:rPr lang="en-US" sz="1100" baseline="0"/>
            <a:t> of deed showing partnership as owner </a:t>
          </a:r>
          <a:endParaRPr lang="en-US" sz="1100" b="1"/>
        </a:p>
      </xdr:txBody>
    </xdr:sp>
    <xdr:clientData/>
  </xdr:oneCellAnchor>
  <xdr:oneCellAnchor>
    <xdr:from>
      <xdr:col>0</xdr:col>
      <xdr:colOff>159123</xdr:colOff>
      <xdr:row>28</xdr:row>
      <xdr:rowOff>66114</xdr:rowOff>
    </xdr:from>
    <xdr:ext cx="3860428" cy="268942"/>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59123" y="5962089"/>
          <a:ext cx="3860428" cy="26894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i)  Executed</a:t>
          </a:r>
          <a:r>
            <a:rPr lang="en-US" sz="1100" baseline="0"/>
            <a:t> Management Agreement </a:t>
          </a:r>
          <a:endParaRPr lang="en-US" sz="1100" b="1"/>
        </a:p>
      </xdr:txBody>
    </xdr:sp>
    <xdr:clientData/>
  </xdr:oneCellAnchor>
  <xdr:oneCellAnchor>
    <xdr:from>
      <xdr:col>0</xdr:col>
      <xdr:colOff>147917</xdr:colOff>
      <xdr:row>31</xdr:row>
      <xdr:rowOff>43703</xdr:rowOff>
    </xdr:from>
    <xdr:ext cx="5871883"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47917" y="6349253"/>
          <a:ext cx="587188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k)  Color</a:t>
          </a:r>
          <a:r>
            <a:rPr lang="en-US" sz="1100" baseline="0"/>
            <a:t> photographs of the completed Development's interior &amp; exterior </a:t>
          </a:r>
          <a:endParaRPr lang="en-US" sz="1100" b="1"/>
        </a:p>
      </xdr:txBody>
    </xdr:sp>
    <xdr:clientData/>
  </xdr:oneCellAnchor>
  <xdr:oneCellAnchor>
    <xdr:from>
      <xdr:col>0</xdr:col>
      <xdr:colOff>147918</xdr:colOff>
      <xdr:row>32</xdr:row>
      <xdr:rowOff>131109</xdr:rowOff>
    </xdr:from>
    <xdr:ext cx="6138582" cy="609013"/>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147918" y="6789084"/>
          <a:ext cx="6138582" cy="609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l)  Documentation of MBE/WBE participants and its certifications from the Indiana Department of Administration. If participants have changed since initial</a:t>
          </a:r>
          <a:r>
            <a:rPr lang="en-US" sz="1100" baseline="0"/>
            <a:t> application, a copy of signed contract/agreement should also be provided. </a:t>
          </a:r>
          <a:endParaRPr lang="en-US" sz="1100" b="1"/>
        </a:p>
      </xdr:txBody>
    </xdr:sp>
    <xdr:clientData/>
  </xdr:oneCellAnchor>
  <xdr:oneCellAnchor>
    <xdr:from>
      <xdr:col>0</xdr:col>
      <xdr:colOff>142875</xdr:colOff>
      <xdr:row>35</xdr:row>
      <xdr:rowOff>133350</xdr:rowOff>
    </xdr:from>
    <xdr:ext cx="5972175" cy="436786"/>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142875" y="7362825"/>
          <a:ext cx="5972175" cy="436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m)  Tenant Investment Plan (Form L</a:t>
          </a:r>
          <a:r>
            <a:rPr lang="en-US" sz="1100" baseline="0"/>
            <a:t> and Form L Exhibit A). If there are multiple service providers, submit separate Form L for each service provider. </a:t>
          </a:r>
          <a:endParaRPr lang="en-US" sz="1100" b="1"/>
        </a:p>
      </xdr:txBody>
    </xdr:sp>
    <xdr:clientData/>
  </xdr:oneCellAnchor>
  <xdr:oneCellAnchor>
    <xdr:from>
      <xdr:col>0</xdr:col>
      <xdr:colOff>133351</xdr:colOff>
      <xdr:row>38</xdr:row>
      <xdr:rowOff>9525</xdr:rowOff>
    </xdr:from>
    <xdr:ext cx="6048374"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133351" y="7576185"/>
          <a:ext cx="604837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  Copy</a:t>
          </a:r>
          <a:r>
            <a:rPr lang="en-US" sz="1100" baseline="0"/>
            <a:t> of Affirmative Fair Housing Marketing Plan</a:t>
          </a:r>
          <a:endParaRPr lang="en-US" sz="1100" b="1"/>
        </a:p>
      </xdr:txBody>
    </xdr:sp>
    <xdr:clientData/>
  </xdr:oneCellAnchor>
  <xdr:oneCellAnchor>
    <xdr:from>
      <xdr:col>0</xdr:col>
      <xdr:colOff>161925</xdr:colOff>
      <xdr:row>46</xdr:row>
      <xdr:rowOff>0</xdr:rowOff>
    </xdr:from>
    <xdr:ext cx="5819775" cy="45720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161925" y="8966200"/>
          <a:ext cx="5819775" cy="4572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endParaRPr lang="en-US" sz="900" b="1" i="1"/>
        </a:p>
      </xdr:txBody>
    </xdr:sp>
    <xdr:clientData/>
  </xdr:oneCellAnchor>
  <xdr:oneCellAnchor>
    <xdr:from>
      <xdr:col>0</xdr:col>
      <xdr:colOff>161925</xdr:colOff>
      <xdr:row>29</xdr:row>
      <xdr:rowOff>152400</xdr:rowOff>
    </xdr:from>
    <xdr:ext cx="2364045"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61925" y="5476875"/>
          <a:ext cx="236404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j)  Executed</a:t>
          </a:r>
          <a:r>
            <a:rPr lang="en-US" sz="1100" baseline="0"/>
            <a:t> Development Agreement </a:t>
          </a:r>
          <a:endParaRPr lang="en-US" sz="1100" b="1"/>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8</xdr:row>
          <xdr:rowOff>142875</xdr:rowOff>
        </xdr:from>
        <xdr:to>
          <xdr:col>0</xdr:col>
          <xdr:colOff>314325</xdr:colOff>
          <xdr:row>10</xdr:row>
          <xdr:rowOff>19050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180975</xdr:rowOff>
        </xdr:from>
        <xdr:to>
          <xdr:col>0</xdr:col>
          <xdr:colOff>238125</xdr:colOff>
          <xdr:row>14</xdr:row>
          <xdr:rowOff>28575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19050</xdr:rowOff>
        </xdr:from>
        <xdr:to>
          <xdr:col>0</xdr:col>
          <xdr:colOff>323850</xdr:colOff>
          <xdr:row>16</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0</xdr:col>
          <xdr:colOff>333375</xdr:colOff>
          <xdr:row>18</xdr:row>
          <xdr:rowOff>76200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01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161925</xdr:rowOff>
        </xdr:from>
        <xdr:to>
          <xdr:col>0</xdr:col>
          <xdr:colOff>333375</xdr:colOff>
          <xdr:row>19</xdr:row>
          <xdr:rowOff>180975</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01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47625</xdr:rowOff>
        </xdr:from>
        <xdr:to>
          <xdr:col>0</xdr:col>
          <xdr:colOff>333375</xdr:colOff>
          <xdr:row>21</xdr:row>
          <xdr:rowOff>66675</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95250</xdr:rowOff>
        </xdr:from>
        <xdr:to>
          <xdr:col>0</xdr:col>
          <xdr:colOff>342900</xdr:colOff>
          <xdr:row>23</xdr:row>
          <xdr:rowOff>133350</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0</xdr:col>
          <xdr:colOff>342900</xdr:colOff>
          <xdr:row>28</xdr:row>
          <xdr:rowOff>19050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114300</xdr:rowOff>
        </xdr:from>
        <xdr:to>
          <xdr:col>0</xdr:col>
          <xdr:colOff>342900</xdr:colOff>
          <xdr:row>29</xdr:row>
          <xdr:rowOff>133350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57150</xdr:rowOff>
        </xdr:from>
        <xdr:to>
          <xdr:col>0</xdr:col>
          <xdr:colOff>342900</xdr:colOff>
          <xdr:row>32</xdr:row>
          <xdr:rowOff>76200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180975</xdr:rowOff>
        </xdr:from>
        <xdr:to>
          <xdr:col>0</xdr:col>
          <xdr:colOff>342900</xdr:colOff>
          <xdr:row>34</xdr:row>
          <xdr:rowOff>9525</xdr:rowOff>
        </xdr:to>
        <xdr:sp macro="" textlink="">
          <xdr:nvSpPr>
            <xdr:cNvPr id="95244" name="Check Box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171450</xdr:rowOff>
        </xdr:from>
        <xdr:to>
          <xdr:col>0</xdr:col>
          <xdr:colOff>333375</xdr:colOff>
          <xdr:row>37</xdr:row>
          <xdr:rowOff>0</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47625</xdr:rowOff>
        </xdr:from>
        <xdr:to>
          <xdr:col>0</xdr:col>
          <xdr:colOff>333375</xdr:colOff>
          <xdr:row>39</xdr:row>
          <xdr:rowOff>66675</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01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342900</xdr:colOff>
          <xdr:row>31</xdr:row>
          <xdr:rowOff>19050</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133350</xdr:colOff>
      <xdr:row>41</xdr:row>
      <xdr:rowOff>85725</xdr:rowOff>
    </xdr:from>
    <xdr:ext cx="6191250" cy="264560"/>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133350" y="8458200"/>
          <a:ext cx="61912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p)  Copies of project's final score sheet and </a:t>
          </a:r>
          <a:r>
            <a:rPr lang="en-US" sz="1100" baseline="0"/>
            <a:t> copies of any  project modifications </a:t>
          </a:r>
          <a:endParaRPr lang="en-US" sz="1100" b="1"/>
        </a:p>
      </xdr:txBody>
    </xdr:sp>
    <xdr:clientData/>
  </xdr:oneCellAnchor>
  <mc:AlternateContent xmlns:mc="http://schemas.openxmlformats.org/markup-compatibility/2006">
    <mc:Choice xmlns:a14="http://schemas.microsoft.com/office/drawing/2010/main" Requires="a14">
      <xdr:twoCellAnchor editAs="oneCell">
        <xdr:from>
          <xdr:col>0</xdr:col>
          <xdr:colOff>28575</xdr:colOff>
          <xdr:row>41</xdr:row>
          <xdr:rowOff>114300</xdr:rowOff>
        </xdr:from>
        <xdr:to>
          <xdr:col>0</xdr:col>
          <xdr:colOff>333375</xdr:colOff>
          <xdr:row>42</xdr:row>
          <xdr:rowOff>133350</xdr:rowOff>
        </xdr:to>
        <xdr:sp macro="" textlink="">
          <xdr:nvSpPr>
            <xdr:cNvPr id="95248" name="Check Box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146050</xdr:colOff>
      <xdr:row>43</xdr:row>
      <xdr:rowOff>92075</xdr:rowOff>
    </xdr:from>
    <xdr:ext cx="6191250" cy="436786"/>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146050" y="8845550"/>
          <a:ext cx="6191250" cy="436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q</a:t>
          </a:r>
          <a:r>
            <a:rPr lang="en-US" sz="1100" b="0"/>
            <a:t>)  </a:t>
          </a:r>
          <a:r>
            <a:rPr lang="en-US" sz="1100" b="0" baseline="0"/>
            <a:t>Closeout Monitoring Clearance Letter for all IHCDA administered Federal grants/loans, if applicable </a:t>
          </a:r>
        </a:p>
        <a:p>
          <a:r>
            <a:rPr lang="en-US" sz="1100" b="0" baseline="0"/>
            <a:t>     </a:t>
          </a:r>
          <a:endParaRPr lang="en-US" sz="1100" b="1"/>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43</xdr:row>
          <xdr:rowOff>133350</xdr:rowOff>
        </xdr:from>
        <xdr:to>
          <xdr:col>0</xdr:col>
          <xdr:colOff>342900</xdr:colOff>
          <xdr:row>44</xdr:row>
          <xdr:rowOff>152400</xdr:rowOff>
        </xdr:to>
        <xdr:sp macro="" textlink="">
          <xdr:nvSpPr>
            <xdr:cNvPr id="95249" name="Check Box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0</xdr:rowOff>
        </xdr:from>
        <xdr:to>
          <xdr:col>0</xdr:col>
          <xdr:colOff>333375</xdr:colOff>
          <xdr:row>41</xdr:row>
          <xdr:rowOff>19050</xdr:rowOff>
        </xdr:to>
        <xdr:sp macro="" textlink="">
          <xdr:nvSpPr>
            <xdr:cNvPr id="95250" name="Check Box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133351</xdr:colOff>
      <xdr:row>39</xdr:row>
      <xdr:rowOff>194310</xdr:rowOff>
    </xdr:from>
    <xdr:ext cx="6048374"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133351" y="7423785"/>
          <a:ext cx="6048374"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o) Copy of Non Smoking Addendum</a:t>
          </a:r>
          <a:endParaRPr lang="en-US" sz="1100" b="1"/>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0</xdr:row>
          <xdr:rowOff>142875</xdr:rowOff>
        </xdr:from>
        <xdr:to>
          <xdr:col>3</xdr:col>
          <xdr:colOff>200025</xdr:colOff>
          <xdr:row>2</xdr:row>
          <xdr:rowOff>28575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133350</xdr:rowOff>
        </xdr:from>
        <xdr:to>
          <xdr:col>3</xdr:col>
          <xdr:colOff>200025</xdr:colOff>
          <xdr:row>3</xdr:row>
          <xdr:rowOff>19050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3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6</xdr:row>
          <xdr:rowOff>133350</xdr:rowOff>
        </xdr:from>
        <xdr:to>
          <xdr:col>6</xdr:col>
          <xdr:colOff>361950</xdr:colOff>
          <xdr:row>8</xdr:row>
          <xdr:rowOff>19050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15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6</xdr:row>
          <xdr:rowOff>133350</xdr:rowOff>
        </xdr:from>
        <xdr:to>
          <xdr:col>7</xdr:col>
          <xdr:colOff>200025</xdr:colOff>
          <xdr:row>8</xdr:row>
          <xdr:rowOff>19050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15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39</xdr:row>
          <xdr:rowOff>142875</xdr:rowOff>
        </xdr:from>
        <xdr:to>
          <xdr:col>7</xdr:col>
          <xdr:colOff>552450</xdr:colOff>
          <xdr:row>41</xdr:row>
          <xdr:rowOff>28575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15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xdr:row>
          <xdr:rowOff>142875</xdr:rowOff>
        </xdr:from>
        <xdr:to>
          <xdr:col>7</xdr:col>
          <xdr:colOff>0</xdr:colOff>
          <xdr:row>41</xdr:row>
          <xdr:rowOff>28575</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15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21</xdr:row>
          <xdr:rowOff>133350</xdr:rowOff>
        </xdr:from>
        <xdr:to>
          <xdr:col>3</xdr:col>
          <xdr:colOff>190500</xdr:colOff>
          <xdr:row>23</xdr:row>
          <xdr:rowOff>19050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16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142875</xdr:rowOff>
        </xdr:from>
        <xdr:to>
          <xdr:col>5</xdr:col>
          <xdr:colOff>133350</xdr:colOff>
          <xdr:row>28</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16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21</xdr:row>
          <xdr:rowOff>142875</xdr:rowOff>
        </xdr:from>
        <xdr:to>
          <xdr:col>7</xdr:col>
          <xdr:colOff>123825</xdr:colOff>
          <xdr:row>23</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16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142875</xdr:rowOff>
        </xdr:from>
        <xdr:to>
          <xdr:col>3</xdr:col>
          <xdr:colOff>161925</xdr:colOff>
          <xdr:row>28</xdr:row>
          <xdr:rowOff>28575</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16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638175</xdr:colOff>
          <xdr:row>20</xdr:row>
          <xdr:rowOff>152400</xdr:rowOff>
        </xdr:from>
        <xdr:to>
          <xdr:col>8</xdr:col>
          <xdr:colOff>66675</xdr:colOff>
          <xdr:row>22</xdr:row>
          <xdr:rowOff>38100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7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0</xdr:rowOff>
        </xdr:from>
        <xdr:to>
          <xdr:col>10</xdr:col>
          <xdr:colOff>9525</xdr:colOff>
          <xdr:row>22</xdr:row>
          <xdr:rowOff>47625</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17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24</xdr:row>
          <xdr:rowOff>133350</xdr:rowOff>
        </xdr:from>
        <xdr:to>
          <xdr:col>8</xdr:col>
          <xdr:colOff>76200</xdr:colOff>
          <xdr:row>26</xdr:row>
          <xdr:rowOff>19050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17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24</xdr:row>
          <xdr:rowOff>133350</xdr:rowOff>
        </xdr:from>
        <xdr:to>
          <xdr:col>10</xdr:col>
          <xdr:colOff>19050</xdr:colOff>
          <xdr:row>26</xdr:row>
          <xdr:rowOff>19050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17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133350</xdr:rowOff>
        </xdr:from>
        <xdr:to>
          <xdr:col>8</xdr:col>
          <xdr:colOff>57150</xdr:colOff>
          <xdr:row>34</xdr:row>
          <xdr:rowOff>19050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17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133350</xdr:rowOff>
        </xdr:from>
        <xdr:to>
          <xdr:col>10</xdr:col>
          <xdr:colOff>0</xdr:colOff>
          <xdr:row>34</xdr:row>
          <xdr:rowOff>19050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17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57151</xdr:colOff>
      <xdr:row>22</xdr:row>
      <xdr:rowOff>0</xdr:rowOff>
    </xdr:from>
    <xdr:ext cx="523874"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1501" y="4486275"/>
          <a:ext cx="52387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3</xdr:col>
      <xdr:colOff>123824</xdr:colOff>
      <xdr:row>25</xdr:row>
      <xdr:rowOff>0</xdr:rowOff>
    </xdr:from>
    <xdr:ext cx="1152526"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95349" y="5086350"/>
          <a:ext cx="115252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Existing building</a:t>
          </a:r>
        </a:p>
      </xdr:txBody>
    </xdr:sp>
    <xdr:clientData/>
  </xdr:oneCellAnchor>
  <xdr:oneCellAnchor>
    <xdr:from>
      <xdr:col>9</xdr:col>
      <xdr:colOff>371475</xdr:colOff>
      <xdr:row>22</xdr:row>
      <xdr:rowOff>0</xdr:rowOff>
    </xdr:from>
    <xdr:ext cx="194454" cy="255111"/>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257675" y="44862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142875</xdr:colOff>
      <xdr:row>26</xdr:row>
      <xdr:rowOff>0</xdr:rowOff>
    </xdr:from>
    <xdr:ext cx="4105275"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914400" y="5286375"/>
          <a:ext cx="41052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u="none"/>
            <a:t>Sec.</a:t>
          </a:r>
          <a:r>
            <a:rPr lang="en-US" sz="1100" u="none" baseline="0"/>
            <a:t> 42(e) rehabilitation expenditures federally subsidized</a:t>
          </a:r>
          <a:endParaRPr lang="en-US" sz="1100" u="none"/>
        </a:p>
      </xdr:txBody>
    </xdr:sp>
    <xdr:clientData/>
  </xdr:oneCellAnchor>
  <xdr:oneCellAnchor>
    <xdr:from>
      <xdr:col>2</xdr:col>
      <xdr:colOff>66675</xdr:colOff>
      <xdr:row>22</xdr:row>
      <xdr:rowOff>0</xdr:rowOff>
    </xdr:from>
    <xdr:ext cx="1743075" cy="264560"/>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581025" y="4486275"/>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u="sng"/>
        </a:p>
      </xdr:txBody>
    </xdr:sp>
    <xdr:clientData/>
  </xdr:oneCellAnchor>
  <xdr:oneCellAnchor>
    <xdr:from>
      <xdr:col>2</xdr:col>
      <xdr:colOff>66675</xdr:colOff>
      <xdr:row>22</xdr:row>
      <xdr:rowOff>0</xdr:rowOff>
    </xdr:from>
    <xdr:ext cx="1743075" cy="26456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581025" y="4486275"/>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u="sng"/>
        </a:p>
      </xdr:txBody>
    </xdr:sp>
    <xdr:clientData/>
  </xdr:oneCellAnchor>
  <xdr:oneCellAnchor>
    <xdr:from>
      <xdr:col>3</xdr:col>
      <xdr:colOff>123825</xdr:colOff>
      <xdr:row>24</xdr:row>
      <xdr:rowOff>0</xdr:rowOff>
    </xdr:from>
    <xdr:ext cx="3305175"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895350" y="4886325"/>
          <a:ext cx="33051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Newly</a:t>
          </a:r>
          <a:r>
            <a:rPr lang="en-US" sz="1100" baseline="0"/>
            <a:t> constructed and </a:t>
          </a:r>
          <a:r>
            <a:rPr lang="en-US" sz="1100" b="1" baseline="0"/>
            <a:t>not</a:t>
          </a:r>
          <a:r>
            <a:rPr lang="en-US" sz="1100" baseline="0"/>
            <a:t> federally subsidized</a:t>
          </a:r>
          <a:endParaRPr lang="en-US" sz="1100"/>
        </a:p>
      </xdr:txBody>
    </xdr:sp>
    <xdr:clientData/>
  </xdr:oneCellAnchor>
  <xdr:oneCellAnchor>
    <xdr:from>
      <xdr:col>3</xdr:col>
      <xdr:colOff>123825</xdr:colOff>
      <xdr:row>23</xdr:row>
      <xdr:rowOff>0</xdr:rowOff>
    </xdr:from>
    <xdr:ext cx="2657475" cy="264560"/>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895350" y="4686300"/>
          <a:ext cx="26574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Newly constructed</a:t>
          </a:r>
          <a:r>
            <a:rPr lang="en-US" sz="1100" baseline="0"/>
            <a:t> and federally subsidized</a:t>
          </a:r>
          <a:endParaRPr lang="en-US" sz="1100"/>
        </a:p>
      </xdr:txBody>
    </xdr:sp>
    <xdr:clientData/>
  </xdr:oneCellAnchor>
  <xdr:oneCellAnchor>
    <xdr:from>
      <xdr:col>3</xdr:col>
      <xdr:colOff>142875</xdr:colOff>
      <xdr:row>26</xdr:row>
      <xdr:rowOff>190500</xdr:rowOff>
    </xdr:from>
    <xdr:ext cx="4082805" cy="283457"/>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914400" y="5476875"/>
          <a:ext cx="4082805"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Sec.</a:t>
          </a:r>
          <a:r>
            <a:rPr lang="en-US" sz="1100" baseline="0"/>
            <a:t> 42(e) rehabilitation expenditures </a:t>
          </a:r>
          <a:r>
            <a:rPr lang="en-US" sz="1100" b="1" baseline="0"/>
            <a:t>not</a:t>
          </a:r>
          <a:r>
            <a:rPr lang="en-US" sz="1100" baseline="0"/>
            <a:t> federally subsidized</a:t>
          </a:r>
          <a:endParaRPr lang="en-US" sz="1100"/>
        </a:p>
      </xdr:txBody>
    </xdr:sp>
    <xdr:clientData/>
  </xdr:oneCellAnchor>
  <xdr:oneCellAnchor>
    <xdr:from>
      <xdr:col>9</xdr:col>
      <xdr:colOff>533400</xdr:colOff>
      <xdr:row>41</xdr:row>
      <xdr:rowOff>0</xdr:rowOff>
    </xdr:from>
    <xdr:ext cx="228769" cy="255111"/>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4419600" y="8686800"/>
          <a:ext cx="228769"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133350</xdr:colOff>
      <xdr:row>28</xdr:row>
      <xdr:rowOff>0</xdr:rowOff>
    </xdr:from>
    <xdr:ext cx="4457337" cy="283457"/>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904875" y="5686425"/>
          <a:ext cx="4457337"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Not federally</a:t>
          </a:r>
          <a:r>
            <a:rPr lang="en-US" sz="1100" baseline="0"/>
            <a:t> subsidized by reason of 40-50 rule under sec. 42(i)(2)(E)</a:t>
          </a:r>
          <a:endParaRPr lang="en-US" sz="1100"/>
        </a:p>
      </xdr:txBody>
    </xdr:sp>
    <xdr:clientData/>
  </xdr:oneCellAnchor>
  <xdr:oneCellAnchor>
    <xdr:from>
      <xdr:col>3</xdr:col>
      <xdr:colOff>123825</xdr:colOff>
      <xdr:row>29</xdr:row>
      <xdr:rowOff>19050</xdr:rowOff>
    </xdr:from>
    <xdr:ext cx="3906639" cy="283457"/>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895350" y="5905500"/>
          <a:ext cx="3906639"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Allocation subject to nonprofit set-aside under sec. 42(h)(5)</a:t>
          </a:r>
        </a:p>
      </xdr:txBody>
    </xdr:sp>
    <xdr:clientData/>
  </xdr:oneCellAnchor>
  <mc:AlternateContent xmlns:mc="http://schemas.openxmlformats.org/markup-compatibility/2006">
    <mc:Choice xmlns:a14="http://schemas.microsoft.com/office/drawing/2010/main" Requires="a14">
      <xdr:twoCellAnchor editAs="oneCell">
        <xdr:from>
          <xdr:col>1</xdr:col>
          <xdr:colOff>190500</xdr:colOff>
          <xdr:row>11</xdr:row>
          <xdr:rowOff>85725</xdr:rowOff>
        </xdr:from>
        <xdr:to>
          <xdr:col>5</xdr:col>
          <xdr:colOff>523875</xdr:colOff>
          <xdr:row>12</xdr:row>
          <xdr:rowOff>104775</xdr:rowOff>
        </xdr:to>
        <xdr:sp macro="" textlink="">
          <xdr:nvSpPr>
            <xdr:cNvPr id="129025" name="Check Box 1" hidden="1">
              <a:extLst>
                <a:ext uri="{63B3BB69-23CF-44E3-9099-C40C66FF867C}">
                  <a14:compatExt spid="_x0000_s129025"/>
                </a:ext>
                <a:ext uri="{FF2B5EF4-FFF2-40B4-BE49-F238E27FC236}">
                  <a16:creationId xmlns:a16="http://schemas.microsoft.com/office/drawing/2014/main" id="{00000000-0008-0000-0200-00000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Not-for-Profit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11</xdr:row>
          <xdr:rowOff>47625</xdr:rowOff>
        </xdr:from>
        <xdr:to>
          <xdr:col>5</xdr:col>
          <xdr:colOff>1266825</xdr:colOff>
          <xdr:row>12</xdr:row>
          <xdr:rowOff>66675</xdr:rowOff>
        </xdr:to>
        <xdr:sp macro="" textlink="">
          <xdr:nvSpPr>
            <xdr:cNvPr id="129026" name="Check Box 2" hidden="1">
              <a:extLst>
                <a:ext uri="{63B3BB69-23CF-44E3-9099-C40C66FF867C}">
                  <a14:compatExt spid="_x0000_s129026"/>
                </a:ext>
                <a:ext uri="{FF2B5EF4-FFF2-40B4-BE49-F238E27FC236}">
                  <a16:creationId xmlns:a16="http://schemas.microsoft.com/office/drawing/2014/main" id="{00000000-0008-0000-0200-00000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Housing First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0</xdr:rowOff>
        </xdr:from>
        <xdr:to>
          <xdr:col>5</xdr:col>
          <xdr:colOff>161925</xdr:colOff>
          <xdr:row>14</xdr:row>
          <xdr:rowOff>19050</xdr:rowOff>
        </xdr:to>
        <xdr:sp macro="" textlink="">
          <xdr:nvSpPr>
            <xdr:cNvPr id="129028" name="Check Box 4" hidden="1">
              <a:extLst>
                <a:ext uri="{63B3BB69-23CF-44E3-9099-C40C66FF867C}">
                  <a14:compatExt spid="_x0000_s129028"/>
                </a:ext>
                <a:ext uri="{FF2B5EF4-FFF2-40B4-BE49-F238E27FC236}">
                  <a16:creationId xmlns:a16="http://schemas.microsoft.com/office/drawing/2014/main" id="{00000000-0008-0000-0200-000004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Community Integration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12</xdr:row>
          <xdr:rowOff>161925</xdr:rowOff>
        </xdr:from>
        <xdr:to>
          <xdr:col>5</xdr:col>
          <xdr:colOff>1209675</xdr:colOff>
          <xdr:row>13</xdr:row>
          <xdr:rowOff>180975</xdr:rowOff>
        </xdr:to>
        <xdr:sp macro="" textlink="">
          <xdr:nvSpPr>
            <xdr:cNvPr id="129029" name="Check Box 5" hidden="1">
              <a:extLst>
                <a:ext uri="{63B3BB69-23CF-44E3-9099-C40C66FF867C}">
                  <a14:compatExt spid="_x0000_s129029"/>
                </a:ext>
                <a:ext uri="{FF2B5EF4-FFF2-40B4-BE49-F238E27FC236}">
                  <a16:creationId xmlns:a16="http://schemas.microsoft.com/office/drawing/2014/main" id="{00000000-0008-0000-0200-00000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Large 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85725</xdr:rowOff>
        </xdr:from>
        <xdr:to>
          <xdr:col>5</xdr:col>
          <xdr:colOff>447675</xdr:colOff>
          <xdr:row>15</xdr:row>
          <xdr:rowOff>95250</xdr:rowOff>
        </xdr:to>
        <xdr:sp macro="" textlink="">
          <xdr:nvSpPr>
            <xdr:cNvPr id="129031" name="Check Box 7" hidden="1">
              <a:extLst>
                <a:ext uri="{63B3BB69-23CF-44E3-9099-C40C66FF867C}">
                  <a14:compatExt spid="_x0000_s129031"/>
                </a:ext>
                <a:ext uri="{FF2B5EF4-FFF2-40B4-BE49-F238E27FC236}">
                  <a16:creationId xmlns:a16="http://schemas.microsoft.com/office/drawing/2014/main" id="{00000000-0008-0000-0200-00000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Small 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15</xdr:row>
          <xdr:rowOff>95250</xdr:rowOff>
        </xdr:from>
        <xdr:to>
          <xdr:col>8</xdr:col>
          <xdr:colOff>285750</xdr:colOff>
          <xdr:row>16</xdr:row>
          <xdr:rowOff>114300</xdr:rowOff>
        </xdr:to>
        <xdr:sp macro="" textlink="">
          <xdr:nvSpPr>
            <xdr:cNvPr id="129033" name="Check Box 9" hidden="1">
              <a:extLst>
                <a:ext uri="{63B3BB69-23CF-44E3-9099-C40C66FF867C}">
                  <a14:compatExt spid="_x0000_s129033"/>
                </a:ext>
                <a:ext uri="{FF2B5EF4-FFF2-40B4-BE49-F238E27FC236}">
                  <a16:creationId xmlns:a16="http://schemas.microsoft.com/office/drawing/2014/main" id="{00000000-0008-0000-0200-00000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104775</xdr:rowOff>
        </xdr:from>
        <xdr:to>
          <xdr:col>4</xdr:col>
          <xdr:colOff>371475</xdr:colOff>
          <xdr:row>16</xdr:row>
          <xdr:rowOff>142875</xdr:rowOff>
        </xdr:to>
        <xdr:sp macro="" textlink="">
          <xdr:nvSpPr>
            <xdr:cNvPr id="129034" name="Check Box 10" hidden="1">
              <a:extLst>
                <a:ext uri="{63B3BB69-23CF-44E3-9099-C40C66FF867C}">
                  <a14:compatExt spid="_x0000_s129034"/>
                </a:ext>
                <a:ext uri="{FF2B5EF4-FFF2-40B4-BE49-F238E27FC236}">
                  <a16:creationId xmlns:a16="http://schemas.microsoft.com/office/drawing/2014/main" id="{00000000-0008-0000-0200-00000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Preservation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xdr:row>
          <xdr:rowOff>0</xdr:rowOff>
        </xdr:from>
        <xdr:to>
          <xdr:col>4</xdr:col>
          <xdr:colOff>200025</xdr:colOff>
          <xdr:row>24</xdr:row>
          <xdr:rowOff>19050</xdr:rowOff>
        </xdr:to>
        <xdr:sp macro="" textlink="">
          <xdr:nvSpPr>
            <xdr:cNvPr id="129035" name="Check Box 11" hidden="1">
              <a:extLst>
                <a:ext uri="{63B3BB69-23CF-44E3-9099-C40C66FF867C}">
                  <a14:compatExt spid="_x0000_s129035"/>
                </a:ext>
                <a:ext uri="{FF2B5EF4-FFF2-40B4-BE49-F238E27FC236}">
                  <a16:creationId xmlns:a16="http://schemas.microsoft.com/office/drawing/2014/main" id="{00000000-0008-0000-0200-00000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xdr:row>
          <xdr:rowOff>0</xdr:rowOff>
        </xdr:from>
        <xdr:to>
          <xdr:col>4</xdr:col>
          <xdr:colOff>200025</xdr:colOff>
          <xdr:row>25</xdr:row>
          <xdr:rowOff>19050</xdr:rowOff>
        </xdr:to>
        <xdr:sp macro="" textlink="">
          <xdr:nvSpPr>
            <xdr:cNvPr id="129036" name="Check Box 12" hidden="1">
              <a:extLst>
                <a:ext uri="{63B3BB69-23CF-44E3-9099-C40C66FF867C}">
                  <a14:compatExt spid="_x0000_s129036"/>
                </a:ext>
                <a:ext uri="{FF2B5EF4-FFF2-40B4-BE49-F238E27FC236}">
                  <a16:creationId xmlns:a16="http://schemas.microsoft.com/office/drawing/2014/main" id="{00000000-0008-0000-0200-00000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25</xdr:row>
          <xdr:rowOff>0</xdr:rowOff>
        </xdr:from>
        <xdr:to>
          <xdr:col>4</xdr:col>
          <xdr:colOff>200025</xdr:colOff>
          <xdr:row>26</xdr:row>
          <xdr:rowOff>19050</xdr:rowOff>
        </xdr:to>
        <xdr:sp macro="" textlink="">
          <xdr:nvSpPr>
            <xdr:cNvPr id="129037" name="Check Box 13" hidden="1">
              <a:extLst>
                <a:ext uri="{63B3BB69-23CF-44E3-9099-C40C66FF867C}">
                  <a14:compatExt spid="_x0000_s129037"/>
                </a:ext>
                <a:ext uri="{FF2B5EF4-FFF2-40B4-BE49-F238E27FC236}">
                  <a16:creationId xmlns:a16="http://schemas.microsoft.com/office/drawing/2014/main" id="{00000000-0008-0000-0200-00000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9525</xdr:rowOff>
        </xdr:from>
        <xdr:to>
          <xdr:col>4</xdr:col>
          <xdr:colOff>200025</xdr:colOff>
          <xdr:row>27</xdr:row>
          <xdr:rowOff>28575</xdr:rowOff>
        </xdr:to>
        <xdr:sp macro="" textlink="">
          <xdr:nvSpPr>
            <xdr:cNvPr id="129038" name="Check Box 14" hidden="1">
              <a:extLst>
                <a:ext uri="{63B3BB69-23CF-44E3-9099-C40C66FF867C}">
                  <a14:compatExt spid="_x0000_s129038"/>
                </a:ext>
                <a:ext uri="{FF2B5EF4-FFF2-40B4-BE49-F238E27FC236}">
                  <a16:creationId xmlns:a16="http://schemas.microsoft.com/office/drawing/2014/main" id="{00000000-0008-0000-0200-00000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27</xdr:row>
          <xdr:rowOff>9525</xdr:rowOff>
        </xdr:from>
        <xdr:to>
          <xdr:col>4</xdr:col>
          <xdr:colOff>200025</xdr:colOff>
          <xdr:row>28</xdr:row>
          <xdr:rowOff>28575</xdr:rowOff>
        </xdr:to>
        <xdr:sp macro="" textlink="">
          <xdr:nvSpPr>
            <xdr:cNvPr id="129039" name="Check Box 15" hidden="1">
              <a:extLst>
                <a:ext uri="{63B3BB69-23CF-44E3-9099-C40C66FF867C}">
                  <a14:compatExt spid="_x0000_s129039"/>
                </a:ext>
                <a:ext uri="{FF2B5EF4-FFF2-40B4-BE49-F238E27FC236}">
                  <a16:creationId xmlns:a16="http://schemas.microsoft.com/office/drawing/2014/main" id="{00000000-0008-0000-0200-00000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28</xdr:row>
          <xdr:rowOff>9525</xdr:rowOff>
        </xdr:from>
        <xdr:to>
          <xdr:col>4</xdr:col>
          <xdr:colOff>200025</xdr:colOff>
          <xdr:row>29</xdr:row>
          <xdr:rowOff>28575</xdr:rowOff>
        </xdr:to>
        <xdr:sp macro="" textlink="">
          <xdr:nvSpPr>
            <xdr:cNvPr id="129040" name="Check Box 16" hidden="1">
              <a:extLst>
                <a:ext uri="{63B3BB69-23CF-44E3-9099-C40C66FF867C}">
                  <a14:compatExt spid="_x0000_s129040"/>
                </a:ext>
                <a:ext uri="{FF2B5EF4-FFF2-40B4-BE49-F238E27FC236}">
                  <a16:creationId xmlns:a16="http://schemas.microsoft.com/office/drawing/2014/main" id="{00000000-0008-0000-0200-00001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29</xdr:row>
          <xdr:rowOff>19050</xdr:rowOff>
        </xdr:from>
        <xdr:to>
          <xdr:col>4</xdr:col>
          <xdr:colOff>200025</xdr:colOff>
          <xdr:row>30</xdr:row>
          <xdr:rowOff>38100</xdr:rowOff>
        </xdr:to>
        <xdr:sp macro="" textlink="">
          <xdr:nvSpPr>
            <xdr:cNvPr id="129041" name="Check Box 17" hidden="1">
              <a:extLst>
                <a:ext uri="{63B3BB69-23CF-44E3-9099-C40C66FF867C}">
                  <a14:compatExt spid="_x0000_s129041"/>
                </a:ext>
                <a:ext uri="{FF2B5EF4-FFF2-40B4-BE49-F238E27FC236}">
                  <a16:creationId xmlns:a16="http://schemas.microsoft.com/office/drawing/2014/main" id="{00000000-0008-0000-0200-00001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34</xdr:row>
          <xdr:rowOff>0</xdr:rowOff>
        </xdr:from>
        <xdr:to>
          <xdr:col>6</xdr:col>
          <xdr:colOff>0</xdr:colOff>
          <xdr:row>35</xdr:row>
          <xdr:rowOff>0</xdr:rowOff>
        </xdr:to>
        <xdr:sp macro="" textlink="">
          <xdr:nvSpPr>
            <xdr:cNvPr id="129042" name="Check Box 18" hidden="1">
              <a:extLst>
                <a:ext uri="{63B3BB69-23CF-44E3-9099-C40C66FF867C}">
                  <a14:compatExt spid="_x0000_s129042"/>
                </a:ext>
                <a:ext uri="{FF2B5EF4-FFF2-40B4-BE49-F238E27FC236}">
                  <a16:creationId xmlns:a16="http://schemas.microsoft.com/office/drawing/2014/main" id="{00000000-0008-0000-0200-00001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190500</xdr:rowOff>
        </xdr:from>
        <xdr:to>
          <xdr:col>8</xdr:col>
          <xdr:colOff>152400</xdr:colOff>
          <xdr:row>35</xdr:row>
          <xdr:rowOff>9525</xdr:rowOff>
        </xdr:to>
        <xdr:sp macro="" textlink="">
          <xdr:nvSpPr>
            <xdr:cNvPr id="129043" name="Check Box 19" hidden="1">
              <a:extLst>
                <a:ext uri="{63B3BB69-23CF-44E3-9099-C40C66FF867C}">
                  <a14:compatExt spid="_x0000_s129043"/>
                </a:ext>
                <a:ext uri="{FF2B5EF4-FFF2-40B4-BE49-F238E27FC236}">
                  <a16:creationId xmlns:a16="http://schemas.microsoft.com/office/drawing/2014/main" id="{00000000-0008-0000-0200-000013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20</xdr:row>
          <xdr:rowOff>19050</xdr:rowOff>
        </xdr:from>
        <xdr:to>
          <xdr:col>7</xdr:col>
          <xdr:colOff>38100</xdr:colOff>
          <xdr:row>21</xdr:row>
          <xdr:rowOff>57150</xdr:rowOff>
        </xdr:to>
        <xdr:sp macro="" textlink="">
          <xdr:nvSpPr>
            <xdr:cNvPr id="129044" name="TextBox1" hidden="1">
              <a:extLst>
                <a:ext uri="{63B3BB69-23CF-44E3-9099-C40C66FF867C}">
                  <a14:compatExt spid="_x0000_s129044"/>
                </a:ext>
                <a:ext uri="{FF2B5EF4-FFF2-40B4-BE49-F238E27FC236}">
                  <a16:creationId xmlns:a16="http://schemas.microsoft.com/office/drawing/2014/main" id="{00000000-0008-0000-0200-000014F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180975</xdr:rowOff>
        </xdr:from>
        <xdr:to>
          <xdr:col>11</xdr:col>
          <xdr:colOff>161925</xdr:colOff>
          <xdr:row>32</xdr:row>
          <xdr:rowOff>19050</xdr:rowOff>
        </xdr:to>
        <xdr:sp macro="" textlink="">
          <xdr:nvSpPr>
            <xdr:cNvPr id="129045" name="TextBox2" hidden="1">
              <a:extLst>
                <a:ext uri="{63B3BB69-23CF-44E3-9099-C40C66FF867C}">
                  <a14:compatExt spid="_x0000_s129045"/>
                </a:ext>
                <a:ext uri="{FF2B5EF4-FFF2-40B4-BE49-F238E27FC236}">
                  <a16:creationId xmlns:a16="http://schemas.microsoft.com/office/drawing/2014/main" id="{00000000-0008-0000-0200-000015F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36</xdr:row>
          <xdr:rowOff>0</xdr:rowOff>
        </xdr:from>
        <xdr:to>
          <xdr:col>7</xdr:col>
          <xdr:colOff>419100</xdr:colOff>
          <xdr:row>37</xdr:row>
          <xdr:rowOff>104775</xdr:rowOff>
        </xdr:to>
        <xdr:sp macro="" textlink="">
          <xdr:nvSpPr>
            <xdr:cNvPr id="129046" name="TextBox3" hidden="1">
              <a:extLst>
                <a:ext uri="{63B3BB69-23CF-44E3-9099-C40C66FF867C}">
                  <a14:compatExt spid="_x0000_s129046"/>
                </a:ext>
                <a:ext uri="{FF2B5EF4-FFF2-40B4-BE49-F238E27FC236}">
                  <a16:creationId xmlns:a16="http://schemas.microsoft.com/office/drawing/2014/main" id="{00000000-0008-0000-0200-000016F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14</xdr:row>
          <xdr:rowOff>38100</xdr:rowOff>
        </xdr:from>
        <xdr:to>
          <xdr:col>7</xdr:col>
          <xdr:colOff>47625</xdr:colOff>
          <xdr:row>15</xdr:row>
          <xdr:rowOff>47625</xdr:rowOff>
        </xdr:to>
        <xdr:sp macro="" textlink="">
          <xdr:nvSpPr>
            <xdr:cNvPr id="129047" name="Check Box 23" descr="Rural" hidden="1">
              <a:extLst>
                <a:ext uri="{63B3BB69-23CF-44E3-9099-C40C66FF867C}">
                  <a14:compatExt spid="_x0000_s129047"/>
                </a:ext>
                <a:ext uri="{FF2B5EF4-FFF2-40B4-BE49-F238E27FC236}">
                  <a16:creationId xmlns:a16="http://schemas.microsoft.com/office/drawing/2014/main" id="{00000000-0008-0000-0200-00001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Rural</a:t>
              </a:r>
            </a:p>
          </xdr:txBody>
        </xdr:sp>
        <xdr:clientData/>
      </xdr:twoCellAnchor>
    </mc:Choice>
    <mc:Fallback/>
  </mc:AlternateContent>
  <xdr:twoCellAnchor>
    <xdr:from>
      <xdr:col>4</xdr:col>
      <xdr:colOff>457200</xdr:colOff>
      <xdr:row>20</xdr:row>
      <xdr:rowOff>19050</xdr:rowOff>
    </xdr:from>
    <xdr:to>
      <xdr:col>5</xdr:col>
      <xdr:colOff>6350</xdr:colOff>
      <xdr:row>20</xdr:row>
      <xdr:rowOff>121642</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638300" y="4105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twoCellAnchor>
    <xdr:from>
      <xdr:col>10</xdr:col>
      <xdr:colOff>161925</xdr:colOff>
      <xdr:row>30</xdr:row>
      <xdr:rowOff>180975</xdr:rowOff>
    </xdr:from>
    <xdr:to>
      <xdr:col>10</xdr:col>
      <xdr:colOff>225425</xdr:colOff>
      <xdr:row>31</xdr:row>
      <xdr:rowOff>83542</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4638675" y="626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twoCellAnchor>
    <xdr:from>
      <xdr:col>5</xdr:col>
      <xdr:colOff>466725</xdr:colOff>
      <xdr:row>36</xdr:row>
      <xdr:rowOff>0</xdr:rowOff>
    </xdr:from>
    <xdr:to>
      <xdr:col>5</xdr:col>
      <xdr:colOff>530225</xdr:colOff>
      <xdr:row>36</xdr:row>
      <xdr:rowOff>102592</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2162175" y="728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twoCellAnchor>
    <xdr:from>
      <xdr:col>4</xdr:col>
      <xdr:colOff>457200</xdr:colOff>
      <xdr:row>20</xdr:row>
      <xdr:rowOff>19050</xdr:rowOff>
    </xdr:from>
    <xdr:to>
      <xdr:col>5</xdr:col>
      <xdr:colOff>6350</xdr:colOff>
      <xdr:row>20</xdr:row>
      <xdr:rowOff>121642</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638300" y="4105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twoCellAnchor>
    <xdr:from>
      <xdr:col>10</xdr:col>
      <xdr:colOff>161925</xdr:colOff>
      <xdr:row>30</xdr:row>
      <xdr:rowOff>180975</xdr:rowOff>
    </xdr:from>
    <xdr:to>
      <xdr:col>10</xdr:col>
      <xdr:colOff>225425</xdr:colOff>
      <xdr:row>31</xdr:row>
      <xdr:rowOff>83542</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4638675" y="626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twoCellAnchor>
    <xdr:from>
      <xdr:col>5</xdr:col>
      <xdr:colOff>466725</xdr:colOff>
      <xdr:row>36</xdr:row>
      <xdr:rowOff>0</xdr:rowOff>
    </xdr:from>
    <xdr:to>
      <xdr:col>5</xdr:col>
      <xdr:colOff>530225</xdr:colOff>
      <xdr:row>36</xdr:row>
      <xdr:rowOff>102592</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2162175" y="728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X2AO</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504825</xdr:colOff>
          <xdr:row>16</xdr:row>
          <xdr:rowOff>0</xdr:rowOff>
        </xdr:from>
        <xdr:to>
          <xdr:col>6</xdr:col>
          <xdr:colOff>19050</xdr:colOff>
          <xdr:row>17</xdr:row>
          <xdr:rowOff>9525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3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190500</xdr:rowOff>
        </xdr:from>
        <xdr:to>
          <xdr:col>6</xdr:col>
          <xdr:colOff>19050</xdr:colOff>
          <xdr:row>19</xdr:row>
          <xdr:rowOff>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3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20</xdr:row>
          <xdr:rowOff>9525</xdr:rowOff>
        </xdr:from>
        <xdr:to>
          <xdr:col>6</xdr:col>
          <xdr:colOff>19050</xdr:colOff>
          <xdr:row>21</xdr:row>
          <xdr:rowOff>19050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3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22</xdr:row>
          <xdr:rowOff>9525</xdr:rowOff>
        </xdr:from>
        <xdr:to>
          <xdr:col>6</xdr:col>
          <xdr:colOff>28575</xdr:colOff>
          <xdr:row>23</xdr:row>
          <xdr:rowOff>19050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3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24</xdr:row>
          <xdr:rowOff>0</xdr:rowOff>
        </xdr:from>
        <xdr:to>
          <xdr:col>6</xdr:col>
          <xdr:colOff>28575</xdr:colOff>
          <xdr:row>25</xdr:row>
          <xdr:rowOff>9525</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3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666750</xdr:colOff>
          <xdr:row>22</xdr:row>
          <xdr:rowOff>180975</xdr:rowOff>
        </xdr:from>
        <xdr:to>
          <xdr:col>6</xdr:col>
          <xdr:colOff>952500</xdr:colOff>
          <xdr:row>24</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4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22</xdr:row>
          <xdr:rowOff>171450</xdr:rowOff>
        </xdr:from>
        <xdr:to>
          <xdr:col>8</xdr:col>
          <xdr:colOff>0</xdr:colOff>
          <xdr:row>24</xdr:row>
          <xdr:rowOff>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4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27</xdr:row>
          <xdr:rowOff>0</xdr:rowOff>
        </xdr:from>
        <xdr:to>
          <xdr:col>8</xdr:col>
          <xdr:colOff>0</xdr:colOff>
          <xdr:row>28</xdr:row>
          <xdr:rowOff>19050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4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27</xdr:row>
          <xdr:rowOff>9525</xdr:rowOff>
        </xdr:from>
        <xdr:to>
          <xdr:col>10</xdr:col>
          <xdr:colOff>38100</xdr:colOff>
          <xdr:row>28</xdr:row>
          <xdr:rowOff>28575</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4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8</xdr:col>
      <xdr:colOff>542925</xdr:colOff>
      <xdr:row>30</xdr:row>
      <xdr:rowOff>180975</xdr:rowOff>
    </xdr:from>
    <xdr:ext cx="388227" cy="2834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476750" y="5772150"/>
          <a:ext cx="388227"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Yes</a:t>
          </a:r>
        </a:p>
      </xdr:txBody>
    </xdr:sp>
    <xdr:clientData/>
  </xdr:oneCellAnchor>
  <xdr:oneCellAnchor>
    <xdr:from>
      <xdr:col>9</xdr:col>
      <xdr:colOff>561975</xdr:colOff>
      <xdr:row>30</xdr:row>
      <xdr:rowOff>180975</xdr:rowOff>
    </xdr:from>
    <xdr:ext cx="359558" cy="283457"/>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143500" y="5772150"/>
          <a:ext cx="35955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No</a:t>
          </a:r>
        </a:p>
      </xdr:txBody>
    </xdr:sp>
    <xdr:clientData/>
  </xdr:oneCellAnchor>
  <mc:AlternateContent xmlns:mc="http://schemas.openxmlformats.org/markup-compatibility/2006">
    <mc:Choice xmlns:a14="http://schemas.microsoft.com/office/drawing/2010/main" Requires="a14">
      <xdr:twoCellAnchor editAs="oneCell">
        <xdr:from>
          <xdr:col>2</xdr:col>
          <xdr:colOff>495300</xdr:colOff>
          <xdr:row>5</xdr:row>
          <xdr:rowOff>0</xdr:rowOff>
        </xdr:from>
        <xdr:to>
          <xdr:col>4</xdr:col>
          <xdr:colOff>47625</xdr:colOff>
          <xdr:row>6</xdr:row>
          <xdr:rowOff>19050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xdr:row>
          <xdr:rowOff>19050</xdr:rowOff>
        </xdr:from>
        <xdr:to>
          <xdr:col>4</xdr:col>
          <xdr:colOff>47625</xdr:colOff>
          <xdr:row>8</xdr:row>
          <xdr:rowOff>38100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31</xdr:row>
          <xdr:rowOff>0</xdr:rowOff>
        </xdr:from>
        <xdr:to>
          <xdr:col>8</xdr:col>
          <xdr:colOff>609600</xdr:colOff>
          <xdr:row>32</xdr:row>
          <xdr:rowOff>9525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31</xdr:row>
          <xdr:rowOff>9525</xdr:rowOff>
        </xdr:from>
        <xdr:to>
          <xdr:col>10</xdr:col>
          <xdr:colOff>19050</xdr:colOff>
          <xdr:row>32</xdr:row>
          <xdr:rowOff>19050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5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4</xdr:col>
      <xdr:colOff>47625</xdr:colOff>
      <xdr:row>36</xdr:row>
      <xdr:rowOff>0</xdr:rowOff>
    </xdr:from>
    <xdr:ext cx="1112521" cy="283457"/>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343025" y="6238875"/>
          <a:ext cx="1112521"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Manager's Unit</a:t>
          </a:r>
        </a:p>
      </xdr:txBody>
    </xdr:sp>
    <xdr:clientData/>
  </xdr:oneCellAnchor>
  <xdr:oneCellAnchor>
    <xdr:from>
      <xdr:col>5</xdr:col>
      <xdr:colOff>438150</xdr:colOff>
      <xdr:row>35</xdr:row>
      <xdr:rowOff>180975</xdr:rowOff>
    </xdr:from>
    <xdr:ext cx="1308148" cy="283457"/>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400300" y="6134100"/>
          <a:ext cx="1218667"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Maintenance Unit</a:t>
          </a:r>
        </a:p>
      </xdr:txBody>
    </xdr:sp>
    <xdr:clientData/>
  </xdr:oneCellAnchor>
  <xdr:oneCellAnchor>
    <xdr:from>
      <xdr:col>9</xdr:col>
      <xdr:colOff>95250</xdr:colOff>
      <xdr:row>35</xdr:row>
      <xdr:rowOff>180975</xdr:rowOff>
    </xdr:from>
    <xdr:ext cx="980956" cy="283457"/>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648075" y="6134100"/>
          <a:ext cx="9223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Security Unit</a:t>
          </a:r>
        </a:p>
      </xdr:txBody>
    </xdr:sp>
    <xdr:clientData/>
  </xdr:oneCellAnchor>
  <xdr:oneCellAnchor>
    <xdr:from>
      <xdr:col>11</xdr:col>
      <xdr:colOff>285750</xdr:colOff>
      <xdr:row>35</xdr:row>
      <xdr:rowOff>180975</xdr:rowOff>
    </xdr:from>
    <xdr:ext cx="902370" cy="283457"/>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4619625" y="6134100"/>
          <a:ext cx="83253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Model Unit</a:t>
          </a:r>
        </a:p>
      </xdr:txBody>
    </xdr:sp>
    <xdr:clientData/>
  </xdr:oneCellAnchor>
  <mc:AlternateContent xmlns:mc="http://schemas.openxmlformats.org/markup-compatibility/2006">
    <mc:Choice xmlns:a14="http://schemas.microsoft.com/office/drawing/2010/main" Requires="a14">
      <xdr:twoCellAnchor editAs="oneCell">
        <xdr:from>
          <xdr:col>1</xdr:col>
          <xdr:colOff>209550</xdr:colOff>
          <xdr:row>12</xdr:row>
          <xdr:rowOff>0</xdr:rowOff>
        </xdr:from>
        <xdr:to>
          <xdr:col>3</xdr:col>
          <xdr:colOff>104775</xdr:colOff>
          <xdr:row>13</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6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xdr:row>
          <xdr:rowOff>171450</xdr:rowOff>
        </xdr:from>
        <xdr:to>
          <xdr:col>3</xdr:col>
          <xdr:colOff>104775</xdr:colOff>
          <xdr:row>14</xdr:row>
          <xdr:rowOff>28575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6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161925</xdr:rowOff>
        </xdr:from>
        <xdr:to>
          <xdr:col>3</xdr:col>
          <xdr:colOff>104775</xdr:colOff>
          <xdr:row>14</xdr:row>
          <xdr:rowOff>180975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6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0</xdr:rowOff>
        </xdr:from>
        <xdr:to>
          <xdr:col>3</xdr:col>
          <xdr:colOff>104775</xdr:colOff>
          <xdr:row>14</xdr:row>
          <xdr:rowOff>47625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6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34</xdr:row>
          <xdr:rowOff>66675</xdr:rowOff>
        </xdr:from>
        <xdr:to>
          <xdr:col>12</xdr:col>
          <xdr:colOff>38100</xdr:colOff>
          <xdr:row>36</xdr:row>
          <xdr:rowOff>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6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xdr:row>
          <xdr:rowOff>76200</xdr:rowOff>
        </xdr:from>
        <xdr:to>
          <xdr:col>13</xdr:col>
          <xdr:colOff>381000</xdr:colOff>
          <xdr:row>36</xdr:row>
          <xdr:rowOff>9525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6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180975</xdr:rowOff>
        </xdr:from>
        <xdr:to>
          <xdr:col>3</xdr:col>
          <xdr:colOff>323850</xdr:colOff>
          <xdr:row>39</xdr:row>
          <xdr:rowOff>9525</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6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37</xdr:row>
          <xdr:rowOff>180975</xdr:rowOff>
        </xdr:from>
        <xdr:to>
          <xdr:col>5</xdr:col>
          <xdr:colOff>0</xdr:colOff>
          <xdr:row>39</xdr:row>
          <xdr:rowOff>9525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6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xdr:row>
          <xdr:rowOff>28575</xdr:rowOff>
        </xdr:from>
        <xdr:to>
          <xdr:col>11</xdr:col>
          <xdr:colOff>476250</xdr:colOff>
          <xdr:row>37</xdr:row>
          <xdr:rowOff>47625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6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36</xdr:row>
          <xdr:rowOff>38100</xdr:rowOff>
        </xdr:from>
        <xdr:to>
          <xdr:col>6</xdr:col>
          <xdr:colOff>19050</xdr:colOff>
          <xdr:row>37</xdr:row>
          <xdr:rowOff>57150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6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36</xdr:row>
          <xdr:rowOff>28575</xdr:rowOff>
        </xdr:from>
        <xdr:to>
          <xdr:col>4</xdr:col>
          <xdr:colOff>123825</xdr:colOff>
          <xdr:row>37</xdr:row>
          <xdr:rowOff>38100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6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36</xdr:row>
          <xdr:rowOff>28575</xdr:rowOff>
        </xdr:from>
        <xdr:to>
          <xdr:col>9</xdr:col>
          <xdr:colOff>266700</xdr:colOff>
          <xdr:row>37</xdr:row>
          <xdr:rowOff>47625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6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38100</xdr:rowOff>
        </xdr:from>
        <xdr:to>
          <xdr:col>8</xdr:col>
          <xdr:colOff>142875</xdr:colOff>
          <xdr:row>40</xdr:row>
          <xdr:rowOff>76200</xdr:rowOff>
        </xdr:to>
        <xdr:sp macro="" textlink="">
          <xdr:nvSpPr>
            <xdr:cNvPr id="60433" name="TextBox2" hidden="1">
              <a:extLst>
                <a:ext uri="{63B3BB69-23CF-44E3-9099-C40C66FF867C}">
                  <a14:compatExt spid="_x0000_s60433"/>
                </a:ext>
                <a:ext uri="{FF2B5EF4-FFF2-40B4-BE49-F238E27FC236}">
                  <a16:creationId xmlns:a16="http://schemas.microsoft.com/office/drawing/2014/main" id="{00000000-0008-0000-0600-000011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6</xdr:col>
      <xdr:colOff>38100</xdr:colOff>
      <xdr:row>39</xdr:row>
      <xdr:rowOff>38100</xdr:rowOff>
    </xdr:from>
    <xdr:to>
      <xdr:col>6</xdr:col>
      <xdr:colOff>101600</xdr:colOff>
      <xdr:row>39</xdr:row>
      <xdr:rowOff>140692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781300" y="665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X6AO</a:t>
          </a:r>
        </a:p>
      </xdr:txBody>
    </xdr:sp>
    <xdr:clientData/>
  </xdr:twoCellAnchor>
  <xdr:twoCellAnchor>
    <xdr:from>
      <xdr:col>6</xdr:col>
      <xdr:colOff>38100</xdr:colOff>
      <xdr:row>39</xdr:row>
      <xdr:rowOff>38100</xdr:rowOff>
    </xdr:from>
    <xdr:to>
      <xdr:col>6</xdr:col>
      <xdr:colOff>101600</xdr:colOff>
      <xdr:row>39</xdr:row>
      <xdr:rowOff>140692</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781300" y="665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X6AO</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3</xdr:row>
          <xdr:rowOff>19050</xdr:rowOff>
        </xdr:from>
        <xdr:to>
          <xdr:col>3</xdr:col>
          <xdr:colOff>104775</xdr:colOff>
          <xdr:row>4</xdr:row>
          <xdr:rowOff>28575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B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xdr:row>
          <xdr:rowOff>19050</xdr:rowOff>
        </xdr:from>
        <xdr:to>
          <xdr:col>3</xdr:col>
          <xdr:colOff>104775</xdr:colOff>
          <xdr:row>9</xdr:row>
          <xdr:rowOff>28575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B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xdr:row>
          <xdr:rowOff>180975</xdr:rowOff>
        </xdr:from>
        <xdr:to>
          <xdr:col>3</xdr:col>
          <xdr:colOff>104775</xdr:colOff>
          <xdr:row>15</xdr:row>
          <xdr:rowOff>190500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B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19</xdr:row>
          <xdr:rowOff>38100</xdr:rowOff>
        </xdr:from>
        <xdr:to>
          <xdr:col>3</xdr:col>
          <xdr:colOff>104775</xdr:colOff>
          <xdr:row>20</xdr:row>
          <xdr:rowOff>47625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B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3</xdr:col>
          <xdr:colOff>104775</xdr:colOff>
          <xdr:row>23</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B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24</xdr:row>
          <xdr:rowOff>171450</xdr:rowOff>
        </xdr:from>
        <xdr:to>
          <xdr:col>3</xdr:col>
          <xdr:colOff>104775</xdr:colOff>
          <xdr:row>25</xdr:row>
          <xdr:rowOff>180975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B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21</xdr:row>
          <xdr:rowOff>133350</xdr:rowOff>
        </xdr:from>
        <xdr:to>
          <xdr:col>7</xdr:col>
          <xdr:colOff>47625</xdr:colOff>
          <xdr:row>23</xdr:row>
          <xdr:rowOff>28575</xdr:rowOff>
        </xdr:to>
        <xdr:sp macro="" textlink="">
          <xdr:nvSpPr>
            <xdr:cNvPr id="63495" name="TextBox1" hidden="1">
              <a:extLst>
                <a:ext uri="{63B3BB69-23CF-44E3-9099-C40C66FF867C}">
                  <a14:compatExt spid="_x0000_s63495"/>
                </a:ext>
                <a:ext uri="{FF2B5EF4-FFF2-40B4-BE49-F238E27FC236}">
                  <a16:creationId xmlns:a16="http://schemas.microsoft.com/office/drawing/2014/main" id="{00000000-0008-0000-0B00-000007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0</xdr:rowOff>
        </xdr:from>
        <xdr:to>
          <xdr:col>3</xdr:col>
          <xdr:colOff>95250</xdr:colOff>
          <xdr:row>12</xdr:row>
          <xdr:rowOff>9525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B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361950</xdr:colOff>
      <xdr:row>21</xdr:row>
      <xdr:rowOff>133350</xdr:rowOff>
    </xdr:from>
    <xdr:to>
      <xdr:col>6</xdr:col>
      <xdr:colOff>425450</xdr:colOff>
      <xdr:row>22</xdr:row>
      <xdr:rowOff>35917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3990975" y="433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X11AO</a:t>
          </a:r>
        </a:p>
      </xdr:txBody>
    </xdr:sp>
    <xdr:clientData/>
  </xdr:twoCellAnchor>
  <xdr:twoCellAnchor>
    <xdr:from>
      <xdr:col>6</xdr:col>
      <xdr:colOff>361950</xdr:colOff>
      <xdr:row>21</xdr:row>
      <xdr:rowOff>133350</xdr:rowOff>
    </xdr:from>
    <xdr:to>
      <xdr:col>6</xdr:col>
      <xdr:colOff>425450</xdr:colOff>
      <xdr:row>22</xdr:row>
      <xdr:rowOff>35917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990975" y="433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X11AO</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13</xdr:row>
          <xdr:rowOff>0</xdr:rowOff>
        </xdr:from>
        <xdr:to>
          <xdr:col>3</xdr:col>
          <xdr:colOff>428625</xdr:colOff>
          <xdr:row>14</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C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9525</xdr:rowOff>
        </xdr:from>
        <xdr:to>
          <xdr:col>5</xdr:col>
          <xdr:colOff>581025</xdr:colOff>
          <xdr:row>14</xdr:row>
          <xdr:rowOff>28575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C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180975</xdr:rowOff>
        </xdr:from>
        <xdr:to>
          <xdr:col>5</xdr:col>
          <xdr:colOff>581025</xdr:colOff>
          <xdr:row>15</xdr:row>
          <xdr:rowOff>9525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C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xdr:row>
          <xdr:rowOff>9525</xdr:rowOff>
        </xdr:from>
        <xdr:to>
          <xdr:col>8</xdr:col>
          <xdr:colOff>552450</xdr:colOff>
          <xdr:row>11</xdr:row>
          <xdr:rowOff>28575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C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10</xdr:row>
          <xdr:rowOff>0</xdr:rowOff>
        </xdr:from>
        <xdr:to>
          <xdr:col>9</xdr:col>
          <xdr:colOff>247650</xdr:colOff>
          <xdr:row>11</xdr:row>
          <xdr:rowOff>19050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C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17</xdr:row>
          <xdr:rowOff>57150</xdr:rowOff>
        </xdr:from>
        <xdr:to>
          <xdr:col>4</xdr:col>
          <xdr:colOff>142875</xdr:colOff>
          <xdr:row>18</xdr:row>
          <xdr:rowOff>66675</xdr:rowOff>
        </xdr:to>
        <xdr:sp macro="" textlink="">
          <xdr:nvSpPr>
            <xdr:cNvPr id="65545" name="TextBox1" hidden="1">
              <a:extLst>
                <a:ext uri="{63B3BB69-23CF-44E3-9099-C40C66FF867C}">
                  <a14:compatExt spid="_x0000_s65545"/>
                </a:ext>
                <a:ext uri="{FF2B5EF4-FFF2-40B4-BE49-F238E27FC236}">
                  <a16:creationId xmlns:a16="http://schemas.microsoft.com/office/drawing/2014/main" id="{00000000-0008-0000-0C00-000009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19</xdr:row>
          <xdr:rowOff>47625</xdr:rowOff>
        </xdr:from>
        <xdr:to>
          <xdr:col>4</xdr:col>
          <xdr:colOff>161925</xdr:colOff>
          <xdr:row>20</xdr:row>
          <xdr:rowOff>114300</xdr:rowOff>
        </xdr:to>
        <xdr:sp macro="" textlink="">
          <xdr:nvSpPr>
            <xdr:cNvPr id="65546" name="TextBox2" hidden="1">
              <a:extLst>
                <a:ext uri="{63B3BB69-23CF-44E3-9099-C40C66FF867C}">
                  <a14:compatExt spid="_x0000_s65546"/>
                </a:ext>
                <a:ext uri="{FF2B5EF4-FFF2-40B4-BE49-F238E27FC236}">
                  <a16:creationId xmlns:a16="http://schemas.microsoft.com/office/drawing/2014/main" id="{00000000-0008-0000-0C00-00000A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21</xdr:row>
          <xdr:rowOff>57150</xdr:rowOff>
        </xdr:from>
        <xdr:to>
          <xdr:col>6</xdr:col>
          <xdr:colOff>419100</xdr:colOff>
          <xdr:row>23</xdr:row>
          <xdr:rowOff>0</xdr:rowOff>
        </xdr:to>
        <xdr:sp macro="" textlink="">
          <xdr:nvSpPr>
            <xdr:cNvPr id="65547" name="TextBox3" hidden="1">
              <a:extLst>
                <a:ext uri="{63B3BB69-23CF-44E3-9099-C40C66FF867C}">
                  <a14:compatExt spid="_x0000_s65547"/>
                </a:ext>
                <a:ext uri="{FF2B5EF4-FFF2-40B4-BE49-F238E27FC236}">
                  <a16:creationId xmlns:a16="http://schemas.microsoft.com/office/drawing/2014/main" id="{00000000-0008-0000-0C00-00000B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19</xdr:row>
          <xdr:rowOff>47625</xdr:rowOff>
        </xdr:from>
        <xdr:to>
          <xdr:col>6</xdr:col>
          <xdr:colOff>571500</xdr:colOff>
          <xdr:row>20</xdr:row>
          <xdr:rowOff>104775</xdr:rowOff>
        </xdr:to>
        <xdr:sp macro="" textlink="">
          <xdr:nvSpPr>
            <xdr:cNvPr id="65549" name="TextBox5" hidden="1">
              <a:extLst>
                <a:ext uri="{63B3BB69-23CF-44E3-9099-C40C66FF867C}">
                  <a14:compatExt spid="_x0000_s65549"/>
                </a:ext>
                <a:ext uri="{FF2B5EF4-FFF2-40B4-BE49-F238E27FC236}">
                  <a16:creationId xmlns:a16="http://schemas.microsoft.com/office/drawing/2014/main" id="{00000000-0008-0000-0C00-00000D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24</xdr:row>
          <xdr:rowOff>0</xdr:rowOff>
        </xdr:from>
        <xdr:to>
          <xdr:col>6</xdr:col>
          <xdr:colOff>361950</xdr:colOff>
          <xdr:row>25</xdr:row>
          <xdr:rowOff>76200</xdr:rowOff>
        </xdr:to>
        <xdr:sp macro="" textlink="">
          <xdr:nvSpPr>
            <xdr:cNvPr id="65550" name="TextBox6" hidden="1">
              <a:extLst>
                <a:ext uri="{63B3BB69-23CF-44E3-9099-C40C66FF867C}">
                  <a14:compatExt spid="_x0000_s65550"/>
                </a:ext>
                <a:ext uri="{FF2B5EF4-FFF2-40B4-BE49-F238E27FC236}">
                  <a16:creationId xmlns:a16="http://schemas.microsoft.com/office/drawing/2014/main" id="{00000000-0008-0000-0C00-00000E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904875</xdr:colOff>
          <xdr:row>17</xdr:row>
          <xdr:rowOff>38100</xdr:rowOff>
        </xdr:from>
        <xdr:to>
          <xdr:col>6</xdr:col>
          <xdr:colOff>504825</xdr:colOff>
          <xdr:row>18</xdr:row>
          <xdr:rowOff>95250</xdr:rowOff>
        </xdr:to>
        <xdr:sp macro="" textlink="">
          <xdr:nvSpPr>
            <xdr:cNvPr id="65557" name="TextBox4" hidden="1">
              <a:extLst>
                <a:ext uri="{63B3BB69-23CF-44E3-9099-C40C66FF867C}">
                  <a14:compatExt spid="_x0000_s65557"/>
                </a:ext>
                <a:ext uri="{FF2B5EF4-FFF2-40B4-BE49-F238E27FC236}">
                  <a16:creationId xmlns:a16="http://schemas.microsoft.com/office/drawing/2014/main" id="{00000000-0008-0000-0C00-000015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819150</xdr:colOff>
      <xdr:row>17</xdr:row>
      <xdr:rowOff>57150</xdr:rowOff>
    </xdr:from>
    <xdr:to>
      <xdr:col>3</xdr:col>
      <xdr:colOff>882650</xdr:colOff>
      <xdr:row>17</xdr:row>
      <xdr:rowOff>159742</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466850" y="32480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3</xdr:col>
      <xdr:colOff>876300</xdr:colOff>
      <xdr:row>19</xdr:row>
      <xdr:rowOff>47625</xdr:rowOff>
    </xdr:from>
    <xdr:to>
      <xdr:col>3</xdr:col>
      <xdr:colOff>939800</xdr:colOff>
      <xdr:row>19</xdr:row>
      <xdr:rowOff>150217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524000" y="3619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800100</xdr:colOff>
      <xdr:row>21</xdr:row>
      <xdr:rowOff>57150</xdr:rowOff>
    </xdr:from>
    <xdr:to>
      <xdr:col>5</xdr:col>
      <xdr:colOff>863600</xdr:colOff>
      <xdr:row>22</xdr:row>
      <xdr:rowOff>16867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2990850" y="4000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914400</xdr:colOff>
      <xdr:row>19</xdr:row>
      <xdr:rowOff>47625</xdr:rowOff>
    </xdr:from>
    <xdr:to>
      <xdr:col>6</xdr:col>
      <xdr:colOff>34925</xdr:colOff>
      <xdr:row>19</xdr:row>
      <xdr:rowOff>150217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05150" y="3619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161925</xdr:colOff>
      <xdr:row>24</xdr:row>
      <xdr:rowOff>0</xdr:rowOff>
    </xdr:from>
    <xdr:to>
      <xdr:col>5</xdr:col>
      <xdr:colOff>225425</xdr:colOff>
      <xdr:row>24</xdr:row>
      <xdr:rowOff>102592</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2352675" y="441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904875</xdr:colOff>
      <xdr:row>17</xdr:row>
      <xdr:rowOff>38100</xdr:rowOff>
    </xdr:from>
    <xdr:to>
      <xdr:col>6</xdr:col>
      <xdr:colOff>25400</xdr:colOff>
      <xdr:row>17</xdr:row>
      <xdr:rowOff>140692</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095625" y="322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3</xdr:col>
      <xdr:colOff>819150</xdr:colOff>
      <xdr:row>17</xdr:row>
      <xdr:rowOff>57150</xdr:rowOff>
    </xdr:from>
    <xdr:to>
      <xdr:col>3</xdr:col>
      <xdr:colOff>882650</xdr:colOff>
      <xdr:row>17</xdr:row>
      <xdr:rowOff>159742</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466850" y="32480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3</xdr:col>
      <xdr:colOff>876300</xdr:colOff>
      <xdr:row>19</xdr:row>
      <xdr:rowOff>47625</xdr:rowOff>
    </xdr:from>
    <xdr:to>
      <xdr:col>3</xdr:col>
      <xdr:colOff>939800</xdr:colOff>
      <xdr:row>19</xdr:row>
      <xdr:rowOff>150217</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524000" y="3619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800100</xdr:colOff>
      <xdr:row>21</xdr:row>
      <xdr:rowOff>57150</xdr:rowOff>
    </xdr:from>
    <xdr:to>
      <xdr:col>5</xdr:col>
      <xdr:colOff>863600</xdr:colOff>
      <xdr:row>22</xdr:row>
      <xdr:rowOff>16867</xdr:rowOff>
    </xdr:to>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2990850" y="4000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914400</xdr:colOff>
      <xdr:row>19</xdr:row>
      <xdr:rowOff>47625</xdr:rowOff>
    </xdr:from>
    <xdr:to>
      <xdr:col>6</xdr:col>
      <xdr:colOff>34925</xdr:colOff>
      <xdr:row>19</xdr:row>
      <xdr:rowOff>150217</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05150" y="3619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161925</xdr:colOff>
      <xdr:row>24</xdr:row>
      <xdr:rowOff>0</xdr:rowOff>
    </xdr:from>
    <xdr:to>
      <xdr:col>5</xdr:col>
      <xdr:colOff>225425</xdr:colOff>
      <xdr:row>24</xdr:row>
      <xdr:rowOff>102592</xdr:rowOff>
    </xdr:to>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2352675" y="441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twoCellAnchor>
    <xdr:from>
      <xdr:col>5</xdr:col>
      <xdr:colOff>904875</xdr:colOff>
      <xdr:row>17</xdr:row>
      <xdr:rowOff>38100</xdr:rowOff>
    </xdr:from>
    <xdr:to>
      <xdr:col>6</xdr:col>
      <xdr:colOff>25400</xdr:colOff>
      <xdr:row>17</xdr:row>
      <xdr:rowOff>140692</xdr:rowOff>
    </xdr:to>
    <xdr:sp macro="" textlink="">
      <xdr:nvSpPr>
        <xdr:cNvPr id="13" name="TextBox 12">
          <a:extLst>
            <a:ext uri="{FF2B5EF4-FFF2-40B4-BE49-F238E27FC236}">
              <a16:creationId xmlns:a16="http://schemas.microsoft.com/office/drawing/2014/main" id="{00000000-0008-0000-0C00-00000D000000}"/>
            </a:ext>
          </a:extLst>
        </xdr:cNvPr>
        <xdr:cNvSpPr txBox="1"/>
      </xdr:nvSpPr>
      <xdr:spPr>
        <a:xfrm>
          <a:off x="3095625" y="322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X12AO</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18</xdr:row>
          <xdr:rowOff>123825</xdr:rowOff>
        </xdr:from>
        <xdr:to>
          <xdr:col>3</xdr:col>
          <xdr:colOff>104775</xdr:colOff>
          <xdr:row>20</xdr:row>
          <xdr:rowOff>9525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12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18</xdr:row>
          <xdr:rowOff>123825</xdr:rowOff>
        </xdr:from>
        <xdr:to>
          <xdr:col>7</xdr:col>
          <xdr:colOff>0</xdr:colOff>
          <xdr:row>20</xdr:row>
          <xdr:rowOff>9525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2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ingov-my.sharepoint.com/Real%20Estate/Multifamily/Tax%20Credit%20Allocation/Projects/2015%20Projects/15-00100%20Apperson%20Way%20Apartments/Final%20App/b)%20Final%20Application%20and%20Cost%20Cert/Final%20Application%20-%20Apperson%20Way_revised%208.31.17.xlsm?495CD91E" TargetMode="External"/><Relationship Id="rId1" Type="http://schemas.openxmlformats.org/officeDocument/2006/relationships/externalLinkPath" Target="file:///\\495CD91E\Final%20Application%20-%20Apperson%20Way_revised%208.31.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g 1)"/>
      <sheetName val="Submission Checklist (pg 2)"/>
      <sheetName val="Development Info (pg 3)"/>
      <sheetName val="Owner Info (pg 4)"/>
      <sheetName val="Owner Info Cont'd (pg 5)"/>
      <sheetName val="More Development Info (pg 6)"/>
      <sheetName val="Structure and Units (pg 7)"/>
      <sheetName val="Building Info (pg 8)"/>
      <sheetName val="Unit Info (pg 9)"/>
      <sheetName val="Add'l Unit Info (pg 10) (3)"/>
      <sheetName val="Add'l Unit Info (pg 10) (2)"/>
      <sheetName val="Add'l Unit Info (pg 10) (4)"/>
      <sheetName val="Add'l Unit Info (pg 10)"/>
      <sheetName val="Set Aside &amp; Comm Supp. (pg 11)"/>
      <sheetName val="Income and Expenses (pg 12 )"/>
      <sheetName val="Utilities and Rents (pg 13)"/>
      <sheetName val="Income and Expenses (pg 14)"/>
      <sheetName val="Income and Expenses (pg 15)"/>
      <sheetName val="Income and Expenses (pg 16)"/>
      <sheetName val="Annual Expenses (pg 17)"/>
      <sheetName val="Proforma (pg 18)"/>
      <sheetName val="Source of Funds (pg 19)"/>
      <sheetName val="Sources and Uses (pg 20)"/>
      <sheetName val="Intermediary Info (pg 21)"/>
      <sheetName val="Bond Financing Info (pg 22)"/>
      <sheetName val="Itemized Costs (pg 23)"/>
      <sheetName val="Itemized Costs (pg 24)"/>
      <sheetName val="Itemized Cost (pg 25)"/>
      <sheetName val="Credit Determination (pg 26)"/>
      <sheetName val="Acknowledgement (pg 27)"/>
      <sheetName val="Acknowledgement Cont'd (pg 28)"/>
      <sheetName val="Signature &amp; Notary (pg 29)"/>
    </sheetNames>
    <sheetDataSet>
      <sheetData sheetId="0"/>
      <sheetData sheetId="1"/>
      <sheetData sheetId="2"/>
      <sheetData sheetId="3"/>
      <sheetData sheetId="4"/>
      <sheetData sheetId="5">
        <row r="16">
          <cell r="K16">
            <v>69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7.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image" Target="../media/image5.emf"/><Relationship Id="rId10" Type="http://schemas.openxmlformats.org/officeDocument/2006/relationships/ctrlProp" Target="../ctrlProps/ctrlProp64.xml"/><Relationship Id="rId4" Type="http://schemas.openxmlformats.org/officeDocument/2006/relationships/control" Target="../activeX/activeX5.xml"/><Relationship Id="rId9" Type="http://schemas.openxmlformats.org/officeDocument/2006/relationships/ctrlProp" Target="../ctrlProps/ctrlProp63.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8.xml"/><Relationship Id="rId13" Type="http://schemas.openxmlformats.org/officeDocument/2006/relationships/image" Target="../media/image10.emf"/><Relationship Id="rId18" Type="http://schemas.openxmlformats.org/officeDocument/2006/relationships/ctrlProp" Target="../ctrlProps/ctrlProp69.xml"/><Relationship Id="rId3" Type="http://schemas.openxmlformats.org/officeDocument/2006/relationships/vmlDrawing" Target="../drawings/vmlDrawing8.vml"/><Relationship Id="rId7" Type="http://schemas.openxmlformats.org/officeDocument/2006/relationships/image" Target="../media/image7.emf"/><Relationship Id="rId12" Type="http://schemas.openxmlformats.org/officeDocument/2006/relationships/control" Target="../activeX/activeX10.xml"/><Relationship Id="rId17" Type="http://schemas.openxmlformats.org/officeDocument/2006/relationships/ctrlProp" Target="../ctrlProps/ctrlProp68.xml"/><Relationship Id="rId2" Type="http://schemas.openxmlformats.org/officeDocument/2006/relationships/drawing" Target="../drawings/drawing8.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3.bin"/><Relationship Id="rId6" Type="http://schemas.openxmlformats.org/officeDocument/2006/relationships/control" Target="../activeX/activeX7.xml"/><Relationship Id="rId11" Type="http://schemas.openxmlformats.org/officeDocument/2006/relationships/image" Target="../media/image9.emf"/><Relationship Id="rId5" Type="http://schemas.openxmlformats.org/officeDocument/2006/relationships/image" Target="../media/image6.emf"/><Relationship Id="rId15" Type="http://schemas.openxmlformats.org/officeDocument/2006/relationships/image" Target="../media/image11.emf"/><Relationship Id="rId10" Type="http://schemas.openxmlformats.org/officeDocument/2006/relationships/control" Target="../activeX/activeX9.xml"/><Relationship Id="rId19" Type="http://schemas.openxmlformats.org/officeDocument/2006/relationships/ctrlProp" Target="../ctrlProps/ctrlProp70.xml"/><Relationship Id="rId4" Type="http://schemas.openxmlformats.org/officeDocument/2006/relationships/control" Target="../activeX/activeX6.xml"/><Relationship Id="rId9" Type="http://schemas.openxmlformats.org/officeDocument/2006/relationships/image" Target="../media/image8.emf"/><Relationship Id="rId14" Type="http://schemas.openxmlformats.org/officeDocument/2006/relationships/control" Target="../activeX/activeX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9.bin"/><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20.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79.xml"/><Relationship Id="rId2" Type="http://schemas.openxmlformats.org/officeDocument/2006/relationships/drawing" Target="../drawings/drawing11.xml"/><Relationship Id="rId1" Type="http://schemas.openxmlformats.org/officeDocument/2006/relationships/printerSettings" Target="../printerSettings/printerSettings22.bin"/><Relationship Id="rId6" Type="http://schemas.openxmlformats.org/officeDocument/2006/relationships/ctrlProp" Target="../ctrlProps/ctrlProp78.xml"/><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83.xml"/><Relationship Id="rId2" Type="http://schemas.openxmlformats.org/officeDocument/2006/relationships/drawing" Target="../drawings/drawing12.xml"/><Relationship Id="rId1" Type="http://schemas.openxmlformats.org/officeDocument/2006/relationships/printerSettings" Target="../printerSettings/printerSettings23.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13.vml"/><Relationship Id="rId7" Type="http://schemas.openxmlformats.org/officeDocument/2006/relationships/ctrlProp" Target="../ctrlProps/ctrlProp87.xml"/><Relationship Id="rId2" Type="http://schemas.openxmlformats.org/officeDocument/2006/relationships/drawing" Target="../drawings/drawing13.xml"/><Relationship Id="rId1" Type="http://schemas.openxmlformats.org/officeDocument/2006/relationships/printerSettings" Target="../printerSettings/printerSettings24.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image" Target="../media/image2.emf"/><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image" Target="../media/image1.emf"/><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6.v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 Type="http://schemas.openxmlformats.org/officeDocument/2006/relationships/drawing" Target="../drawings/drawing6.xml"/><Relationship Id="rId16" Type="http://schemas.openxmlformats.org/officeDocument/2006/relationships/ctrlProp" Target="../ctrlProps/ctrlProp58.xml"/><Relationship Id="rId1" Type="http://schemas.openxmlformats.org/officeDocument/2006/relationships/printerSettings" Target="../printerSettings/printerSettings7.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image" Target="../media/image4.emf"/><Relationship Id="rId15" Type="http://schemas.openxmlformats.org/officeDocument/2006/relationships/ctrlProp" Target="../ctrlProps/ctrlProp57.xml"/><Relationship Id="rId10" Type="http://schemas.openxmlformats.org/officeDocument/2006/relationships/ctrlProp" Target="../ctrlProps/ctrlProp52.xml"/><Relationship Id="rId4" Type="http://schemas.openxmlformats.org/officeDocument/2006/relationships/control" Target="../activeX/activeX4.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31"/>
  <sheetViews>
    <sheetView showGridLines="0" view="pageLayout" topLeftCell="A17" workbookViewId="0">
      <selection activeCell="L36" sqref="L36"/>
    </sheetView>
  </sheetViews>
  <sheetFormatPr defaultColWidth="9.140625" defaultRowHeight="15.75" x14ac:dyDescent="0.25"/>
  <cols>
    <col min="1" max="1" width="8.140625" style="3" customWidth="1"/>
    <col min="2" max="2" width="3.85546875" style="3" customWidth="1"/>
    <col min="3" max="3" width="4.42578125" style="3" customWidth="1"/>
    <col min="4" max="4" width="8" style="3" customWidth="1"/>
    <col min="5" max="5" width="13" style="3" customWidth="1"/>
    <col min="6" max="9" width="9.140625" style="3"/>
    <col min="10" max="10" width="9.140625" style="3" customWidth="1"/>
    <col min="11" max="16384" width="9.140625" style="3"/>
  </cols>
  <sheetData>
    <row r="2" spans="1:11" x14ac:dyDescent="0.25">
      <c r="A2" s="405"/>
      <c r="B2" s="405"/>
      <c r="C2" s="405"/>
      <c r="D2" s="405"/>
      <c r="E2" s="405"/>
      <c r="F2" s="405"/>
      <c r="G2" s="405"/>
      <c r="H2" s="405"/>
      <c r="I2" s="405"/>
      <c r="J2" s="405"/>
    </row>
    <row r="3" spans="1:11" x14ac:dyDescent="0.25">
      <c r="A3" s="495" t="s">
        <v>0</v>
      </c>
      <c r="B3" s="495"/>
      <c r="C3" s="495"/>
      <c r="D3" s="495"/>
      <c r="E3" s="495"/>
      <c r="F3" s="495"/>
      <c r="G3" s="495"/>
      <c r="H3" s="495"/>
      <c r="I3" s="495"/>
      <c r="J3" s="495"/>
      <c r="K3" s="495"/>
    </row>
    <row r="4" spans="1:11" x14ac:dyDescent="0.25">
      <c r="A4" s="405"/>
      <c r="B4" s="405"/>
      <c r="C4" s="405"/>
      <c r="D4" s="405"/>
      <c r="E4" s="405"/>
      <c r="F4" s="405"/>
      <c r="G4" s="405"/>
      <c r="H4" s="405"/>
      <c r="I4" s="405"/>
      <c r="J4" s="405"/>
    </row>
    <row r="5" spans="1:11" x14ac:dyDescent="0.25">
      <c r="A5" s="405"/>
      <c r="B5" s="405"/>
      <c r="C5" s="405"/>
      <c r="D5" s="405"/>
      <c r="E5" s="405"/>
      <c r="F5" s="405"/>
      <c r="G5" s="405"/>
      <c r="H5" s="405"/>
      <c r="I5" s="405"/>
      <c r="J5" s="405"/>
    </row>
    <row r="6" spans="1:11" x14ac:dyDescent="0.25">
      <c r="A6" s="405"/>
      <c r="B6" s="405"/>
      <c r="C6" s="405"/>
      <c r="D6" s="405"/>
      <c r="E6" s="405"/>
      <c r="F6" s="405"/>
      <c r="G6" s="405"/>
      <c r="H6" s="405"/>
      <c r="I6" s="405"/>
      <c r="J6" s="405"/>
    </row>
    <row r="7" spans="1:11" ht="16.5" thickBot="1" x14ac:dyDescent="0.3"/>
    <row r="8" spans="1:11" ht="12.75" customHeight="1" x14ac:dyDescent="0.25">
      <c r="A8" s="486" t="s">
        <v>1</v>
      </c>
      <c r="B8" s="487"/>
      <c r="C8" s="487"/>
      <c r="D8" s="487"/>
      <c r="E8" s="487"/>
      <c r="F8" s="487"/>
      <c r="G8" s="487"/>
      <c r="H8" s="487"/>
      <c r="I8" s="487"/>
      <c r="J8" s="487"/>
      <c r="K8" s="488"/>
    </row>
    <row r="9" spans="1:11" ht="14.25" customHeight="1" x14ac:dyDescent="0.25">
      <c r="A9" s="489"/>
      <c r="B9" s="490"/>
      <c r="C9" s="490"/>
      <c r="D9" s="490"/>
      <c r="E9" s="490"/>
      <c r="F9" s="490"/>
      <c r="G9" s="490"/>
      <c r="H9" s="490"/>
      <c r="I9" s="490"/>
      <c r="J9" s="490"/>
      <c r="K9" s="491"/>
    </row>
    <row r="10" spans="1:11" ht="13.5" customHeight="1" thickBot="1" x14ac:dyDescent="0.3">
      <c r="A10" s="492"/>
      <c r="B10" s="493"/>
      <c r="C10" s="493"/>
      <c r="D10" s="493"/>
      <c r="E10" s="493"/>
      <c r="F10" s="493"/>
      <c r="G10" s="493"/>
      <c r="H10" s="493"/>
      <c r="I10" s="493"/>
      <c r="J10" s="493"/>
      <c r="K10" s="494"/>
    </row>
    <row r="13" spans="1:11" ht="18" customHeight="1" x14ac:dyDescent="0.25">
      <c r="B13" s="11"/>
      <c r="D13" s="406"/>
      <c r="E13" s="406"/>
      <c r="F13" s="406"/>
      <c r="G13" s="406"/>
      <c r="H13" s="406"/>
      <c r="I13" s="406"/>
      <c r="J13" s="406"/>
    </row>
    <row r="14" spans="1:11" ht="18" customHeight="1" x14ac:dyDescent="0.25"/>
    <row r="15" spans="1:11" ht="18" customHeight="1" x14ac:dyDescent="0.25">
      <c r="D15" s="496" t="s">
        <v>2</v>
      </c>
      <c r="E15" s="496"/>
      <c r="F15" s="496"/>
      <c r="G15" s="496"/>
      <c r="H15" s="496"/>
      <c r="I15" s="496"/>
    </row>
    <row r="20" spans="1:11" x14ac:dyDescent="0.25">
      <c r="A20" s="2" t="s">
        <v>3</v>
      </c>
      <c r="F20" s="497"/>
      <c r="G20" s="485"/>
      <c r="H20" s="485"/>
      <c r="I20" s="485"/>
      <c r="J20" s="485"/>
      <c r="K20" s="485"/>
    </row>
    <row r="21" spans="1:11" x14ac:dyDescent="0.25">
      <c r="B21" s="411"/>
      <c r="F21" s="11"/>
      <c r="G21" s="11"/>
      <c r="H21" s="11"/>
      <c r="I21" s="11"/>
      <c r="J21" s="11"/>
      <c r="K21" s="11"/>
    </row>
    <row r="22" spans="1:11" x14ac:dyDescent="0.25">
      <c r="A22" s="411" t="s">
        <v>4</v>
      </c>
      <c r="C22" s="411"/>
      <c r="D22" s="411"/>
      <c r="F22" s="485"/>
      <c r="G22" s="485"/>
      <c r="H22" s="485"/>
      <c r="I22" s="485"/>
      <c r="J22" s="485"/>
      <c r="K22" s="485"/>
    </row>
    <row r="23" spans="1:11" x14ac:dyDescent="0.25">
      <c r="B23" s="411"/>
      <c r="F23" s="11"/>
      <c r="G23" s="11"/>
      <c r="H23" s="11"/>
      <c r="I23" s="11"/>
      <c r="J23" s="11"/>
      <c r="K23" s="11"/>
    </row>
    <row r="24" spans="1:11" x14ac:dyDescent="0.25">
      <c r="A24" s="411" t="s">
        <v>5</v>
      </c>
      <c r="C24" s="411"/>
      <c r="D24" s="411"/>
      <c r="F24" s="485"/>
      <c r="G24" s="485"/>
      <c r="H24" s="485"/>
      <c r="I24" s="485"/>
      <c r="J24" s="485"/>
      <c r="K24" s="485"/>
    </row>
    <row r="25" spans="1:11" x14ac:dyDescent="0.25">
      <c r="B25" s="411"/>
      <c r="F25" s="11"/>
      <c r="G25" s="11"/>
      <c r="H25" s="11"/>
      <c r="I25" s="11"/>
      <c r="J25" s="11"/>
      <c r="K25" s="11"/>
    </row>
    <row r="26" spans="1:11" x14ac:dyDescent="0.25">
      <c r="A26" s="411" t="s">
        <v>6</v>
      </c>
      <c r="C26" s="411"/>
      <c r="D26" s="411"/>
      <c r="F26" s="485"/>
      <c r="G26" s="485"/>
      <c r="H26" s="485"/>
      <c r="I26" s="485"/>
      <c r="J26" s="485"/>
      <c r="K26" s="485"/>
    </row>
    <row r="27" spans="1:11" x14ac:dyDescent="0.25">
      <c r="B27" s="411"/>
      <c r="F27" s="11"/>
      <c r="G27" s="11"/>
      <c r="H27" s="11"/>
      <c r="I27" s="11"/>
      <c r="J27" s="11"/>
      <c r="K27" s="11"/>
    </row>
    <row r="28" spans="1:11" x14ac:dyDescent="0.25">
      <c r="A28" s="411" t="s">
        <v>7</v>
      </c>
      <c r="C28" s="411"/>
      <c r="D28" s="411"/>
      <c r="E28" s="411"/>
      <c r="F28" s="485"/>
      <c r="G28" s="485"/>
      <c r="H28" s="485"/>
      <c r="I28" s="485"/>
      <c r="J28" s="485"/>
      <c r="K28" s="485"/>
    </row>
    <row r="29" spans="1:11" x14ac:dyDescent="0.25">
      <c r="B29" s="411"/>
      <c r="F29" s="11"/>
      <c r="G29" s="11"/>
      <c r="H29" s="11"/>
      <c r="I29" s="11"/>
      <c r="J29" s="11"/>
      <c r="K29" s="11"/>
    </row>
    <row r="30" spans="1:11" x14ac:dyDescent="0.25">
      <c r="B30" s="411"/>
      <c r="F30" s="11"/>
      <c r="G30" s="11"/>
      <c r="H30" s="11"/>
      <c r="I30" s="11"/>
      <c r="J30" s="11"/>
      <c r="K30" s="11"/>
    </row>
    <row r="31" spans="1:11" x14ac:dyDescent="0.25">
      <c r="A31" s="411"/>
      <c r="C31" s="411"/>
      <c r="D31" s="411"/>
      <c r="E31" s="411"/>
      <c r="F31" s="406"/>
      <c r="G31" s="406"/>
      <c r="H31" s="406"/>
      <c r="I31" s="406"/>
      <c r="J31" s="406"/>
      <c r="K31" s="406"/>
    </row>
  </sheetData>
  <sheetProtection formatCells="0" formatColumns="0" formatRows="0" insertColumns="0" insertRows="0" insertHyperlinks="0" deleteColumns="0" deleteRows="0" sort="0" autoFilter="0" pivotTables="0"/>
  <mergeCells count="8">
    <mergeCell ref="F28:K28"/>
    <mergeCell ref="A8:K10"/>
    <mergeCell ref="A3:K3"/>
    <mergeCell ref="D15:I15"/>
    <mergeCell ref="F26:K26"/>
    <mergeCell ref="F20:K20"/>
    <mergeCell ref="F22:K22"/>
    <mergeCell ref="F24:K24"/>
  </mergeCells>
  <phoneticPr fontId="0" type="noConversion"/>
  <printOptions horizontalCentered="1"/>
  <pageMargins left="0.75" right="0.75" top="0.75" bottom="1" header="0.5" footer="0.5"/>
  <pageSetup scale="95" orientation="portrait" r:id="rId1"/>
  <headerFooter alignWithMargins="0">
    <oddFooter>&amp;LIndiana Housing and Community Development Authority Rental Housing Final Application. Updated 12/2023&amp;RPage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BS46"/>
  <sheetViews>
    <sheetView showGridLines="0" view="pageLayout" topLeftCell="A10" zoomScaleNormal="100" workbookViewId="0">
      <selection activeCell="BX42" sqref="BX42"/>
    </sheetView>
  </sheetViews>
  <sheetFormatPr defaultColWidth="2" defaultRowHeight="12.75" x14ac:dyDescent="0.2"/>
  <cols>
    <col min="1" max="16384" width="2" style="18"/>
  </cols>
  <sheetData>
    <row r="1" spans="1:71" ht="12.75" customHeight="1" x14ac:dyDescent="0.2">
      <c r="A1" s="25" t="s">
        <v>173</v>
      </c>
      <c r="B1" s="32"/>
      <c r="AA1" s="305"/>
      <c r="AB1" s="306"/>
      <c r="AC1" s="306"/>
      <c r="AD1" s="294"/>
      <c r="AE1" s="294"/>
      <c r="AF1" s="294"/>
      <c r="AG1" s="294"/>
      <c r="AH1" s="294"/>
      <c r="AI1" s="294"/>
      <c r="AJ1" s="294"/>
      <c r="AK1" s="294"/>
      <c r="AL1" s="294"/>
      <c r="AM1" s="294"/>
      <c r="AN1" s="294"/>
      <c r="AO1" s="294"/>
      <c r="AP1" s="294"/>
      <c r="AQ1" s="294"/>
      <c r="AR1" s="294"/>
      <c r="AS1" s="294"/>
      <c r="AT1" s="294"/>
      <c r="AU1" s="294"/>
      <c r="AV1" s="294"/>
    </row>
    <row r="2" spans="1:71" x14ac:dyDescent="0.2">
      <c r="A2" s="38"/>
      <c r="B2" s="38"/>
      <c r="C2" s="39"/>
      <c r="D2" s="39"/>
      <c r="E2" s="39"/>
      <c r="F2" s="39"/>
      <c r="G2" s="39"/>
      <c r="H2" s="39"/>
      <c r="I2" s="39"/>
      <c r="J2" s="39"/>
      <c r="K2" s="39"/>
      <c r="L2" s="39"/>
      <c r="M2" s="39"/>
      <c r="N2" s="39"/>
      <c r="O2" s="38"/>
      <c r="P2" s="38"/>
    </row>
    <row r="3" spans="1:71" x14ac:dyDescent="0.2">
      <c r="A3" s="732" t="s">
        <v>7</v>
      </c>
      <c r="B3" s="732"/>
      <c r="C3" s="732"/>
      <c r="D3" s="732"/>
      <c r="E3" s="732"/>
      <c r="F3" s="732"/>
      <c r="G3" s="732"/>
      <c r="H3" s="732"/>
      <c r="I3" s="732"/>
      <c r="J3" s="732"/>
      <c r="K3" s="732"/>
      <c r="L3" s="732"/>
      <c r="M3" s="732"/>
      <c r="N3" s="732"/>
      <c r="O3" s="726"/>
      <c r="P3" s="727"/>
      <c r="Q3" s="727"/>
      <c r="R3" s="727"/>
      <c r="S3" s="727"/>
      <c r="T3" s="727"/>
      <c r="U3" s="727"/>
      <c r="V3" s="727"/>
      <c r="W3" s="727"/>
      <c r="X3" s="727"/>
      <c r="Y3" s="727"/>
      <c r="Z3" s="727"/>
      <c r="AA3" s="727"/>
      <c r="AB3" s="727"/>
      <c r="AC3" s="727"/>
      <c r="AD3" s="727"/>
      <c r="AE3" s="727"/>
      <c r="AF3" s="727"/>
    </row>
    <row r="4" spans="1:71" x14ac:dyDescent="0.2">
      <c r="B4" s="724" t="s">
        <v>174</v>
      </c>
      <c r="C4" s="725"/>
      <c r="D4" s="725"/>
      <c r="E4" s="725"/>
      <c r="F4" s="725"/>
      <c r="G4" s="725"/>
      <c r="H4" s="725"/>
      <c r="I4" s="725"/>
      <c r="J4" s="725"/>
      <c r="K4" s="725"/>
      <c r="L4" s="725"/>
      <c r="M4" s="725"/>
      <c r="N4" s="725"/>
      <c r="O4" s="728"/>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row>
    <row r="5" spans="1:71" x14ac:dyDescent="0.2">
      <c r="A5" s="40"/>
      <c r="B5" s="40"/>
      <c r="C5" s="40"/>
      <c r="D5" s="40"/>
      <c r="E5" s="40"/>
      <c r="F5" s="40"/>
      <c r="G5" s="40"/>
      <c r="H5" s="40"/>
      <c r="I5" s="40"/>
      <c r="J5" s="40"/>
      <c r="K5" s="40"/>
      <c r="L5" s="40"/>
      <c r="M5" s="40"/>
      <c r="N5" s="40"/>
      <c r="O5" s="38"/>
      <c r="P5" s="38"/>
    </row>
    <row r="6" spans="1:71" ht="12.75" customHeight="1" x14ac:dyDescent="0.2">
      <c r="A6" s="670" t="s">
        <v>175</v>
      </c>
      <c r="B6" s="670"/>
      <c r="C6" s="670"/>
      <c r="D6" s="670"/>
      <c r="E6" s="670"/>
      <c r="F6" s="670"/>
      <c r="G6" s="670"/>
      <c r="H6" s="670"/>
      <c r="I6" s="670"/>
      <c r="J6" s="670"/>
      <c r="K6" s="670"/>
      <c r="L6" s="670"/>
      <c r="M6" s="670"/>
      <c r="N6" s="670"/>
      <c r="O6" s="670" t="s">
        <v>176</v>
      </c>
      <c r="P6" s="670"/>
      <c r="Q6" s="670"/>
      <c r="R6" s="670"/>
      <c r="S6" s="670"/>
      <c r="T6" s="670"/>
      <c r="U6" s="670" t="s">
        <v>177</v>
      </c>
      <c r="V6" s="670"/>
      <c r="W6" s="670"/>
      <c r="X6" s="670"/>
      <c r="Y6" s="670"/>
      <c r="Z6" s="670"/>
      <c r="AA6" s="670" t="s">
        <v>178</v>
      </c>
      <c r="AB6" s="670"/>
      <c r="AC6" s="670"/>
      <c r="AD6" s="670"/>
      <c r="AE6" s="670"/>
      <c r="AF6" s="670"/>
      <c r="AG6" s="670" t="s">
        <v>179</v>
      </c>
      <c r="AH6" s="670"/>
      <c r="AI6" s="670"/>
      <c r="AJ6" s="670"/>
      <c r="AK6" s="670"/>
      <c r="AL6" s="670"/>
      <c r="AM6" s="670" t="s">
        <v>180</v>
      </c>
      <c r="AN6" s="670"/>
      <c r="AO6" s="670"/>
      <c r="AP6" s="670"/>
      <c r="AQ6" s="670"/>
      <c r="AR6" s="670"/>
      <c r="AS6" s="670" t="s">
        <v>181</v>
      </c>
      <c r="AT6" s="670"/>
      <c r="AU6" s="670"/>
      <c r="AV6" s="670"/>
      <c r="AW6" s="670"/>
      <c r="AX6" s="670"/>
      <c r="AY6" s="670" t="s">
        <v>182</v>
      </c>
      <c r="AZ6" s="670"/>
      <c r="BA6" s="670"/>
      <c r="BB6" s="670"/>
      <c r="BC6" s="670"/>
      <c r="BD6" s="670"/>
      <c r="BE6" s="638" t="s">
        <v>183</v>
      </c>
      <c r="BF6" s="685"/>
      <c r="BG6" s="685"/>
      <c r="BH6" s="685"/>
      <c r="BI6" s="685"/>
      <c r="BJ6" s="639"/>
      <c r="BK6" s="670" t="s">
        <v>184</v>
      </c>
      <c r="BL6" s="670"/>
      <c r="BM6" s="670"/>
      <c r="BN6" s="670"/>
      <c r="BO6" s="670"/>
      <c r="BP6" s="670"/>
      <c r="BQ6" s="670"/>
      <c r="BR6" s="670"/>
      <c r="BS6" s="670"/>
    </row>
    <row r="7" spans="1:71" x14ac:dyDescent="0.2">
      <c r="A7" s="671"/>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40"/>
      <c r="BF7" s="686"/>
      <c r="BG7" s="686"/>
      <c r="BH7" s="686"/>
      <c r="BI7" s="686"/>
      <c r="BJ7" s="641"/>
      <c r="BK7" s="671"/>
      <c r="BL7" s="671"/>
      <c r="BM7" s="671"/>
      <c r="BN7" s="671"/>
      <c r="BO7" s="671"/>
      <c r="BP7" s="671"/>
      <c r="BQ7" s="671"/>
      <c r="BR7" s="671"/>
      <c r="BS7" s="671"/>
    </row>
    <row r="8" spans="1:71" x14ac:dyDescent="0.2">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642"/>
      <c r="BF8" s="687"/>
      <c r="BG8" s="687"/>
      <c r="BH8" s="687"/>
      <c r="BI8" s="687"/>
      <c r="BJ8" s="643"/>
      <c r="BK8" s="713"/>
      <c r="BL8" s="713"/>
      <c r="BM8" s="713"/>
      <c r="BN8" s="713"/>
      <c r="BO8" s="713"/>
      <c r="BP8" s="713"/>
      <c r="BQ8" s="713"/>
      <c r="BR8" s="713"/>
      <c r="BS8" s="713"/>
    </row>
    <row r="9" spans="1:71" x14ac:dyDescent="0.2">
      <c r="A9" s="714"/>
      <c r="B9" s="715"/>
      <c r="C9" s="715"/>
      <c r="D9" s="715"/>
      <c r="E9" s="715"/>
      <c r="F9" s="715"/>
      <c r="G9" s="715"/>
      <c r="H9" s="715"/>
      <c r="I9" s="715"/>
      <c r="J9" s="715"/>
      <c r="K9" s="715"/>
      <c r="L9" s="715"/>
      <c r="M9" s="715"/>
      <c r="N9" s="715"/>
      <c r="O9" s="729"/>
      <c r="P9" s="729"/>
      <c r="Q9" s="729"/>
      <c r="R9" s="729"/>
      <c r="S9" s="729"/>
      <c r="T9" s="729"/>
      <c r="U9" s="730"/>
      <c r="V9" s="730"/>
      <c r="W9" s="730"/>
      <c r="X9" s="730"/>
      <c r="Y9" s="730"/>
      <c r="Z9" s="730"/>
      <c r="AA9" s="731"/>
      <c r="AB9" s="731"/>
      <c r="AC9" s="731"/>
      <c r="AD9" s="731"/>
      <c r="AE9" s="731"/>
      <c r="AF9" s="731"/>
      <c r="AG9" s="723"/>
      <c r="AH9" s="723"/>
      <c r="AI9" s="723"/>
      <c r="AJ9" s="723"/>
      <c r="AK9" s="723"/>
      <c r="AL9" s="723"/>
      <c r="AM9" s="723"/>
      <c r="AN9" s="723"/>
      <c r="AO9" s="723"/>
      <c r="AP9" s="723"/>
      <c r="AQ9" s="723"/>
      <c r="AR9" s="723"/>
      <c r="AS9" s="716"/>
      <c r="AT9" s="716"/>
      <c r="AU9" s="716"/>
      <c r="AV9" s="716"/>
      <c r="AW9" s="716"/>
      <c r="AX9" s="716"/>
      <c r="AY9" s="716"/>
      <c r="AZ9" s="716"/>
      <c r="BA9" s="716"/>
      <c r="BB9" s="716"/>
      <c r="BC9" s="716"/>
      <c r="BD9" s="716"/>
      <c r="BE9" s="717"/>
      <c r="BF9" s="718"/>
      <c r="BG9" s="718"/>
      <c r="BH9" s="718"/>
      <c r="BI9" s="718"/>
      <c r="BJ9" s="719"/>
      <c r="BK9" s="723"/>
      <c r="BL9" s="723"/>
      <c r="BM9" s="723"/>
      <c r="BN9" s="723"/>
      <c r="BO9" s="723"/>
      <c r="BP9" s="723"/>
      <c r="BQ9" s="723"/>
      <c r="BR9" s="723"/>
      <c r="BS9" s="723"/>
    </row>
    <row r="10" spans="1:71" x14ac:dyDescent="0.2">
      <c r="A10" s="715"/>
      <c r="B10" s="715"/>
      <c r="C10" s="715"/>
      <c r="D10" s="715"/>
      <c r="E10" s="715"/>
      <c r="F10" s="715"/>
      <c r="G10" s="715"/>
      <c r="H10" s="715"/>
      <c r="I10" s="715"/>
      <c r="J10" s="715"/>
      <c r="K10" s="715"/>
      <c r="L10" s="715"/>
      <c r="M10" s="715"/>
      <c r="N10" s="715"/>
      <c r="O10" s="729"/>
      <c r="P10" s="729"/>
      <c r="Q10" s="729"/>
      <c r="R10" s="729"/>
      <c r="S10" s="729"/>
      <c r="T10" s="729"/>
      <c r="U10" s="730"/>
      <c r="V10" s="730"/>
      <c r="W10" s="730"/>
      <c r="X10" s="730"/>
      <c r="Y10" s="730"/>
      <c r="Z10" s="730"/>
      <c r="AA10" s="731"/>
      <c r="AB10" s="731"/>
      <c r="AC10" s="731"/>
      <c r="AD10" s="731"/>
      <c r="AE10" s="731"/>
      <c r="AF10" s="731"/>
      <c r="AG10" s="723"/>
      <c r="AH10" s="723"/>
      <c r="AI10" s="723"/>
      <c r="AJ10" s="723"/>
      <c r="AK10" s="723"/>
      <c r="AL10" s="723"/>
      <c r="AM10" s="723"/>
      <c r="AN10" s="723"/>
      <c r="AO10" s="723"/>
      <c r="AP10" s="723"/>
      <c r="AQ10" s="723"/>
      <c r="AR10" s="723"/>
      <c r="AS10" s="716"/>
      <c r="AT10" s="716"/>
      <c r="AU10" s="716"/>
      <c r="AV10" s="716"/>
      <c r="AW10" s="716"/>
      <c r="AX10" s="716"/>
      <c r="AY10" s="716"/>
      <c r="AZ10" s="716"/>
      <c r="BA10" s="716"/>
      <c r="BB10" s="716"/>
      <c r="BC10" s="716"/>
      <c r="BD10" s="716"/>
      <c r="BE10" s="720"/>
      <c r="BF10" s="721"/>
      <c r="BG10" s="721"/>
      <c r="BH10" s="721"/>
      <c r="BI10" s="721"/>
      <c r="BJ10" s="722"/>
      <c r="BK10" s="723"/>
      <c r="BL10" s="723"/>
      <c r="BM10" s="723"/>
      <c r="BN10" s="723"/>
      <c r="BO10" s="723"/>
      <c r="BP10" s="723"/>
      <c r="BQ10" s="723"/>
      <c r="BR10" s="723"/>
      <c r="BS10" s="723"/>
    </row>
    <row r="11" spans="1:71" x14ac:dyDescent="0.2">
      <c r="A11" s="714"/>
      <c r="B11" s="715"/>
      <c r="C11" s="715"/>
      <c r="D11" s="715"/>
      <c r="E11" s="715"/>
      <c r="F11" s="715"/>
      <c r="G11" s="715"/>
      <c r="H11" s="715"/>
      <c r="I11" s="715"/>
      <c r="J11" s="715"/>
      <c r="K11" s="715"/>
      <c r="L11" s="715"/>
      <c r="M11" s="715"/>
      <c r="N11" s="715"/>
      <c r="O11" s="729"/>
      <c r="P11" s="729"/>
      <c r="Q11" s="729"/>
      <c r="R11" s="729"/>
      <c r="S11" s="729"/>
      <c r="T11" s="729"/>
      <c r="U11" s="730"/>
      <c r="V11" s="730"/>
      <c r="W11" s="730"/>
      <c r="X11" s="730"/>
      <c r="Y11" s="730"/>
      <c r="Z11" s="730"/>
      <c r="AA11" s="731"/>
      <c r="AB11" s="731"/>
      <c r="AC11" s="731"/>
      <c r="AD11" s="731"/>
      <c r="AE11" s="731"/>
      <c r="AF11" s="731"/>
      <c r="AG11" s="723"/>
      <c r="AH11" s="723"/>
      <c r="AI11" s="723"/>
      <c r="AJ11" s="723"/>
      <c r="AK11" s="723"/>
      <c r="AL11" s="723"/>
      <c r="AM11" s="723"/>
      <c r="AN11" s="723"/>
      <c r="AO11" s="723"/>
      <c r="AP11" s="723"/>
      <c r="AQ11" s="723"/>
      <c r="AR11" s="723"/>
      <c r="AS11" s="716"/>
      <c r="AT11" s="716"/>
      <c r="AU11" s="716"/>
      <c r="AV11" s="716"/>
      <c r="AW11" s="716"/>
      <c r="AX11" s="716"/>
      <c r="AY11" s="716"/>
      <c r="AZ11" s="716"/>
      <c r="BA11" s="716"/>
      <c r="BB11" s="716"/>
      <c r="BC11" s="716"/>
      <c r="BD11" s="716"/>
      <c r="BE11" s="717"/>
      <c r="BF11" s="718"/>
      <c r="BG11" s="718"/>
      <c r="BH11" s="718"/>
      <c r="BI11" s="718"/>
      <c r="BJ11" s="719"/>
      <c r="BK11" s="723"/>
      <c r="BL11" s="723"/>
      <c r="BM11" s="723"/>
      <c r="BN11" s="723"/>
      <c r="BO11" s="723"/>
      <c r="BP11" s="723"/>
      <c r="BQ11" s="723"/>
      <c r="BR11" s="723"/>
      <c r="BS11" s="723"/>
    </row>
    <row r="12" spans="1:71" x14ac:dyDescent="0.2">
      <c r="A12" s="715"/>
      <c r="B12" s="715"/>
      <c r="C12" s="715"/>
      <c r="D12" s="715"/>
      <c r="E12" s="715"/>
      <c r="F12" s="715"/>
      <c r="G12" s="715"/>
      <c r="H12" s="715"/>
      <c r="I12" s="715"/>
      <c r="J12" s="715"/>
      <c r="K12" s="715"/>
      <c r="L12" s="715"/>
      <c r="M12" s="715"/>
      <c r="N12" s="715"/>
      <c r="O12" s="729"/>
      <c r="P12" s="729"/>
      <c r="Q12" s="729"/>
      <c r="R12" s="729"/>
      <c r="S12" s="729"/>
      <c r="T12" s="729"/>
      <c r="U12" s="730"/>
      <c r="V12" s="730"/>
      <c r="W12" s="730"/>
      <c r="X12" s="730"/>
      <c r="Y12" s="730"/>
      <c r="Z12" s="730"/>
      <c r="AA12" s="731"/>
      <c r="AB12" s="731"/>
      <c r="AC12" s="731"/>
      <c r="AD12" s="731"/>
      <c r="AE12" s="731"/>
      <c r="AF12" s="731"/>
      <c r="AG12" s="723"/>
      <c r="AH12" s="723"/>
      <c r="AI12" s="723"/>
      <c r="AJ12" s="723"/>
      <c r="AK12" s="723"/>
      <c r="AL12" s="723"/>
      <c r="AM12" s="723"/>
      <c r="AN12" s="723"/>
      <c r="AO12" s="723"/>
      <c r="AP12" s="723"/>
      <c r="AQ12" s="723"/>
      <c r="AR12" s="723"/>
      <c r="AS12" s="716"/>
      <c r="AT12" s="716"/>
      <c r="AU12" s="716"/>
      <c r="AV12" s="716"/>
      <c r="AW12" s="716"/>
      <c r="AX12" s="716"/>
      <c r="AY12" s="716"/>
      <c r="AZ12" s="716"/>
      <c r="BA12" s="716"/>
      <c r="BB12" s="716"/>
      <c r="BC12" s="716"/>
      <c r="BD12" s="716"/>
      <c r="BE12" s="720"/>
      <c r="BF12" s="721"/>
      <c r="BG12" s="721"/>
      <c r="BH12" s="721"/>
      <c r="BI12" s="721"/>
      <c r="BJ12" s="722"/>
      <c r="BK12" s="723"/>
      <c r="BL12" s="723"/>
      <c r="BM12" s="723"/>
      <c r="BN12" s="723"/>
      <c r="BO12" s="723"/>
      <c r="BP12" s="723"/>
      <c r="BQ12" s="723"/>
      <c r="BR12" s="723"/>
      <c r="BS12" s="723"/>
    </row>
    <row r="13" spans="1:71" x14ac:dyDescent="0.2">
      <c r="A13" s="714"/>
      <c r="B13" s="715"/>
      <c r="C13" s="715"/>
      <c r="D13" s="715"/>
      <c r="E13" s="715"/>
      <c r="F13" s="715"/>
      <c r="G13" s="715"/>
      <c r="H13" s="715"/>
      <c r="I13" s="715"/>
      <c r="J13" s="715"/>
      <c r="K13" s="715"/>
      <c r="L13" s="715"/>
      <c r="M13" s="715"/>
      <c r="N13" s="715"/>
      <c r="O13" s="729"/>
      <c r="P13" s="729"/>
      <c r="Q13" s="729"/>
      <c r="R13" s="729"/>
      <c r="S13" s="729"/>
      <c r="T13" s="729"/>
      <c r="U13" s="730"/>
      <c r="V13" s="730"/>
      <c r="W13" s="730"/>
      <c r="X13" s="730"/>
      <c r="Y13" s="730"/>
      <c r="Z13" s="730"/>
      <c r="AA13" s="731"/>
      <c r="AB13" s="731"/>
      <c r="AC13" s="731"/>
      <c r="AD13" s="731"/>
      <c r="AE13" s="731"/>
      <c r="AF13" s="731"/>
      <c r="AG13" s="723"/>
      <c r="AH13" s="723"/>
      <c r="AI13" s="723"/>
      <c r="AJ13" s="723"/>
      <c r="AK13" s="723"/>
      <c r="AL13" s="723"/>
      <c r="AM13" s="723"/>
      <c r="AN13" s="723"/>
      <c r="AO13" s="723"/>
      <c r="AP13" s="723"/>
      <c r="AQ13" s="723"/>
      <c r="AR13" s="723"/>
      <c r="AS13" s="716"/>
      <c r="AT13" s="716"/>
      <c r="AU13" s="716"/>
      <c r="AV13" s="716"/>
      <c r="AW13" s="716"/>
      <c r="AX13" s="716"/>
      <c r="AY13" s="716"/>
      <c r="AZ13" s="716"/>
      <c r="BA13" s="716"/>
      <c r="BB13" s="716"/>
      <c r="BC13" s="716"/>
      <c r="BD13" s="716"/>
      <c r="BE13" s="717"/>
      <c r="BF13" s="718"/>
      <c r="BG13" s="718"/>
      <c r="BH13" s="718"/>
      <c r="BI13" s="718"/>
      <c r="BJ13" s="719"/>
      <c r="BK13" s="723"/>
      <c r="BL13" s="723"/>
      <c r="BM13" s="723"/>
      <c r="BN13" s="723"/>
      <c r="BO13" s="723"/>
      <c r="BP13" s="723"/>
      <c r="BQ13" s="723"/>
      <c r="BR13" s="723"/>
      <c r="BS13" s="723"/>
    </row>
    <row r="14" spans="1:71" x14ac:dyDescent="0.2">
      <c r="A14" s="715"/>
      <c r="B14" s="715"/>
      <c r="C14" s="715"/>
      <c r="D14" s="715"/>
      <c r="E14" s="715"/>
      <c r="F14" s="715"/>
      <c r="G14" s="715"/>
      <c r="H14" s="715"/>
      <c r="I14" s="715"/>
      <c r="J14" s="715"/>
      <c r="K14" s="715"/>
      <c r="L14" s="715"/>
      <c r="M14" s="715"/>
      <c r="N14" s="715"/>
      <c r="O14" s="729"/>
      <c r="P14" s="729"/>
      <c r="Q14" s="729"/>
      <c r="R14" s="729"/>
      <c r="S14" s="729"/>
      <c r="T14" s="729"/>
      <c r="U14" s="730"/>
      <c r="V14" s="730"/>
      <c r="W14" s="730"/>
      <c r="X14" s="730"/>
      <c r="Y14" s="730"/>
      <c r="Z14" s="730"/>
      <c r="AA14" s="731"/>
      <c r="AB14" s="731"/>
      <c r="AC14" s="731"/>
      <c r="AD14" s="731"/>
      <c r="AE14" s="731"/>
      <c r="AF14" s="731"/>
      <c r="AG14" s="723"/>
      <c r="AH14" s="723"/>
      <c r="AI14" s="723"/>
      <c r="AJ14" s="723"/>
      <c r="AK14" s="723"/>
      <c r="AL14" s="723"/>
      <c r="AM14" s="723"/>
      <c r="AN14" s="723"/>
      <c r="AO14" s="723"/>
      <c r="AP14" s="723"/>
      <c r="AQ14" s="723"/>
      <c r="AR14" s="723"/>
      <c r="AS14" s="716"/>
      <c r="AT14" s="716"/>
      <c r="AU14" s="716"/>
      <c r="AV14" s="716"/>
      <c r="AW14" s="716"/>
      <c r="AX14" s="716"/>
      <c r="AY14" s="716"/>
      <c r="AZ14" s="716"/>
      <c r="BA14" s="716"/>
      <c r="BB14" s="716"/>
      <c r="BC14" s="716"/>
      <c r="BD14" s="716"/>
      <c r="BE14" s="720"/>
      <c r="BF14" s="721"/>
      <c r="BG14" s="721"/>
      <c r="BH14" s="721"/>
      <c r="BI14" s="721"/>
      <c r="BJ14" s="722"/>
      <c r="BK14" s="723"/>
      <c r="BL14" s="723"/>
      <c r="BM14" s="723"/>
      <c r="BN14" s="723"/>
      <c r="BO14" s="723"/>
      <c r="BP14" s="723"/>
      <c r="BQ14" s="723"/>
      <c r="BR14" s="723"/>
      <c r="BS14" s="723"/>
    </row>
    <row r="15" spans="1:71" x14ac:dyDescent="0.2">
      <c r="A15" s="714"/>
      <c r="B15" s="715"/>
      <c r="C15" s="715"/>
      <c r="D15" s="715"/>
      <c r="E15" s="715"/>
      <c r="F15" s="715"/>
      <c r="G15" s="715"/>
      <c r="H15" s="715"/>
      <c r="I15" s="715"/>
      <c r="J15" s="715"/>
      <c r="K15" s="715"/>
      <c r="L15" s="715"/>
      <c r="M15" s="715"/>
      <c r="N15" s="715"/>
      <c r="O15" s="729"/>
      <c r="P15" s="729"/>
      <c r="Q15" s="729"/>
      <c r="R15" s="729"/>
      <c r="S15" s="729"/>
      <c r="T15" s="729"/>
      <c r="U15" s="730"/>
      <c r="V15" s="730"/>
      <c r="W15" s="730"/>
      <c r="X15" s="730"/>
      <c r="Y15" s="730"/>
      <c r="Z15" s="730"/>
      <c r="AA15" s="731"/>
      <c r="AB15" s="731"/>
      <c r="AC15" s="731"/>
      <c r="AD15" s="731"/>
      <c r="AE15" s="731"/>
      <c r="AF15" s="731"/>
      <c r="AG15" s="723"/>
      <c r="AH15" s="723"/>
      <c r="AI15" s="723"/>
      <c r="AJ15" s="723"/>
      <c r="AK15" s="723"/>
      <c r="AL15" s="723"/>
      <c r="AM15" s="723"/>
      <c r="AN15" s="723"/>
      <c r="AO15" s="723"/>
      <c r="AP15" s="723"/>
      <c r="AQ15" s="723"/>
      <c r="AR15" s="723"/>
      <c r="AS15" s="716"/>
      <c r="AT15" s="716"/>
      <c r="AU15" s="716"/>
      <c r="AV15" s="716"/>
      <c r="AW15" s="716"/>
      <c r="AX15" s="716"/>
      <c r="AY15" s="716"/>
      <c r="AZ15" s="716"/>
      <c r="BA15" s="716"/>
      <c r="BB15" s="716"/>
      <c r="BC15" s="716"/>
      <c r="BD15" s="716"/>
      <c r="BE15" s="717"/>
      <c r="BF15" s="718"/>
      <c r="BG15" s="718"/>
      <c r="BH15" s="718"/>
      <c r="BI15" s="718"/>
      <c r="BJ15" s="719"/>
      <c r="BK15" s="723"/>
      <c r="BL15" s="723"/>
      <c r="BM15" s="723"/>
      <c r="BN15" s="723"/>
      <c r="BO15" s="723"/>
      <c r="BP15" s="723"/>
      <c r="BQ15" s="723"/>
      <c r="BR15" s="723"/>
      <c r="BS15" s="723"/>
    </row>
    <row r="16" spans="1:71" x14ac:dyDescent="0.2">
      <c r="A16" s="715"/>
      <c r="B16" s="715"/>
      <c r="C16" s="715"/>
      <c r="D16" s="715"/>
      <c r="E16" s="715"/>
      <c r="F16" s="715"/>
      <c r="G16" s="715"/>
      <c r="H16" s="715"/>
      <c r="I16" s="715"/>
      <c r="J16" s="715"/>
      <c r="K16" s="715"/>
      <c r="L16" s="715"/>
      <c r="M16" s="715"/>
      <c r="N16" s="715"/>
      <c r="O16" s="729"/>
      <c r="P16" s="729"/>
      <c r="Q16" s="729"/>
      <c r="R16" s="729"/>
      <c r="S16" s="729"/>
      <c r="T16" s="729"/>
      <c r="U16" s="730"/>
      <c r="V16" s="730"/>
      <c r="W16" s="730"/>
      <c r="X16" s="730"/>
      <c r="Y16" s="730"/>
      <c r="Z16" s="730"/>
      <c r="AA16" s="731"/>
      <c r="AB16" s="731"/>
      <c r="AC16" s="731"/>
      <c r="AD16" s="731"/>
      <c r="AE16" s="731"/>
      <c r="AF16" s="731"/>
      <c r="AG16" s="723"/>
      <c r="AH16" s="723"/>
      <c r="AI16" s="723"/>
      <c r="AJ16" s="723"/>
      <c r="AK16" s="723"/>
      <c r="AL16" s="723"/>
      <c r="AM16" s="723"/>
      <c r="AN16" s="723"/>
      <c r="AO16" s="723"/>
      <c r="AP16" s="723"/>
      <c r="AQ16" s="723"/>
      <c r="AR16" s="723"/>
      <c r="AS16" s="716"/>
      <c r="AT16" s="716"/>
      <c r="AU16" s="716"/>
      <c r="AV16" s="716"/>
      <c r="AW16" s="716"/>
      <c r="AX16" s="716"/>
      <c r="AY16" s="716"/>
      <c r="AZ16" s="716"/>
      <c r="BA16" s="716"/>
      <c r="BB16" s="716"/>
      <c r="BC16" s="716"/>
      <c r="BD16" s="716"/>
      <c r="BE16" s="720"/>
      <c r="BF16" s="721"/>
      <c r="BG16" s="721"/>
      <c r="BH16" s="721"/>
      <c r="BI16" s="721"/>
      <c r="BJ16" s="722"/>
      <c r="BK16" s="723"/>
      <c r="BL16" s="723"/>
      <c r="BM16" s="723"/>
      <c r="BN16" s="723"/>
      <c r="BO16" s="723"/>
      <c r="BP16" s="723"/>
      <c r="BQ16" s="723"/>
      <c r="BR16" s="723"/>
      <c r="BS16" s="723"/>
    </row>
    <row r="17" spans="1:71" x14ac:dyDescent="0.2">
      <c r="A17" s="714"/>
      <c r="B17" s="715"/>
      <c r="C17" s="715"/>
      <c r="D17" s="715"/>
      <c r="E17" s="715"/>
      <c r="F17" s="715"/>
      <c r="G17" s="715"/>
      <c r="H17" s="715"/>
      <c r="I17" s="715"/>
      <c r="J17" s="715"/>
      <c r="K17" s="715"/>
      <c r="L17" s="715"/>
      <c r="M17" s="715"/>
      <c r="N17" s="715"/>
      <c r="O17" s="729"/>
      <c r="P17" s="729"/>
      <c r="Q17" s="729"/>
      <c r="R17" s="729"/>
      <c r="S17" s="729"/>
      <c r="T17" s="729"/>
      <c r="U17" s="730"/>
      <c r="V17" s="730"/>
      <c r="W17" s="730"/>
      <c r="X17" s="730"/>
      <c r="Y17" s="730"/>
      <c r="Z17" s="730"/>
      <c r="AA17" s="731"/>
      <c r="AB17" s="731"/>
      <c r="AC17" s="731"/>
      <c r="AD17" s="731"/>
      <c r="AE17" s="731"/>
      <c r="AF17" s="731"/>
      <c r="AG17" s="723"/>
      <c r="AH17" s="723"/>
      <c r="AI17" s="723"/>
      <c r="AJ17" s="723"/>
      <c r="AK17" s="723"/>
      <c r="AL17" s="723"/>
      <c r="AM17" s="723"/>
      <c r="AN17" s="723"/>
      <c r="AO17" s="723"/>
      <c r="AP17" s="723"/>
      <c r="AQ17" s="723"/>
      <c r="AR17" s="723"/>
      <c r="AS17" s="716"/>
      <c r="AT17" s="716"/>
      <c r="AU17" s="716"/>
      <c r="AV17" s="716"/>
      <c r="AW17" s="716"/>
      <c r="AX17" s="716"/>
      <c r="AY17" s="716"/>
      <c r="AZ17" s="716"/>
      <c r="BA17" s="716"/>
      <c r="BB17" s="716"/>
      <c r="BC17" s="716"/>
      <c r="BD17" s="716"/>
      <c r="BE17" s="717"/>
      <c r="BF17" s="718"/>
      <c r="BG17" s="718"/>
      <c r="BH17" s="718"/>
      <c r="BI17" s="718"/>
      <c r="BJ17" s="719"/>
      <c r="BK17" s="723"/>
      <c r="BL17" s="723"/>
      <c r="BM17" s="723"/>
      <c r="BN17" s="723"/>
      <c r="BO17" s="723"/>
      <c r="BP17" s="723"/>
      <c r="BQ17" s="723"/>
      <c r="BR17" s="723"/>
      <c r="BS17" s="723"/>
    </row>
    <row r="18" spans="1:71" x14ac:dyDescent="0.2">
      <c r="A18" s="715"/>
      <c r="B18" s="715"/>
      <c r="C18" s="715"/>
      <c r="D18" s="715"/>
      <c r="E18" s="715"/>
      <c r="F18" s="715"/>
      <c r="G18" s="715"/>
      <c r="H18" s="715"/>
      <c r="I18" s="715"/>
      <c r="J18" s="715"/>
      <c r="K18" s="715"/>
      <c r="L18" s="715"/>
      <c r="M18" s="715"/>
      <c r="N18" s="715"/>
      <c r="O18" s="729"/>
      <c r="P18" s="729"/>
      <c r="Q18" s="729"/>
      <c r="R18" s="729"/>
      <c r="S18" s="729"/>
      <c r="T18" s="729"/>
      <c r="U18" s="730"/>
      <c r="V18" s="730"/>
      <c r="W18" s="730"/>
      <c r="X18" s="730"/>
      <c r="Y18" s="730"/>
      <c r="Z18" s="730"/>
      <c r="AA18" s="731"/>
      <c r="AB18" s="731"/>
      <c r="AC18" s="731"/>
      <c r="AD18" s="731"/>
      <c r="AE18" s="731"/>
      <c r="AF18" s="731"/>
      <c r="AG18" s="723"/>
      <c r="AH18" s="723"/>
      <c r="AI18" s="723"/>
      <c r="AJ18" s="723"/>
      <c r="AK18" s="723"/>
      <c r="AL18" s="723"/>
      <c r="AM18" s="723"/>
      <c r="AN18" s="723"/>
      <c r="AO18" s="723"/>
      <c r="AP18" s="723"/>
      <c r="AQ18" s="723"/>
      <c r="AR18" s="723"/>
      <c r="AS18" s="716"/>
      <c r="AT18" s="716"/>
      <c r="AU18" s="716"/>
      <c r="AV18" s="716"/>
      <c r="AW18" s="716"/>
      <c r="AX18" s="716"/>
      <c r="AY18" s="716"/>
      <c r="AZ18" s="716"/>
      <c r="BA18" s="716"/>
      <c r="BB18" s="716"/>
      <c r="BC18" s="716"/>
      <c r="BD18" s="716"/>
      <c r="BE18" s="720"/>
      <c r="BF18" s="721"/>
      <c r="BG18" s="721"/>
      <c r="BH18" s="721"/>
      <c r="BI18" s="721"/>
      <c r="BJ18" s="722"/>
      <c r="BK18" s="723"/>
      <c r="BL18" s="723"/>
      <c r="BM18" s="723"/>
      <c r="BN18" s="723"/>
      <c r="BO18" s="723"/>
      <c r="BP18" s="723"/>
      <c r="BQ18" s="723"/>
      <c r="BR18" s="723"/>
      <c r="BS18" s="723"/>
    </row>
    <row r="19" spans="1:71" x14ac:dyDescent="0.2">
      <c r="A19" s="714"/>
      <c r="B19" s="715"/>
      <c r="C19" s="715"/>
      <c r="D19" s="715"/>
      <c r="E19" s="715"/>
      <c r="F19" s="715"/>
      <c r="G19" s="715"/>
      <c r="H19" s="715"/>
      <c r="I19" s="715"/>
      <c r="J19" s="715"/>
      <c r="K19" s="715"/>
      <c r="L19" s="715"/>
      <c r="M19" s="715"/>
      <c r="N19" s="715"/>
      <c r="O19" s="729"/>
      <c r="P19" s="729"/>
      <c r="Q19" s="729"/>
      <c r="R19" s="729"/>
      <c r="S19" s="729"/>
      <c r="T19" s="729"/>
      <c r="U19" s="730"/>
      <c r="V19" s="730"/>
      <c r="W19" s="730"/>
      <c r="X19" s="730"/>
      <c r="Y19" s="730"/>
      <c r="Z19" s="730"/>
      <c r="AA19" s="731"/>
      <c r="AB19" s="731"/>
      <c r="AC19" s="731"/>
      <c r="AD19" s="731"/>
      <c r="AE19" s="731"/>
      <c r="AF19" s="731"/>
      <c r="AG19" s="723"/>
      <c r="AH19" s="723"/>
      <c r="AI19" s="723"/>
      <c r="AJ19" s="723"/>
      <c r="AK19" s="723"/>
      <c r="AL19" s="723"/>
      <c r="AM19" s="723"/>
      <c r="AN19" s="723"/>
      <c r="AO19" s="723"/>
      <c r="AP19" s="723"/>
      <c r="AQ19" s="723"/>
      <c r="AR19" s="723"/>
      <c r="AS19" s="716"/>
      <c r="AT19" s="716"/>
      <c r="AU19" s="716"/>
      <c r="AV19" s="716"/>
      <c r="AW19" s="716"/>
      <c r="AX19" s="716"/>
      <c r="AY19" s="716"/>
      <c r="AZ19" s="716"/>
      <c r="BA19" s="716"/>
      <c r="BB19" s="716"/>
      <c r="BC19" s="716"/>
      <c r="BD19" s="716"/>
      <c r="BE19" s="717"/>
      <c r="BF19" s="718"/>
      <c r="BG19" s="718"/>
      <c r="BH19" s="718"/>
      <c r="BI19" s="718"/>
      <c r="BJ19" s="719"/>
      <c r="BK19" s="723"/>
      <c r="BL19" s="723"/>
      <c r="BM19" s="723"/>
      <c r="BN19" s="723"/>
      <c r="BO19" s="723"/>
      <c r="BP19" s="723"/>
      <c r="BQ19" s="723"/>
      <c r="BR19" s="723"/>
      <c r="BS19" s="723"/>
    </row>
    <row r="20" spans="1:71" x14ac:dyDescent="0.2">
      <c r="A20" s="715"/>
      <c r="B20" s="715"/>
      <c r="C20" s="715"/>
      <c r="D20" s="715"/>
      <c r="E20" s="715"/>
      <c r="F20" s="715"/>
      <c r="G20" s="715"/>
      <c r="H20" s="715"/>
      <c r="I20" s="715"/>
      <c r="J20" s="715"/>
      <c r="K20" s="715"/>
      <c r="L20" s="715"/>
      <c r="M20" s="715"/>
      <c r="N20" s="715"/>
      <c r="O20" s="729"/>
      <c r="P20" s="729"/>
      <c r="Q20" s="729"/>
      <c r="R20" s="729"/>
      <c r="S20" s="729"/>
      <c r="T20" s="729"/>
      <c r="U20" s="730"/>
      <c r="V20" s="730"/>
      <c r="W20" s="730"/>
      <c r="X20" s="730"/>
      <c r="Y20" s="730"/>
      <c r="Z20" s="730"/>
      <c r="AA20" s="731"/>
      <c r="AB20" s="731"/>
      <c r="AC20" s="731"/>
      <c r="AD20" s="731"/>
      <c r="AE20" s="731"/>
      <c r="AF20" s="731"/>
      <c r="AG20" s="723"/>
      <c r="AH20" s="723"/>
      <c r="AI20" s="723"/>
      <c r="AJ20" s="723"/>
      <c r="AK20" s="723"/>
      <c r="AL20" s="723"/>
      <c r="AM20" s="723"/>
      <c r="AN20" s="723"/>
      <c r="AO20" s="723"/>
      <c r="AP20" s="723"/>
      <c r="AQ20" s="723"/>
      <c r="AR20" s="723"/>
      <c r="AS20" s="716"/>
      <c r="AT20" s="716"/>
      <c r="AU20" s="716"/>
      <c r="AV20" s="716"/>
      <c r="AW20" s="716"/>
      <c r="AX20" s="716"/>
      <c r="AY20" s="716"/>
      <c r="AZ20" s="716"/>
      <c r="BA20" s="716"/>
      <c r="BB20" s="716"/>
      <c r="BC20" s="716"/>
      <c r="BD20" s="716"/>
      <c r="BE20" s="720"/>
      <c r="BF20" s="721"/>
      <c r="BG20" s="721"/>
      <c r="BH20" s="721"/>
      <c r="BI20" s="721"/>
      <c r="BJ20" s="722"/>
      <c r="BK20" s="723"/>
      <c r="BL20" s="723"/>
      <c r="BM20" s="723"/>
      <c r="BN20" s="723"/>
      <c r="BO20" s="723"/>
      <c r="BP20" s="723"/>
      <c r="BQ20" s="723"/>
      <c r="BR20" s="723"/>
      <c r="BS20" s="723"/>
    </row>
    <row r="21" spans="1:71" x14ac:dyDescent="0.2">
      <c r="A21" s="714"/>
      <c r="B21" s="715"/>
      <c r="C21" s="715"/>
      <c r="D21" s="715"/>
      <c r="E21" s="715"/>
      <c r="F21" s="715"/>
      <c r="G21" s="715"/>
      <c r="H21" s="715"/>
      <c r="I21" s="715"/>
      <c r="J21" s="715"/>
      <c r="K21" s="715"/>
      <c r="L21" s="715"/>
      <c r="M21" s="715"/>
      <c r="N21" s="715"/>
      <c r="O21" s="729"/>
      <c r="P21" s="729"/>
      <c r="Q21" s="729"/>
      <c r="R21" s="729"/>
      <c r="S21" s="729"/>
      <c r="T21" s="729"/>
      <c r="U21" s="730"/>
      <c r="V21" s="730"/>
      <c r="W21" s="730"/>
      <c r="X21" s="730"/>
      <c r="Y21" s="730"/>
      <c r="Z21" s="730"/>
      <c r="AA21" s="731"/>
      <c r="AB21" s="731"/>
      <c r="AC21" s="731"/>
      <c r="AD21" s="731"/>
      <c r="AE21" s="731"/>
      <c r="AF21" s="731"/>
      <c r="AG21" s="723"/>
      <c r="AH21" s="723"/>
      <c r="AI21" s="723"/>
      <c r="AJ21" s="723"/>
      <c r="AK21" s="723"/>
      <c r="AL21" s="723"/>
      <c r="AM21" s="723"/>
      <c r="AN21" s="723"/>
      <c r="AO21" s="723"/>
      <c r="AP21" s="723"/>
      <c r="AQ21" s="723"/>
      <c r="AR21" s="723"/>
      <c r="AS21" s="716"/>
      <c r="AT21" s="716"/>
      <c r="AU21" s="716"/>
      <c r="AV21" s="716"/>
      <c r="AW21" s="716"/>
      <c r="AX21" s="716"/>
      <c r="AY21" s="716"/>
      <c r="AZ21" s="716"/>
      <c r="BA21" s="716"/>
      <c r="BB21" s="716"/>
      <c r="BC21" s="716"/>
      <c r="BD21" s="716"/>
      <c r="BE21" s="717"/>
      <c r="BF21" s="718"/>
      <c r="BG21" s="718"/>
      <c r="BH21" s="718"/>
      <c r="BI21" s="718"/>
      <c r="BJ21" s="719"/>
      <c r="BK21" s="723"/>
      <c r="BL21" s="723"/>
      <c r="BM21" s="723"/>
      <c r="BN21" s="723"/>
      <c r="BO21" s="723"/>
      <c r="BP21" s="723"/>
      <c r="BQ21" s="723"/>
      <c r="BR21" s="723"/>
      <c r="BS21" s="723"/>
    </row>
    <row r="22" spans="1:71" x14ac:dyDescent="0.2">
      <c r="A22" s="715"/>
      <c r="B22" s="715"/>
      <c r="C22" s="715"/>
      <c r="D22" s="715"/>
      <c r="E22" s="715"/>
      <c r="F22" s="715"/>
      <c r="G22" s="715"/>
      <c r="H22" s="715"/>
      <c r="I22" s="715"/>
      <c r="J22" s="715"/>
      <c r="K22" s="715"/>
      <c r="L22" s="715"/>
      <c r="M22" s="715"/>
      <c r="N22" s="715"/>
      <c r="O22" s="729"/>
      <c r="P22" s="729"/>
      <c r="Q22" s="729"/>
      <c r="R22" s="729"/>
      <c r="S22" s="729"/>
      <c r="T22" s="729"/>
      <c r="U22" s="730"/>
      <c r="V22" s="730"/>
      <c r="W22" s="730"/>
      <c r="X22" s="730"/>
      <c r="Y22" s="730"/>
      <c r="Z22" s="730"/>
      <c r="AA22" s="731"/>
      <c r="AB22" s="731"/>
      <c r="AC22" s="731"/>
      <c r="AD22" s="731"/>
      <c r="AE22" s="731"/>
      <c r="AF22" s="731"/>
      <c r="AG22" s="723"/>
      <c r="AH22" s="723"/>
      <c r="AI22" s="723"/>
      <c r="AJ22" s="723"/>
      <c r="AK22" s="723"/>
      <c r="AL22" s="723"/>
      <c r="AM22" s="723"/>
      <c r="AN22" s="723"/>
      <c r="AO22" s="723"/>
      <c r="AP22" s="723"/>
      <c r="AQ22" s="723"/>
      <c r="AR22" s="723"/>
      <c r="AS22" s="716"/>
      <c r="AT22" s="716"/>
      <c r="AU22" s="716"/>
      <c r="AV22" s="716"/>
      <c r="AW22" s="716"/>
      <c r="AX22" s="716"/>
      <c r="AY22" s="716"/>
      <c r="AZ22" s="716"/>
      <c r="BA22" s="716"/>
      <c r="BB22" s="716"/>
      <c r="BC22" s="716"/>
      <c r="BD22" s="716"/>
      <c r="BE22" s="720"/>
      <c r="BF22" s="721"/>
      <c r="BG22" s="721"/>
      <c r="BH22" s="721"/>
      <c r="BI22" s="721"/>
      <c r="BJ22" s="722"/>
      <c r="BK22" s="723"/>
      <c r="BL22" s="723"/>
      <c r="BM22" s="723"/>
      <c r="BN22" s="723"/>
      <c r="BO22" s="723"/>
      <c r="BP22" s="723"/>
      <c r="BQ22" s="723"/>
      <c r="BR22" s="723"/>
      <c r="BS22" s="723"/>
    </row>
    <row r="23" spans="1:71" x14ac:dyDescent="0.2">
      <c r="A23" s="714"/>
      <c r="B23" s="715"/>
      <c r="C23" s="715"/>
      <c r="D23" s="715"/>
      <c r="E23" s="715"/>
      <c r="F23" s="715"/>
      <c r="G23" s="715"/>
      <c r="H23" s="715"/>
      <c r="I23" s="715"/>
      <c r="J23" s="715"/>
      <c r="K23" s="715"/>
      <c r="L23" s="715"/>
      <c r="M23" s="715"/>
      <c r="N23" s="715"/>
      <c r="O23" s="729"/>
      <c r="P23" s="729"/>
      <c r="Q23" s="729"/>
      <c r="R23" s="729"/>
      <c r="S23" s="729"/>
      <c r="T23" s="729"/>
      <c r="U23" s="730"/>
      <c r="V23" s="730"/>
      <c r="W23" s="730"/>
      <c r="X23" s="730"/>
      <c r="Y23" s="730"/>
      <c r="Z23" s="730"/>
      <c r="AA23" s="731"/>
      <c r="AB23" s="731"/>
      <c r="AC23" s="731"/>
      <c r="AD23" s="731"/>
      <c r="AE23" s="731"/>
      <c r="AF23" s="731"/>
      <c r="AG23" s="723"/>
      <c r="AH23" s="723"/>
      <c r="AI23" s="723"/>
      <c r="AJ23" s="723"/>
      <c r="AK23" s="723"/>
      <c r="AL23" s="723"/>
      <c r="AM23" s="723"/>
      <c r="AN23" s="723"/>
      <c r="AO23" s="723"/>
      <c r="AP23" s="723"/>
      <c r="AQ23" s="723"/>
      <c r="AR23" s="723"/>
      <c r="AS23" s="716"/>
      <c r="AT23" s="716"/>
      <c r="AU23" s="716"/>
      <c r="AV23" s="716"/>
      <c r="AW23" s="716"/>
      <c r="AX23" s="716"/>
      <c r="AY23" s="716"/>
      <c r="AZ23" s="716"/>
      <c r="BA23" s="716"/>
      <c r="BB23" s="716"/>
      <c r="BC23" s="716"/>
      <c r="BD23" s="716"/>
      <c r="BE23" s="717"/>
      <c r="BF23" s="718"/>
      <c r="BG23" s="718"/>
      <c r="BH23" s="718"/>
      <c r="BI23" s="718"/>
      <c r="BJ23" s="719"/>
      <c r="BK23" s="723"/>
      <c r="BL23" s="723"/>
      <c r="BM23" s="723"/>
      <c r="BN23" s="723"/>
      <c r="BO23" s="723"/>
      <c r="BP23" s="723"/>
      <c r="BQ23" s="723"/>
      <c r="BR23" s="723"/>
      <c r="BS23" s="723"/>
    </row>
    <row r="24" spans="1:71" x14ac:dyDescent="0.2">
      <c r="A24" s="715"/>
      <c r="B24" s="715"/>
      <c r="C24" s="715"/>
      <c r="D24" s="715"/>
      <c r="E24" s="715"/>
      <c r="F24" s="715"/>
      <c r="G24" s="715"/>
      <c r="H24" s="715"/>
      <c r="I24" s="715"/>
      <c r="J24" s="715"/>
      <c r="K24" s="715"/>
      <c r="L24" s="715"/>
      <c r="M24" s="715"/>
      <c r="N24" s="715"/>
      <c r="O24" s="729"/>
      <c r="P24" s="729"/>
      <c r="Q24" s="729"/>
      <c r="R24" s="729"/>
      <c r="S24" s="729"/>
      <c r="T24" s="729"/>
      <c r="U24" s="730"/>
      <c r="V24" s="730"/>
      <c r="W24" s="730"/>
      <c r="X24" s="730"/>
      <c r="Y24" s="730"/>
      <c r="Z24" s="730"/>
      <c r="AA24" s="731"/>
      <c r="AB24" s="731"/>
      <c r="AC24" s="731"/>
      <c r="AD24" s="731"/>
      <c r="AE24" s="731"/>
      <c r="AF24" s="731"/>
      <c r="AG24" s="723"/>
      <c r="AH24" s="723"/>
      <c r="AI24" s="723"/>
      <c r="AJ24" s="723"/>
      <c r="AK24" s="723"/>
      <c r="AL24" s="723"/>
      <c r="AM24" s="723"/>
      <c r="AN24" s="723"/>
      <c r="AO24" s="723"/>
      <c r="AP24" s="723"/>
      <c r="AQ24" s="723"/>
      <c r="AR24" s="723"/>
      <c r="AS24" s="716"/>
      <c r="AT24" s="716"/>
      <c r="AU24" s="716"/>
      <c r="AV24" s="716"/>
      <c r="AW24" s="716"/>
      <c r="AX24" s="716"/>
      <c r="AY24" s="716"/>
      <c r="AZ24" s="716"/>
      <c r="BA24" s="716"/>
      <c r="BB24" s="716"/>
      <c r="BC24" s="716"/>
      <c r="BD24" s="716"/>
      <c r="BE24" s="720"/>
      <c r="BF24" s="721"/>
      <c r="BG24" s="721"/>
      <c r="BH24" s="721"/>
      <c r="BI24" s="721"/>
      <c r="BJ24" s="722"/>
      <c r="BK24" s="723"/>
      <c r="BL24" s="723"/>
      <c r="BM24" s="723"/>
      <c r="BN24" s="723"/>
      <c r="BO24" s="723"/>
      <c r="BP24" s="723"/>
      <c r="BQ24" s="723"/>
      <c r="BR24" s="723"/>
      <c r="BS24" s="723"/>
    </row>
    <row r="25" spans="1:71" x14ac:dyDescent="0.2">
      <c r="A25" s="714"/>
      <c r="B25" s="715"/>
      <c r="C25" s="715"/>
      <c r="D25" s="715"/>
      <c r="E25" s="715"/>
      <c r="F25" s="715"/>
      <c r="G25" s="715"/>
      <c r="H25" s="715"/>
      <c r="I25" s="715"/>
      <c r="J25" s="715"/>
      <c r="K25" s="715"/>
      <c r="L25" s="715"/>
      <c r="M25" s="715"/>
      <c r="N25" s="715"/>
      <c r="O25" s="729"/>
      <c r="P25" s="729"/>
      <c r="Q25" s="729"/>
      <c r="R25" s="729"/>
      <c r="S25" s="729"/>
      <c r="T25" s="729"/>
      <c r="U25" s="730"/>
      <c r="V25" s="730"/>
      <c r="W25" s="730"/>
      <c r="X25" s="730"/>
      <c r="Y25" s="730"/>
      <c r="Z25" s="730"/>
      <c r="AA25" s="731"/>
      <c r="AB25" s="731"/>
      <c r="AC25" s="731"/>
      <c r="AD25" s="731"/>
      <c r="AE25" s="731"/>
      <c r="AF25" s="731"/>
      <c r="AG25" s="723"/>
      <c r="AH25" s="723"/>
      <c r="AI25" s="723"/>
      <c r="AJ25" s="723"/>
      <c r="AK25" s="723"/>
      <c r="AL25" s="723"/>
      <c r="AM25" s="723"/>
      <c r="AN25" s="723"/>
      <c r="AO25" s="723"/>
      <c r="AP25" s="723"/>
      <c r="AQ25" s="723"/>
      <c r="AR25" s="723"/>
      <c r="AS25" s="716"/>
      <c r="AT25" s="716"/>
      <c r="AU25" s="716"/>
      <c r="AV25" s="716"/>
      <c r="AW25" s="716"/>
      <c r="AX25" s="716"/>
      <c r="AY25" s="716"/>
      <c r="AZ25" s="716"/>
      <c r="BA25" s="716"/>
      <c r="BB25" s="716"/>
      <c r="BC25" s="716"/>
      <c r="BD25" s="716"/>
      <c r="BE25" s="717"/>
      <c r="BF25" s="718"/>
      <c r="BG25" s="718"/>
      <c r="BH25" s="718"/>
      <c r="BI25" s="718"/>
      <c r="BJ25" s="719"/>
      <c r="BK25" s="723"/>
      <c r="BL25" s="723"/>
      <c r="BM25" s="723"/>
      <c r="BN25" s="723"/>
      <c r="BO25" s="723"/>
      <c r="BP25" s="723"/>
      <c r="BQ25" s="723"/>
      <c r="BR25" s="723"/>
      <c r="BS25" s="723"/>
    </row>
    <row r="26" spans="1:71" x14ac:dyDescent="0.2">
      <c r="A26" s="715"/>
      <c r="B26" s="715"/>
      <c r="C26" s="715"/>
      <c r="D26" s="715"/>
      <c r="E26" s="715"/>
      <c r="F26" s="715"/>
      <c r="G26" s="715"/>
      <c r="H26" s="715"/>
      <c r="I26" s="715"/>
      <c r="J26" s="715"/>
      <c r="K26" s="715"/>
      <c r="L26" s="715"/>
      <c r="M26" s="715"/>
      <c r="N26" s="715"/>
      <c r="O26" s="729"/>
      <c r="P26" s="729"/>
      <c r="Q26" s="729"/>
      <c r="R26" s="729"/>
      <c r="S26" s="729"/>
      <c r="T26" s="729"/>
      <c r="U26" s="730"/>
      <c r="V26" s="730"/>
      <c r="W26" s="730"/>
      <c r="X26" s="730"/>
      <c r="Y26" s="730"/>
      <c r="Z26" s="730"/>
      <c r="AA26" s="731"/>
      <c r="AB26" s="731"/>
      <c r="AC26" s="731"/>
      <c r="AD26" s="731"/>
      <c r="AE26" s="731"/>
      <c r="AF26" s="731"/>
      <c r="AG26" s="723"/>
      <c r="AH26" s="723"/>
      <c r="AI26" s="723"/>
      <c r="AJ26" s="723"/>
      <c r="AK26" s="723"/>
      <c r="AL26" s="723"/>
      <c r="AM26" s="723"/>
      <c r="AN26" s="723"/>
      <c r="AO26" s="723"/>
      <c r="AP26" s="723"/>
      <c r="AQ26" s="723"/>
      <c r="AR26" s="723"/>
      <c r="AS26" s="716"/>
      <c r="AT26" s="716"/>
      <c r="AU26" s="716"/>
      <c r="AV26" s="716"/>
      <c r="AW26" s="716"/>
      <c r="AX26" s="716"/>
      <c r="AY26" s="716"/>
      <c r="AZ26" s="716"/>
      <c r="BA26" s="716"/>
      <c r="BB26" s="716"/>
      <c r="BC26" s="716"/>
      <c r="BD26" s="716"/>
      <c r="BE26" s="720"/>
      <c r="BF26" s="721"/>
      <c r="BG26" s="721"/>
      <c r="BH26" s="721"/>
      <c r="BI26" s="721"/>
      <c r="BJ26" s="722"/>
      <c r="BK26" s="723"/>
      <c r="BL26" s="723"/>
      <c r="BM26" s="723"/>
      <c r="BN26" s="723"/>
      <c r="BO26" s="723"/>
      <c r="BP26" s="723"/>
      <c r="BQ26" s="723"/>
      <c r="BR26" s="723"/>
      <c r="BS26" s="723"/>
    </row>
    <row r="27" spans="1:71" x14ac:dyDescent="0.2">
      <c r="A27" s="714"/>
      <c r="B27" s="715"/>
      <c r="C27" s="715"/>
      <c r="D27" s="715"/>
      <c r="E27" s="715"/>
      <c r="F27" s="715"/>
      <c r="G27" s="715"/>
      <c r="H27" s="715"/>
      <c r="I27" s="715"/>
      <c r="J27" s="715"/>
      <c r="K27" s="715"/>
      <c r="L27" s="715"/>
      <c r="M27" s="715"/>
      <c r="N27" s="715"/>
      <c r="O27" s="729"/>
      <c r="P27" s="729"/>
      <c r="Q27" s="729"/>
      <c r="R27" s="729"/>
      <c r="S27" s="729"/>
      <c r="T27" s="729"/>
      <c r="U27" s="730"/>
      <c r="V27" s="730"/>
      <c r="W27" s="730"/>
      <c r="X27" s="730"/>
      <c r="Y27" s="730"/>
      <c r="Z27" s="730"/>
      <c r="AA27" s="731"/>
      <c r="AB27" s="731"/>
      <c r="AC27" s="731"/>
      <c r="AD27" s="731"/>
      <c r="AE27" s="731"/>
      <c r="AF27" s="731"/>
      <c r="AG27" s="723"/>
      <c r="AH27" s="723"/>
      <c r="AI27" s="723"/>
      <c r="AJ27" s="723"/>
      <c r="AK27" s="723"/>
      <c r="AL27" s="723"/>
      <c r="AM27" s="723"/>
      <c r="AN27" s="723"/>
      <c r="AO27" s="723"/>
      <c r="AP27" s="723"/>
      <c r="AQ27" s="723"/>
      <c r="AR27" s="723"/>
      <c r="AS27" s="716"/>
      <c r="AT27" s="716"/>
      <c r="AU27" s="716"/>
      <c r="AV27" s="716"/>
      <c r="AW27" s="716"/>
      <c r="AX27" s="716"/>
      <c r="AY27" s="716"/>
      <c r="AZ27" s="716"/>
      <c r="BA27" s="716"/>
      <c r="BB27" s="716"/>
      <c r="BC27" s="716"/>
      <c r="BD27" s="716"/>
      <c r="BE27" s="717"/>
      <c r="BF27" s="718"/>
      <c r="BG27" s="718"/>
      <c r="BH27" s="718"/>
      <c r="BI27" s="718"/>
      <c r="BJ27" s="719"/>
      <c r="BK27" s="723"/>
      <c r="BL27" s="723"/>
      <c r="BM27" s="723"/>
      <c r="BN27" s="723"/>
      <c r="BO27" s="723"/>
      <c r="BP27" s="723"/>
      <c r="BQ27" s="723"/>
      <c r="BR27" s="723"/>
      <c r="BS27" s="723"/>
    </row>
    <row r="28" spans="1:71" x14ac:dyDescent="0.2">
      <c r="A28" s="715"/>
      <c r="B28" s="715"/>
      <c r="C28" s="715"/>
      <c r="D28" s="715"/>
      <c r="E28" s="715"/>
      <c r="F28" s="715"/>
      <c r="G28" s="715"/>
      <c r="H28" s="715"/>
      <c r="I28" s="715"/>
      <c r="J28" s="715"/>
      <c r="K28" s="715"/>
      <c r="L28" s="715"/>
      <c r="M28" s="715"/>
      <c r="N28" s="715"/>
      <c r="O28" s="729"/>
      <c r="P28" s="729"/>
      <c r="Q28" s="729"/>
      <c r="R28" s="729"/>
      <c r="S28" s="729"/>
      <c r="T28" s="729"/>
      <c r="U28" s="730"/>
      <c r="V28" s="730"/>
      <c r="W28" s="730"/>
      <c r="X28" s="730"/>
      <c r="Y28" s="730"/>
      <c r="Z28" s="730"/>
      <c r="AA28" s="731"/>
      <c r="AB28" s="731"/>
      <c r="AC28" s="731"/>
      <c r="AD28" s="731"/>
      <c r="AE28" s="731"/>
      <c r="AF28" s="731"/>
      <c r="AG28" s="723"/>
      <c r="AH28" s="723"/>
      <c r="AI28" s="723"/>
      <c r="AJ28" s="723"/>
      <c r="AK28" s="723"/>
      <c r="AL28" s="723"/>
      <c r="AM28" s="723"/>
      <c r="AN28" s="723"/>
      <c r="AO28" s="723"/>
      <c r="AP28" s="723"/>
      <c r="AQ28" s="723"/>
      <c r="AR28" s="723"/>
      <c r="AS28" s="716"/>
      <c r="AT28" s="716"/>
      <c r="AU28" s="716"/>
      <c r="AV28" s="716"/>
      <c r="AW28" s="716"/>
      <c r="AX28" s="716"/>
      <c r="AY28" s="716"/>
      <c r="AZ28" s="716"/>
      <c r="BA28" s="716"/>
      <c r="BB28" s="716"/>
      <c r="BC28" s="716"/>
      <c r="BD28" s="716"/>
      <c r="BE28" s="720"/>
      <c r="BF28" s="721"/>
      <c r="BG28" s="721"/>
      <c r="BH28" s="721"/>
      <c r="BI28" s="721"/>
      <c r="BJ28" s="722"/>
      <c r="BK28" s="723"/>
      <c r="BL28" s="723"/>
      <c r="BM28" s="723"/>
      <c r="BN28" s="723"/>
      <c r="BO28" s="723"/>
      <c r="BP28" s="723"/>
      <c r="BQ28" s="723"/>
      <c r="BR28" s="723"/>
      <c r="BS28" s="723"/>
    </row>
    <row r="29" spans="1:71" x14ac:dyDescent="0.2">
      <c r="A29" s="714"/>
      <c r="B29" s="715"/>
      <c r="C29" s="715"/>
      <c r="D29" s="715"/>
      <c r="E29" s="715"/>
      <c r="F29" s="715"/>
      <c r="G29" s="715"/>
      <c r="H29" s="715"/>
      <c r="I29" s="715"/>
      <c r="J29" s="715"/>
      <c r="K29" s="715"/>
      <c r="L29" s="715"/>
      <c r="M29" s="715"/>
      <c r="N29" s="715"/>
      <c r="O29" s="729"/>
      <c r="P29" s="729"/>
      <c r="Q29" s="729"/>
      <c r="R29" s="729"/>
      <c r="S29" s="729"/>
      <c r="T29" s="729"/>
      <c r="U29" s="730"/>
      <c r="V29" s="730"/>
      <c r="W29" s="730"/>
      <c r="X29" s="730"/>
      <c r="Y29" s="730"/>
      <c r="Z29" s="730"/>
      <c r="AA29" s="731"/>
      <c r="AB29" s="731"/>
      <c r="AC29" s="731"/>
      <c r="AD29" s="731"/>
      <c r="AE29" s="731"/>
      <c r="AF29" s="731"/>
      <c r="AG29" s="723"/>
      <c r="AH29" s="723"/>
      <c r="AI29" s="723"/>
      <c r="AJ29" s="723"/>
      <c r="AK29" s="723"/>
      <c r="AL29" s="723"/>
      <c r="AM29" s="723"/>
      <c r="AN29" s="723"/>
      <c r="AO29" s="723"/>
      <c r="AP29" s="723"/>
      <c r="AQ29" s="723"/>
      <c r="AR29" s="723"/>
      <c r="AS29" s="716"/>
      <c r="AT29" s="716"/>
      <c r="AU29" s="716"/>
      <c r="AV29" s="716"/>
      <c r="AW29" s="716"/>
      <c r="AX29" s="716"/>
      <c r="AY29" s="716"/>
      <c r="AZ29" s="716"/>
      <c r="BA29" s="716"/>
      <c r="BB29" s="716"/>
      <c r="BC29" s="716"/>
      <c r="BD29" s="716"/>
      <c r="BE29" s="717"/>
      <c r="BF29" s="718"/>
      <c r="BG29" s="718"/>
      <c r="BH29" s="718"/>
      <c r="BI29" s="718"/>
      <c r="BJ29" s="719"/>
      <c r="BK29" s="723"/>
      <c r="BL29" s="723"/>
      <c r="BM29" s="723"/>
      <c r="BN29" s="723"/>
      <c r="BO29" s="723"/>
      <c r="BP29" s="723"/>
      <c r="BQ29" s="723"/>
      <c r="BR29" s="723"/>
      <c r="BS29" s="723"/>
    </row>
    <row r="30" spans="1:71" x14ac:dyDescent="0.2">
      <c r="A30" s="715"/>
      <c r="B30" s="715"/>
      <c r="C30" s="715"/>
      <c r="D30" s="715"/>
      <c r="E30" s="715"/>
      <c r="F30" s="715"/>
      <c r="G30" s="715"/>
      <c r="H30" s="715"/>
      <c r="I30" s="715"/>
      <c r="J30" s="715"/>
      <c r="K30" s="715"/>
      <c r="L30" s="715"/>
      <c r="M30" s="715"/>
      <c r="N30" s="715"/>
      <c r="O30" s="729"/>
      <c r="P30" s="729"/>
      <c r="Q30" s="729"/>
      <c r="R30" s="729"/>
      <c r="S30" s="729"/>
      <c r="T30" s="729"/>
      <c r="U30" s="730"/>
      <c r="V30" s="730"/>
      <c r="W30" s="730"/>
      <c r="X30" s="730"/>
      <c r="Y30" s="730"/>
      <c r="Z30" s="730"/>
      <c r="AA30" s="731"/>
      <c r="AB30" s="731"/>
      <c r="AC30" s="731"/>
      <c r="AD30" s="731"/>
      <c r="AE30" s="731"/>
      <c r="AF30" s="731"/>
      <c r="AG30" s="723"/>
      <c r="AH30" s="723"/>
      <c r="AI30" s="723"/>
      <c r="AJ30" s="723"/>
      <c r="AK30" s="723"/>
      <c r="AL30" s="723"/>
      <c r="AM30" s="723"/>
      <c r="AN30" s="723"/>
      <c r="AO30" s="723"/>
      <c r="AP30" s="723"/>
      <c r="AQ30" s="723"/>
      <c r="AR30" s="723"/>
      <c r="AS30" s="716"/>
      <c r="AT30" s="716"/>
      <c r="AU30" s="716"/>
      <c r="AV30" s="716"/>
      <c r="AW30" s="716"/>
      <c r="AX30" s="716"/>
      <c r="AY30" s="716"/>
      <c r="AZ30" s="716"/>
      <c r="BA30" s="716"/>
      <c r="BB30" s="716"/>
      <c r="BC30" s="716"/>
      <c r="BD30" s="716"/>
      <c r="BE30" s="720"/>
      <c r="BF30" s="721"/>
      <c r="BG30" s="721"/>
      <c r="BH30" s="721"/>
      <c r="BI30" s="721"/>
      <c r="BJ30" s="722"/>
      <c r="BK30" s="723"/>
      <c r="BL30" s="723"/>
      <c r="BM30" s="723"/>
      <c r="BN30" s="723"/>
      <c r="BO30" s="723"/>
      <c r="BP30" s="723"/>
      <c r="BQ30" s="723"/>
      <c r="BR30" s="723"/>
      <c r="BS30" s="723"/>
    </row>
    <row r="31" spans="1:71" x14ac:dyDescent="0.2">
      <c r="A31" s="714"/>
      <c r="B31" s="715"/>
      <c r="C31" s="715"/>
      <c r="D31" s="715"/>
      <c r="E31" s="715"/>
      <c r="F31" s="715"/>
      <c r="G31" s="715"/>
      <c r="H31" s="715"/>
      <c r="I31" s="715"/>
      <c r="J31" s="715"/>
      <c r="K31" s="715"/>
      <c r="L31" s="715"/>
      <c r="M31" s="715"/>
      <c r="N31" s="715"/>
      <c r="O31" s="729"/>
      <c r="P31" s="729"/>
      <c r="Q31" s="729"/>
      <c r="R31" s="729"/>
      <c r="S31" s="729"/>
      <c r="T31" s="729"/>
      <c r="U31" s="730"/>
      <c r="V31" s="730"/>
      <c r="W31" s="730"/>
      <c r="X31" s="730"/>
      <c r="Y31" s="730"/>
      <c r="Z31" s="730"/>
      <c r="AA31" s="731"/>
      <c r="AB31" s="731"/>
      <c r="AC31" s="731"/>
      <c r="AD31" s="731"/>
      <c r="AE31" s="731"/>
      <c r="AF31" s="731"/>
      <c r="AG31" s="723"/>
      <c r="AH31" s="723"/>
      <c r="AI31" s="723"/>
      <c r="AJ31" s="723"/>
      <c r="AK31" s="723"/>
      <c r="AL31" s="723"/>
      <c r="AM31" s="723"/>
      <c r="AN31" s="723"/>
      <c r="AO31" s="723"/>
      <c r="AP31" s="723"/>
      <c r="AQ31" s="723"/>
      <c r="AR31" s="723"/>
      <c r="AS31" s="716"/>
      <c r="AT31" s="716"/>
      <c r="AU31" s="716"/>
      <c r="AV31" s="716"/>
      <c r="AW31" s="716"/>
      <c r="AX31" s="716"/>
      <c r="AY31" s="716"/>
      <c r="AZ31" s="716"/>
      <c r="BA31" s="716"/>
      <c r="BB31" s="716"/>
      <c r="BC31" s="716"/>
      <c r="BD31" s="716"/>
      <c r="BE31" s="717"/>
      <c r="BF31" s="718"/>
      <c r="BG31" s="718"/>
      <c r="BH31" s="718"/>
      <c r="BI31" s="718"/>
      <c r="BJ31" s="719"/>
      <c r="BK31" s="723"/>
      <c r="BL31" s="723"/>
      <c r="BM31" s="723"/>
      <c r="BN31" s="723"/>
      <c r="BO31" s="723"/>
      <c r="BP31" s="723"/>
      <c r="BQ31" s="723"/>
      <c r="BR31" s="723"/>
      <c r="BS31" s="723"/>
    </row>
    <row r="32" spans="1:71" x14ac:dyDescent="0.2">
      <c r="A32" s="715"/>
      <c r="B32" s="715"/>
      <c r="C32" s="715"/>
      <c r="D32" s="715"/>
      <c r="E32" s="715"/>
      <c r="F32" s="715"/>
      <c r="G32" s="715"/>
      <c r="H32" s="715"/>
      <c r="I32" s="715"/>
      <c r="J32" s="715"/>
      <c r="K32" s="715"/>
      <c r="L32" s="715"/>
      <c r="M32" s="715"/>
      <c r="N32" s="715"/>
      <c r="O32" s="729"/>
      <c r="P32" s="729"/>
      <c r="Q32" s="729"/>
      <c r="R32" s="729"/>
      <c r="S32" s="729"/>
      <c r="T32" s="729"/>
      <c r="U32" s="730"/>
      <c r="V32" s="730"/>
      <c r="W32" s="730"/>
      <c r="X32" s="730"/>
      <c r="Y32" s="730"/>
      <c r="Z32" s="730"/>
      <c r="AA32" s="731"/>
      <c r="AB32" s="731"/>
      <c r="AC32" s="731"/>
      <c r="AD32" s="731"/>
      <c r="AE32" s="731"/>
      <c r="AF32" s="731"/>
      <c r="AG32" s="723"/>
      <c r="AH32" s="723"/>
      <c r="AI32" s="723"/>
      <c r="AJ32" s="723"/>
      <c r="AK32" s="723"/>
      <c r="AL32" s="723"/>
      <c r="AM32" s="723"/>
      <c r="AN32" s="723"/>
      <c r="AO32" s="723"/>
      <c r="AP32" s="723"/>
      <c r="AQ32" s="723"/>
      <c r="AR32" s="723"/>
      <c r="AS32" s="716"/>
      <c r="AT32" s="716"/>
      <c r="AU32" s="716"/>
      <c r="AV32" s="716"/>
      <c r="AW32" s="716"/>
      <c r="AX32" s="716"/>
      <c r="AY32" s="716"/>
      <c r="AZ32" s="716"/>
      <c r="BA32" s="716"/>
      <c r="BB32" s="716"/>
      <c r="BC32" s="716"/>
      <c r="BD32" s="716"/>
      <c r="BE32" s="720"/>
      <c r="BF32" s="721"/>
      <c r="BG32" s="721"/>
      <c r="BH32" s="721"/>
      <c r="BI32" s="721"/>
      <c r="BJ32" s="722"/>
      <c r="BK32" s="723"/>
      <c r="BL32" s="723"/>
      <c r="BM32" s="723"/>
      <c r="BN32" s="723"/>
      <c r="BO32" s="723"/>
      <c r="BP32" s="723"/>
      <c r="BQ32" s="723"/>
      <c r="BR32" s="723"/>
      <c r="BS32" s="723"/>
    </row>
    <row r="33" spans="1:71" x14ac:dyDescent="0.2">
      <c r="A33" s="714"/>
      <c r="B33" s="715"/>
      <c r="C33" s="715"/>
      <c r="D33" s="715"/>
      <c r="E33" s="715"/>
      <c r="F33" s="715"/>
      <c r="G33" s="715"/>
      <c r="H33" s="715"/>
      <c r="I33" s="715"/>
      <c r="J33" s="715"/>
      <c r="K33" s="715"/>
      <c r="L33" s="715"/>
      <c r="M33" s="715"/>
      <c r="N33" s="715"/>
      <c r="O33" s="729"/>
      <c r="P33" s="729"/>
      <c r="Q33" s="729"/>
      <c r="R33" s="729"/>
      <c r="S33" s="729"/>
      <c r="T33" s="729"/>
      <c r="U33" s="730"/>
      <c r="V33" s="730"/>
      <c r="W33" s="730"/>
      <c r="X33" s="730"/>
      <c r="Y33" s="730"/>
      <c r="Z33" s="730"/>
      <c r="AA33" s="731"/>
      <c r="AB33" s="731"/>
      <c r="AC33" s="731"/>
      <c r="AD33" s="731"/>
      <c r="AE33" s="731"/>
      <c r="AF33" s="731"/>
      <c r="AG33" s="723"/>
      <c r="AH33" s="723"/>
      <c r="AI33" s="723"/>
      <c r="AJ33" s="723"/>
      <c r="AK33" s="723"/>
      <c r="AL33" s="723"/>
      <c r="AM33" s="723"/>
      <c r="AN33" s="723"/>
      <c r="AO33" s="723"/>
      <c r="AP33" s="723"/>
      <c r="AQ33" s="723"/>
      <c r="AR33" s="723"/>
      <c r="AS33" s="716"/>
      <c r="AT33" s="716"/>
      <c r="AU33" s="716"/>
      <c r="AV33" s="716"/>
      <c r="AW33" s="716"/>
      <c r="AX33" s="716"/>
      <c r="AY33" s="716"/>
      <c r="AZ33" s="716"/>
      <c r="BA33" s="716"/>
      <c r="BB33" s="716"/>
      <c r="BC33" s="716"/>
      <c r="BD33" s="716"/>
      <c r="BE33" s="717"/>
      <c r="BF33" s="718"/>
      <c r="BG33" s="718"/>
      <c r="BH33" s="718"/>
      <c r="BI33" s="718"/>
      <c r="BJ33" s="719"/>
      <c r="BK33" s="723"/>
      <c r="BL33" s="723"/>
      <c r="BM33" s="723"/>
      <c r="BN33" s="723"/>
      <c r="BO33" s="723"/>
      <c r="BP33" s="723"/>
      <c r="BQ33" s="723"/>
      <c r="BR33" s="723"/>
      <c r="BS33" s="723"/>
    </row>
    <row r="34" spans="1:71" x14ac:dyDescent="0.2">
      <c r="A34" s="715"/>
      <c r="B34" s="715"/>
      <c r="C34" s="715"/>
      <c r="D34" s="715"/>
      <c r="E34" s="715"/>
      <c r="F34" s="715"/>
      <c r="G34" s="715"/>
      <c r="H34" s="715"/>
      <c r="I34" s="715"/>
      <c r="J34" s="715"/>
      <c r="K34" s="715"/>
      <c r="L34" s="715"/>
      <c r="M34" s="715"/>
      <c r="N34" s="715"/>
      <c r="O34" s="729"/>
      <c r="P34" s="729"/>
      <c r="Q34" s="729"/>
      <c r="R34" s="729"/>
      <c r="S34" s="729"/>
      <c r="T34" s="729"/>
      <c r="U34" s="730"/>
      <c r="V34" s="730"/>
      <c r="W34" s="730"/>
      <c r="X34" s="730"/>
      <c r="Y34" s="730"/>
      <c r="Z34" s="730"/>
      <c r="AA34" s="731"/>
      <c r="AB34" s="731"/>
      <c r="AC34" s="731"/>
      <c r="AD34" s="731"/>
      <c r="AE34" s="731"/>
      <c r="AF34" s="731"/>
      <c r="AG34" s="723"/>
      <c r="AH34" s="723"/>
      <c r="AI34" s="723"/>
      <c r="AJ34" s="723"/>
      <c r="AK34" s="723"/>
      <c r="AL34" s="723"/>
      <c r="AM34" s="723"/>
      <c r="AN34" s="723"/>
      <c r="AO34" s="723"/>
      <c r="AP34" s="723"/>
      <c r="AQ34" s="723"/>
      <c r="AR34" s="723"/>
      <c r="AS34" s="716"/>
      <c r="AT34" s="716"/>
      <c r="AU34" s="716"/>
      <c r="AV34" s="716"/>
      <c r="AW34" s="716"/>
      <c r="AX34" s="716"/>
      <c r="AY34" s="716"/>
      <c r="AZ34" s="716"/>
      <c r="BA34" s="716"/>
      <c r="BB34" s="716"/>
      <c r="BC34" s="716"/>
      <c r="BD34" s="716"/>
      <c r="BE34" s="720"/>
      <c r="BF34" s="721"/>
      <c r="BG34" s="721"/>
      <c r="BH34" s="721"/>
      <c r="BI34" s="721"/>
      <c r="BJ34" s="722"/>
      <c r="BK34" s="723"/>
      <c r="BL34" s="723"/>
      <c r="BM34" s="723"/>
      <c r="BN34" s="723"/>
      <c r="BO34" s="723"/>
      <c r="BP34" s="723"/>
      <c r="BQ34" s="723"/>
      <c r="BR34" s="723"/>
      <c r="BS34" s="723"/>
    </row>
    <row r="35" spans="1:71" x14ac:dyDescent="0.2">
      <c r="A35" s="714"/>
      <c r="B35" s="715"/>
      <c r="C35" s="715"/>
      <c r="D35" s="715"/>
      <c r="E35" s="715"/>
      <c r="F35" s="715"/>
      <c r="G35" s="715"/>
      <c r="H35" s="715"/>
      <c r="I35" s="715"/>
      <c r="J35" s="715"/>
      <c r="K35" s="715"/>
      <c r="L35" s="715"/>
      <c r="M35" s="715"/>
      <c r="N35" s="715"/>
      <c r="O35" s="729"/>
      <c r="P35" s="729"/>
      <c r="Q35" s="729"/>
      <c r="R35" s="729"/>
      <c r="S35" s="729"/>
      <c r="T35" s="729"/>
      <c r="U35" s="730"/>
      <c r="V35" s="730"/>
      <c r="W35" s="730"/>
      <c r="X35" s="730"/>
      <c r="Y35" s="730"/>
      <c r="Z35" s="730"/>
      <c r="AA35" s="731"/>
      <c r="AB35" s="731"/>
      <c r="AC35" s="731"/>
      <c r="AD35" s="731"/>
      <c r="AE35" s="731"/>
      <c r="AF35" s="731"/>
      <c r="AG35" s="723"/>
      <c r="AH35" s="723"/>
      <c r="AI35" s="723"/>
      <c r="AJ35" s="723"/>
      <c r="AK35" s="723"/>
      <c r="AL35" s="723"/>
      <c r="AM35" s="723"/>
      <c r="AN35" s="723"/>
      <c r="AO35" s="723"/>
      <c r="AP35" s="723"/>
      <c r="AQ35" s="723"/>
      <c r="AR35" s="723"/>
      <c r="AS35" s="716"/>
      <c r="AT35" s="716"/>
      <c r="AU35" s="716"/>
      <c r="AV35" s="716"/>
      <c r="AW35" s="716"/>
      <c r="AX35" s="716"/>
      <c r="AY35" s="716"/>
      <c r="AZ35" s="716"/>
      <c r="BA35" s="716"/>
      <c r="BB35" s="716"/>
      <c r="BC35" s="716"/>
      <c r="BD35" s="716"/>
      <c r="BE35" s="717"/>
      <c r="BF35" s="718"/>
      <c r="BG35" s="718"/>
      <c r="BH35" s="718"/>
      <c r="BI35" s="718"/>
      <c r="BJ35" s="719"/>
      <c r="BK35" s="723"/>
      <c r="BL35" s="723"/>
      <c r="BM35" s="723"/>
      <c r="BN35" s="723"/>
      <c r="BO35" s="723"/>
      <c r="BP35" s="723"/>
      <c r="BQ35" s="723"/>
      <c r="BR35" s="723"/>
      <c r="BS35" s="723"/>
    </row>
    <row r="36" spans="1:71" x14ac:dyDescent="0.2">
      <c r="A36" s="715"/>
      <c r="B36" s="715"/>
      <c r="C36" s="715"/>
      <c r="D36" s="715"/>
      <c r="E36" s="715"/>
      <c r="F36" s="715"/>
      <c r="G36" s="715"/>
      <c r="H36" s="715"/>
      <c r="I36" s="715"/>
      <c r="J36" s="715"/>
      <c r="K36" s="715"/>
      <c r="L36" s="715"/>
      <c r="M36" s="715"/>
      <c r="N36" s="715"/>
      <c r="O36" s="729"/>
      <c r="P36" s="729"/>
      <c r="Q36" s="729"/>
      <c r="R36" s="729"/>
      <c r="S36" s="729"/>
      <c r="T36" s="729"/>
      <c r="U36" s="730"/>
      <c r="V36" s="730"/>
      <c r="W36" s="730"/>
      <c r="X36" s="730"/>
      <c r="Y36" s="730"/>
      <c r="Z36" s="730"/>
      <c r="AA36" s="731"/>
      <c r="AB36" s="731"/>
      <c r="AC36" s="731"/>
      <c r="AD36" s="731"/>
      <c r="AE36" s="731"/>
      <c r="AF36" s="731"/>
      <c r="AG36" s="723"/>
      <c r="AH36" s="723"/>
      <c r="AI36" s="723"/>
      <c r="AJ36" s="723"/>
      <c r="AK36" s="723"/>
      <c r="AL36" s="723"/>
      <c r="AM36" s="723"/>
      <c r="AN36" s="723"/>
      <c r="AO36" s="723"/>
      <c r="AP36" s="723"/>
      <c r="AQ36" s="723"/>
      <c r="AR36" s="723"/>
      <c r="AS36" s="716"/>
      <c r="AT36" s="716"/>
      <c r="AU36" s="716"/>
      <c r="AV36" s="716"/>
      <c r="AW36" s="716"/>
      <c r="AX36" s="716"/>
      <c r="AY36" s="716"/>
      <c r="AZ36" s="716"/>
      <c r="BA36" s="716"/>
      <c r="BB36" s="716"/>
      <c r="BC36" s="716"/>
      <c r="BD36" s="716"/>
      <c r="BE36" s="720"/>
      <c r="BF36" s="721"/>
      <c r="BG36" s="721"/>
      <c r="BH36" s="721"/>
      <c r="BI36" s="721"/>
      <c r="BJ36" s="722"/>
      <c r="BK36" s="723"/>
      <c r="BL36" s="723"/>
      <c r="BM36" s="723"/>
      <c r="BN36" s="723"/>
      <c r="BO36" s="723"/>
      <c r="BP36" s="723"/>
      <c r="BQ36" s="723"/>
      <c r="BR36" s="723"/>
      <c r="BS36" s="723"/>
    </row>
    <row r="37" spans="1:71" x14ac:dyDescent="0.2">
      <c r="A37" s="714"/>
      <c r="B37" s="715"/>
      <c r="C37" s="715"/>
      <c r="D37" s="715"/>
      <c r="E37" s="715"/>
      <c r="F37" s="715"/>
      <c r="G37" s="715"/>
      <c r="H37" s="715"/>
      <c r="I37" s="715"/>
      <c r="J37" s="715"/>
      <c r="K37" s="715"/>
      <c r="L37" s="715"/>
      <c r="M37" s="715"/>
      <c r="N37" s="715"/>
      <c r="O37" s="729"/>
      <c r="P37" s="729"/>
      <c r="Q37" s="729"/>
      <c r="R37" s="729"/>
      <c r="S37" s="729"/>
      <c r="T37" s="729"/>
      <c r="U37" s="730"/>
      <c r="V37" s="730"/>
      <c r="W37" s="730"/>
      <c r="X37" s="730"/>
      <c r="Y37" s="730"/>
      <c r="Z37" s="730"/>
      <c r="AA37" s="731"/>
      <c r="AB37" s="731"/>
      <c r="AC37" s="731"/>
      <c r="AD37" s="731"/>
      <c r="AE37" s="731"/>
      <c r="AF37" s="731"/>
      <c r="AG37" s="723"/>
      <c r="AH37" s="723"/>
      <c r="AI37" s="723"/>
      <c r="AJ37" s="723"/>
      <c r="AK37" s="723"/>
      <c r="AL37" s="723"/>
      <c r="AM37" s="723"/>
      <c r="AN37" s="723"/>
      <c r="AO37" s="723"/>
      <c r="AP37" s="723"/>
      <c r="AQ37" s="723"/>
      <c r="AR37" s="723"/>
      <c r="AS37" s="716"/>
      <c r="AT37" s="716"/>
      <c r="AU37" s="716"/>
      <c r="AV37" s="716"/>
      <c r="AW37" s="716"/>
      <c r="AX37" s="716"/>
      <c r="AY37" s="716"/>
      <c r="AZ37" s="716"/>
      <c r="BA37" s="716"/>
      <c r="BB37" s="716"/>
      <c r="BC37" s="716"/>
      <c r="BD37" s="716"/>
      <c r="BE37" s="717"/>
      <c r="BF37" s="718"/>
      <c r="BG37" s="718"/>
      <c r="BH37" s="718"/>
      <c r="BI37" s="718"/>
      <c r="BJ37" s="719"/>
      <c r="BK37" s="723"/>
      <c r="BL37" s="723"/>
      <c r="BM37" s="723"/>
      <c r="BN37" s="723"/>
      <c r="BO37" s="723"/>
      <c r="BP37" s="723"/>
      <c r="BQ37" s="723"/>
      <c r="BR37" s="723"/>
      <c r="BS37" s="723"/>
    </row>
    <row r="38" spans="1:71" x14ac:dyDescent="0.2">
      <c r="A38" s="715"/>
      <c r="B38" s="715"/>
      <c r="C38" s="715"/>
      <c r="D38" s="715"/>
      <c r="E38" s="715"/>
      <c r="F38" s="715"/>
      <c r="G38" s="715"/>
      <c r="H38" s="715"/>
      <c r="I38" s="715"/>
      <c r="J38" s="715"/>
      <c r="K38" s="715"/>
      <c r="L38" s="715"/>
      <c r="M38" s="715"/>
      <c r="N38" s="715"/>
      <c r="O38" s="729"/>
      <c r="P38" s="729"/>
      <c r="Q38" s="729"/>
      <c r="R38" s="729"/>
      <c r="S38" s="729"/>
      <c r="T38" s="729"/>
      <c r="U38" s="730"/>
      <c r="V38" s="730"/>
      <c r="W38" s="730"/>
      <c r="X38" s="730"/>
      <c r="Y38" s="730"/>
      <c r="Z38" s="730"/>
      <c r="AA38" s="731"/>
      <c r="AB38" s="731"/>
      <c r="AC38" s="731"/>
      <c r="AD38" s="731"/>
      <c r="AE38" s="731"/>
      <c r="AF38" s="731"/>
      <c r="AG38" s="723"/>
      <c r="AH38" s="723"/>
      <c r="AI38" s="723"/>
      <c r="AJ38" s="723"/>
      <c r="AK38" s="723"/>
      <c r="AL38" s="723"/>
      <c r="AM38" s="723"/>
      <c r="AN38" s="723"/>
      <c r="AO38" s="723"/>
      <c r="AP38" s="723"/>
      <c r="AQ38" s="723"/>
      <c r="AR38" s="723"/>
      <c r="AS38" s="716"/>
      <c r="AT38" s="716"/>
      <c r="AU38" s="716"/>
      <c r="AV38" s="716"/>
      <c r="AW38" s="716"/>
      <c r="AX38" s="716"/>
      <c r="AY38" s="716"/>
      <c r="AZ38" s="716"/>
      <c r="BA38" s="716"/>
      <c r="BB38" s="716"/>
      <c r="BC38" s="716"/>
      <c r="BD38" s="716"/>
      <c r="BE38" s="720"/>
      <c r="BF38" s="721"/>
      <c r="BG38" s="721"/>
      <c r="BH38" s="721"/>
      <c r="BI38" s="721"/>
      <c r="BJ38" s="722"/>
      <c r="BK38" s="723"/>
      <c r="BL38" s="723"/>
      <c r="BM38" s="723"/>
      <c r="BN38" s="723"/>
      <c r="BO38" s="723"/>
      <c r="BP38" s="723"/>
      <c r="BQ38" s="723"/>
      <c r="BR38" s="723"/>
      <c r="BS38" s="723"/>
    </row>
    <row r="39" spans="1:71" x14ac:dyDescent="0.2">
      <c r="A39" s="714"/>
      <c r="B39" s="715"/>
      <c r="C39" s="715"/>
      <c r="D39" s="715"/>
      <c r="E39" s="715"/>
      <c r="F39" s="715"/>
      <c r="G39" s="715"/>
      <c r="H39" s="715"/>
      <c r="I39" s="715"/>
      <c r="J39" s="715"/>
      <c r="K39" s="715"/>
      <c r="L39" s="715"/>
      <c r="M39" s="715"/>
      <c r="N39" s="715"/>
      <c r="O39" s="729"/>
      <c r="P39" s="729"/>
      <c r="Q39" s="729"/>
      <c r="R39" s="729"/>
      <c r="S39" s="729"/>
      <c r="T39" s="729"/>
      <c r="U39" s="730"/>
      <c r="V39" s="730"/>
      <c r="W39" s="730"/>
      <c r="X39" s="730"/>
      <c r="Y39" s="730"/>
      <c r="Z39" s="730"/>
      <c r="AA39" s="731"/>
      <c r="AB39" s="731"/>
      <c r="AC39" s="731"/>
      <c r="AD39" s="731"/>
      <c r="AE39" s="731"/>
      <c r="AF39" s="731"/>
      <c r="AG39" s="723"/>
      <c r="AH39" s="723"/>
      <c r="AI39" s="723"/>
      <c r="AJ39" s="723"/>
      <c r="AK39" s="723"/>
      <c r="AL39" s="723"/>
      <c r="AM39" s="723"/>
      <c r="AN39" s="723"/>
      <c r="AO39" s="723"/>
      <c r="AP39" s="723"/>
      <c r="AQ39" s="723"/>
      <c r="AR39" s="723"/>
      <c r="AS39" s="716"/>
      <c r="AT39" s="716"/>
      <c r="AU39" s="716"/>
      <c r="AV39" s="716"/>
      <c r="AW39" s="716"/>
      <c r="AX39" s="716"/>
      <c r="AY39" s="716"/>
      <c r="AZ39" s="716"/>
      <c r="BA39" s="716"/>
      <c r="BB39" s="716"/>
      <c r="BC39" s="716"/>
      <c r="BD39" s="716"/>
      <c r="BE39" s="717"/>
      <c r="BF39" s="718"/>
      <c r="BG39" s="718"/>
      <c r="BH39" s="718"/>
      <c r="BI39" s="718"/>
      <c r="BJ39" s="719"/>
      <c r="BK39" s="723"/>
      <c r="BL39" s="723"/>
      <c r="BM39" s="723"/>
      <c r="BN39" s="723"/>
      <c r="BO39" s="723"/>
      <c r="BP39" s="723"/>
      <c r="BQ39" s="723"/>
      <c r="BR39" s="723"/>
      <c r="BS39" s="723"/>
    </row>
    <row r="40" spans="1:71" x14ac:dyDescent="0.2">
      <c r="A40" s="715"/>
      <c r="B40" s="715"/>
      <c r="C40" s="715"/>
      <c r="D40" s="715"/>
      <c r="E40" s="715"/>
      <c r="F40" s="715"/>
      <c r="G40" s="715"/>
      <c r="H40" s="715"/>
      <c r="I40" s="715"/>
      <c r="J40" s="715"/>
      <c r="K40" s="715"/>
      <c r="L40" s="715"/>
      <c r="M40" s="715"/>
      <c r="N40" s="715"/>
      <c r="O40" s="729"/>
      <c r="P40" s="729"/>
      <c r="Q40" s="729"/>
      <c r="R40" s="729"/>
      <c r="S40" s="729"/>
      <c r="T40" s="729"/>
      <c r="U40" s="730"/>
      <c r="V40" s="730"/>
      <c r="W40" s="730"/>
      <c r="X40" s="730"/>
      <c r="Y40" s="730"/>
      <c r="Z40" s="730"/>
      <c r="AA40" s="731"/>
      <c r="AB40" s="731"/>
      <c r="AC40" s="731"/>
      <c r="AD40" s="731"/>
      <c r="AE40" s="731"/>
      <c r="AF40" s="731"/>
      <c r="AG40" s="723"/>
      <c r="AH40" s="723"/>
      <c r="AI40" s="723"/>
      <c r="AJ40" s="723"/>
      <c r="AK40" s="723"/>
      <c r="AL40" s="723"/>
      <c r="AM40" s="723"/>
      <c r="AN40" s="723"/>
      <c r="AO40" s="723"/>
      <c r="AP40" s="723"/>
      <c r="AQ40" s="723"/>
      <c r="AR40" s="723"/>
      <c r="AS40" s="716"/>
      <c r="AT40" s="716"/>
      <c r="AU40" s="716"/>
      <c r="AV40" s="716"/>
      <c r="AW40" s="716"/>
      <c r="AX40" s="716"/>
      <c r="AY40" s="716"/>
      <c r="AZ40" s="716"/>
      <c r="BA40" s="716"/>
      <c r="BB40" s="716"/>
      <c r="BC40" s="716"/>
      <c r="BD40" s="716"/>
      <c r="BE40" s="720"/>
      <c r="BF40" s="721"/>
      <c r="BG40" s="721"/>
      <c r="BH40" s="721"/>
      <c r="BI40" s="721"/>
      <c r="BJ40" s="722"/>
      <c r="BK40" s="723"/>
      <c r="BL40" s="723"/>
      <c r="BM40" s="723"/>
      <c r="BN40" s="723"/>
      <c r="BO40" s="723"/>
      <c r="BP40" s="723"/>
      <c r="BQ40" s="723"/>
      <c r="BR40" s="723"/>
      <c r="BS40" s="723"/>
    </row>
    <row r="41" spans="1:71" x14ac:dyDescent="0.2">
      <c r="A41" s="714"/>
      <c r="B41" s="715"/>
      <c r="C41" s="715"/>
      <c r="D41" s="715"/>
      <c r="E41" s="715"/>
      <c r="F41" s="715"/>
      <c r="G41" s="715"/>
      <c r="H41" s="715"/>
      <c r="I41" s="715"/>
      <c r="J41" s="715"/>
      <c r="K41" s="715"/>
      <c r="L41" s="715"/>
      <c r="M41" s="715"/>
      <c r="N41" s="715"/>
      <c r="O41" s="729"/>
      <c r="P41" s="729"/>
      <c r="Q41" s="729"/>
      <c r="R41" s="729"/>
      <c r="S41" s="729"/>
      <c r="T41" s="729"/>
      <c r="U41" s="730"/>
      <c r="V41" s="730"/>
      <c r="W41" s="730"/>
      <c r="X41" s="730"/>
      <c r="Y41" s="730"/>
      <c r="Z41" s="730"/>
      <c r="AA41" s="731"/>
      <c r="AB41" s="731"/>
      <c r="AC41" s="731"/>
      <c r="AD41" s="731"/>
      <c r="AE41" s="731"/>
      <c r="AF41" s="731"/>
      <c r="AG41" s="723"/>
      <c r="AH41" s="723"/>
      <c r="AI41" s="723"/>
      <c r="AJ41" s="723"/>
      <c r="AK41" s="723"/>
      <c r="AL41" s="723"/>
      <c r="AM41" s="723"/>
      <c r="AN41" s="723"/>
      <c r="AO41" s="723"/>
      <c r="AP41" s="723"/>
      <c r="AQ41" s="723"/>
      <c r="AR41" s="723"/>
      <c r="AS41" s="716"/>
      <c r="AT41" s="716"/>
      <c r="AU41" s="716"/>
      <c r="AV41" s="716"/>
      <c r="AW41" s="716"/>
      <c r="AX41" s="716"/>
      <c r="AY41" s="716"/>
      <c r="AZ41" s="716"/>
      <c r="BA41" s="716"/>
      <c r="BB41" s="716"/>
      <c r="BC41" s="716"/>
      <c r="BD41" s="716"/>
      <c r="BE41" s="717"/>
      <c r="BF41" s="718"/>
      <c r="BG41" s="718"/>
      <c r="BH41" s="718"/>
      <c r="BI41" s="718"/>
      <c r="BJ41" s="719"/>
      <c r="BK41" s="723"/>
      <c r="BL41" s="723"/>
      <c r="BM41" s="723"/>
      <c r="BN41" s="723"/>
      <c r="BO41" s="723"/>
      <c r="BP41" s="723"/>
      <c r="BQ41" s="723"/>
      <c r="BR41" s="723"/>
      <c r="BS41" s="723"/>
    </row>
    <row r="42" spans="1:71" x14ac:dyDescent="0.2">
      <c r="A42" s="715"/>
      <c r="B42" s="715"/>
      <c r="C42" s="715"/>
      <c r="D42" s="715"/>
      <c r="E42" s="715"/>
      <c r="F42" s="715"/>
      <c r="G42" s="715"/>
      <c r="H42" s="715"/>
      <c r="I42" s="715"/>
      <c r="J42" s="715"/>
      <c r="K42" s="715"/>
      <c r="L42" s="715"/>
      <c r="M42" s="715"/>
      <c r="N42" s="715"/>
      <c r="O42" s="729"/>
      <c r="P42" s="729"/>
      <c r="Q42" s="729"/>
      <c r="R42" s="729"/>
      <c r="S42" s="729"/>
      <c r="T42" s="729"/>
      <c r="U42" s="730"/>
      <c r="V42" s="730"/>
      <c r="W42" s="730"/>
      <c r="X42" s="730"/>
      <c r="Y42" s="730"/>
      <c r="Z42" s="730"/>
      <c r="AA42" s="731"/>
      <c r="AB42" s="731"/>
      <c r="AC42" s="731"/>
      <c r="AD42" s="731"/>
      <c r="AE42" s="731"/>
      <c r="AF42" s="731"/>
      <c r="AG42" s="723"/>
      <c r="AH42" s="723"/>
      <c r="AI42" s="723"/>
      <c r="AJ42" s="723"/>
      <c r="AK42" s="723"/>
      <c r="AL42" s="723"/>
      <c r="AM42" s="723"/>
      <c r="AN42" s="723"/>
      <c r="AO42" s="723"/>
      <c r="AP42" s="723"/>
      <c r="AQ42" s="723"/>
      <c r="AR42" s="723"/>
      <c r="AS42" s="716"/>
      <c r="AT42" s="716"/>
      <c r="AU42" s="716"/>
      <c r="AV42" s="716"/>
      <c r="AW42" s="716"/>
      <c r="AX42" s="716"/>
      <c r="AY42" s="716"/>
      <c r="AZ42" s="716"/>
      <c r="BA42" s="716"/>
      <c r="BB42" s="716"/>
      <c r="BC42" s="716"/>
      <c r="BD42" s="716"/>
      <c r="BE42" s="720"/>
      <c r="BF42" s="721"/>
      <c r="BG42" s="721"/>
      <c r="BH42" s="721"/>
      <c r="BI42" s="721"/>
      <c r="BJ42" s="722"/>
      <c r="BK42" s="723"/>
      <c r="BL42" s="723"/>
      <c r="BM42" s="723"/>
      <c r="BN42" s="723"/>
      <c r="BO42" s="723"/>
      <c r="BP42" s="723"/>
      <c r="BQ42" s="723"/>
      <c r="BR42" s="723"/>
      <c r="BS42" s="723"/>
    </row>
    <row r="43" spans="1:71" x14ac:dyDescent="0.2">
      <c r="A43" s="714"/>
      <c r="B43" s="715"/>
      <c r="C43" s="715"/>
      <c r="D43" s="715"/>
      <c r="E43" s="715"/>
      <c r="F43" s="715"/>
      <c r="G43" s="715"/>
      <c r="H43" s="715"/>
      <c r="I43" s="715"/>
      <c r="J43" s="715"/>
      <c r="K43" s="715"/>
      <c r="L43" s="715"/>
      <c r="M43" s="715"/>
      <c r="N43" s="715"/>
      <c r="O43" s="729"/>
      <c r="P43" s="729"/>
      <c r="Q43" s="729"/>
      <c r="R43" s="729"/>
      <c r="S43" s="729"/>
      <c r="T43" s="729"/>
      <c r="U43" s="730"/>
      <c r="V43" s="730"/>
      <c r="W43" s="730"/>
      <c r="X43" s="730"/>
      <c r="Y43" s="730"/>
      <c r="Z43" s="730"/>
      <c r="AA43" s="731"/>
      <c r="AB43" s="731"/>
      <c r="AC43" s="731"/>
      <c r="AD43" s="731"/>
      <c r="AE43" s="731"/>
      <c r="AF43" s="731"/>
      <c r="AG43" s="723"/>
      <c r="AH43" s="723"/>
      <c r="AI43" s="723"/>
      <c r="AJ43" s="723"/>
      <c r="AK43" s="723"/>
      <c r="AL43" s="723"/>
      <c r="AM43" s="723"/>
      <c r="AN43" s="723"/>
      <c r="AO43" s="723"/>
      <c r="AP43" s="723"/>
      <c r="AQ43" s="723"/>
      <c r="AR43" s="723"/>
      <c r="AS43" s="716"/>
      <c r="AT43" s="716"/>
      <c r="AU43" s="716"/>
      <c r="AV43" s="716"/>
      <c r="AW43" s="716"/>
      <c r="AX43" s="716"/>
      <c r="AY43" s="716"/>
      <c r="AZ43" s="716"/>
      <c r="BA43" s="716"/>
      <c r="BB43" s="716"/>
      <c r="BC43" s="716"/>
      <c r="BD43" s="716"/>
      <c r="BE43" s="717"/>
      <c r="BF43" s="718"/>
      <c r="BG43" s="718"/>
      <c r="BH43" s="718"/>
      <c r="BI43" s="718"/>
      <c r="BJ43" s="719"/>
      <c r="BK43" s="723"/>
      <c r="BL43" s="723"/>
      <c r="BM43" s="723"/>
      <c r="BN43" s="723"/>
      <c r="BO43" s="723"/>
      <c r="BP43" s="723"/>
      <c r="BQ43" s="723"/>
      <c r="BR43" s="723"/>
      <c r="BS43" s="723"/>
    </row>
    <row r="44" spans="1:71" x14ac:dyDescent="0.2">
      <c r="A44" s="715"/>
      <c r="B44" s="715"/>
      <c r="C44" s="715"/>
      <c r="D44" s="715"/>
      <c r="E44" s="715"/>
      <c r="F44" s="715"/>
      <c r="G44" s="715"/>
      <c r="H44" s="715"/>
      <c r="I44" s="715"/>
      <c r="J44" s="715"/>
      <c r="K44" s="715"/>
      <c r="L44" s="715"/>
      <c r="M44" s="715"/>
      <c r="N44" s="715"/>
      <c r="O44" s="729"/>
      <c r="P44" s="729"/>
      <c r="Q44" s="729"/>
      <c r="R44" s="729"/>
      <c r="S44" s="729"/>
      <c r="T44" s="729"/>
      <c r="U44" s="730"/>
      <c r="V44" s="730"/>
      <c r="W44" s="730"/>
      <c r="X44" s="730"/>
      <c r="Y44" s="730"/>
      <c r="Z44" s="730"/>
      <c r="AA44" s="731"/>
      <c r="AB44" s="731"/>
      <c r="AC44" s="731"/>
      <c r="AD44" s="731"/>
      <c r="AE44" s="731"/>
      <c r="AF44" s="731"/>
      <c r="AG44" s="723"/>
      <c r="AH44" s="723"/>
      <c r="AI44" s="723"/>
      <c r="AJ44" s="723"/>
      <c r="AK44" s="723"/>
      <c r="AL44" s="723"/>
      <c r="AM44" s="723"/>
      <c r="AN44" s="723"/>
      <c r="AO44" s="723"/>
      <c r="AP44" s="723"/>
      <c r="AQ44" s="723"/>
      <c r="AR44" s="723"/>
      <c r="AS44" s="716"/>
      <c r="AT44" s="716"/>
      <c r="AU44" s="716"/>
      <c r="AV44" s="716"/>
      <c r="AW44" s="716"/>
      <c r="AX44" s="716"/>
      <c r="AY44" s="716"/>
      <c r="AZ44" s="716"/>
      <c r="BA44" s="716"/>
      <c r="BB44" s="716"/>
      <c r="BC44" s="716"/>
      <c r="BD44" s="716"/>
      <c r="BE44" s="720"/>
      <c r="BF44" s="721"/>
      <c r="BG44" s="721"/>
      <c r="BH44" s="721"/>
      <c r="BI44" s="721"/>
      <c r="BJ44" s="722"/>
      <c r="BK44" s="723"/>
      <c r="BL44" s="723"/>
      <c r="BM44" s="723"/>
      <c r="BN44" s="723"/>
      <c r="BO44" s="723"/>
      <c r="BP44" s="723"/>
      <c r="BQ44" s="723"/>
      <c r="BR44" s="723"/>
      <c r="BS44" s="723"/>
    </row>
    <row r="45" spans="1:71" x14ac:dyDescent="0.2">
      <c r="A45" s="307"/>
      <c r="B45" s="307"/>
      <c r="C45" s="307"/>
      <c r="D45" s="307"/>
      <c r="E45" s="307"/>
      <c r="F45" s="307"/>
      <c r="G45" s="307"/>
      <c r="H45" s="307"/>
      <c r="I45" s="307"/>
      <c r="J45" s="307"/>
      <c r="K45" s="307"/>
      <c r="L45" s="307"/>
      <c r="M45" s="307"/>
      <c r="N45" s="307"/>
      <c r="O45" s="308"/>
      <c r="P45" s="308"/>
      <c r="Q45" s="308"/>
      <c r="R45" s="308"/>
      <c r="S45" s="308"/>
      <c r="T45" s="308"/>
      <c r="U45" s="309"/>
      <c r="V45" s="309"/>
      <c r="W45" s="309"/>
      <c r="X45" s="309"/>
      <c r="Y45" s="309"/>
      <c r="Z45" s="309"/>
      <c r="AA45" s="310"/>
      <c r="AB45" s="310"/>
      <c r="AC45" s="310"/>
      <c r="AD45" s="310"/>
      <c r="AE45" s="310"/>
      <c r="AF45" s="310"/>
      <c r="AG45" s="311"/>
      <c r="AH45" s="311"/>
      <c r="AI45" s="311"/>
      <c r="AJ45" s="311"/>
      <c r="AK45" s="311"/>
      <c r="AL45" s="311"/>
      <c r="AM45" s="311"/>
      <c r="AN45" s="311"/>
      <c r="AO45" s="311"/>
      <c r="AP45" s="311"/>
      <c r="AQ45" s="311"/>
      <c r="AR45" s="311"/>
      <c r="AS45" s="312"/>
      <c r="AT45" s="312"/>
      <c r="AU45" s="312"/>
      <c r="AV45" s="312"/>
      <c r="AW45" s="312"/>
      <c r="AX45" s="312"/>
      <c r="AY45" s="312"/>
      <c r="AZ45" s="312"/>
      <c r="BA45" s="312"/>
      <c r="BB45" s="312"/>
      <c r="BC45" s="312"/>
      <c r="BD45" s="312"/>
      <c r="BE45" s="308"/>
      <c r="BF45" s="308"/>
      <c r="BG45" s="308"/>
      <c r="BH45" s="308"/>
      <c r="BI45" s="308"/>
      <c r="BJ45" s="308"/>
      <c r="BK45" s="311"/>
      <c r="BL45" s="311"/>
      <c r="BM45" s="311"/>
      <c r="BN45" s="311"/>
      <c r="BO45" s="311"/>
      <c r="BP45" s="311"/>
      <c r="BQ45" s="311"/>
      <c r="BR45" s="311"/>
      <c r="BS45" s="311"/>
    </row>
    <row r="46" spans="1:71" x14ac:dyDescent="0.2">
      <c r="A46" s="314" t="s">
        <v>185</v>
      </c>
      <c r="B46" s="313"/>
      <c r="C46" s="313"/>
      <c r="D46" s="313"/>
      <c r="E46" s="313"/>
      <c r="F46" s="710"/>
      <c r="G46" s="711"/>
      <c r="H46" s="711"/>
      <c r="I46" s="711"/>
      <c r="J46" s="711"/>
      <c r="K46" s="711"/>
      <c r="L46" s="711"/>
      <c r="M46" s="711"/>
      <c r="N46" s="711"/>
      <c r="O46" s="711"/>
      <c r="P46" s="711"/>
      <c r="Q46" s="711"/>
      <c r="R46" s="711"/>
      <c r="S46" s="711"/>
      <c r="T46" s="711"/>
      <c r="U46" s="711"/>
      <c r="V46" s="711"/>
      <c r="W46" s="711"/>
      <c r="X46" s="711"/>
      <c r="Y46" s="711"/>
      <c r="Z46" s="711"/>
      <c r="AA46" s="711"/>
      <c r="AB46" s="711"/>
      <c r="AC46" s="711"/>
      <c r="AD46" s="711"/>
      <c r="AE46" s="711"/>
      <c r="AF46" s="711"/>
      <c r="AG46" s="711"/>
      <c r="AH46" s="711"/>
      <c r="AI46" s="711"/>
      <c r="AJ46" s="711"/>
      <c r="AK46" s="711"/>
      <c r="AL46" s="711"/>
      <c r="AM46" s="711"/>
      <c r="AN46" s="711"/>
      <c r="AO46" s="711"/>
      <c r="AP46" s="711"/>
      <c r="AQ46" s="711"/>
      <c r="AR46" s="711"/>
      <c r="AS46" s="711"/>
      <c r="AT46" s="711"/>
      <c r="AU46" s="711"/>
      <c r="AV46" s="711"/>
      <c r="AW46" s="711"/>
      <c r="AX46" s="711"/>
      <c r="AY46" s="711"/>
      <c r="AZ46" s="711"/>
      <c r="BA46" s="711"/>
      <c r="BB46" s="711"/>
      <c r="BC46" s="711"/>
      <c r="BD46" s="711"/>
      <c r="BE46" s="711"/>
      <c r="BF46" s="711"/>
      <c r="BG46" s="711"/>
      <c r="BH46" s="711"/>
      <c r="BI46" s="711"/>
      <c r="BJ46" s="711"/>
      <c r="BK46" s="711"/>
      <c r="BL46" s="711"/>
      <c r="BM46" s="711"/>
      <c r="BN46" s="711"/>
      <c r="BO46" s="711"/>
      <c r="BP46" s="711"/>
      <c r="BQ46" s="711"/>
      <c r="BR46" s="711"/>
      <c r="BS46" s="712"/>
    </row>
  </sheetData>
  <sheetProtection algorithmName="SHA-512" hashValue="D1QugldLO/nJvRFvODsRV5rqYlPh/f++RMoK2M6PHv9L4ipwXQmle3bkWYgKgE9ULd5nv3Q+YomPCCeCPjfnSQ==" saltValue="MMXvro/Hb4Ar68pkUetecQ==" spinCount="100000" sheet="1" formatCells="0" formatColumns="0" formatRows="0" insertColumns="0" insertRows="0" insertHyperlinks="0" deleteColumns="0" deleteRows="0" sort="0" autoFilter="0" pivotTables="0"/>
  <mergeCells count="195">
    <mergeCell ref="AY39:BD40"/>
    <mergeCell ref="BE39:BJ40"/>
    <mergeCell ref="BK39:BS40"/>
    <mergeCell ref="O3:AF3"/>
    <mergeCell ref="B4:N4"/>
    <mergeCell ref="O4:AQ4"/>
    <mergeCell ref="A6:N8"/>
    <mergeCell ref="O6:T8"/>
    <mergeCell ref="U6:Z8"/>
    <mergeCell ref="AA6:AF8"/>
    <mergeCell ref="AG6:AL8"/>
    <mergeCell ref="AM6:AR8"/>
    <mergeCell ref="A3:N3"/>
    <mergeCell ref="AS6:AX8"/>
    <mergeCell ref="AY6:BD8"/>
    <mergeCell ref="BE6:BJ8"/>
    <mergeCell ref="BK6:BS8"/>
    <mergeCell ref="A9:N10"/>
    <mergeCell ref="O9:T10"/>
    <mergeCell ref="U9:Z10"/>
    <mergeCell ref="AA9:AF10"/>
    <mergeCell ref="AG9:AL10"/>
    <mergeCell ref="AM9:AR10"/>
    <mergeCell ref="AS9:AX10"/>
    <mergeCell ref="AY9:BD10"/>
    <mergeCell ref="BE9:BJ10"/>
    <mergeCell ref="BK9:BS10"/>
    <mergeCell ref="BK11:BS12"/>
    <mergeCell ref="A13:N14"/>
    <mergeCell ref="O13:T14"/>
    <mergeCell ref="U13:Z14"/>
    <mergeCell ref="AA13:AF14"/>
    <mergeCell ref="AG13:AL14"/>
    <mergeCell ref="AM13:AR14"/>
    <mergeCell ref="AS13:AX14"/>
    <mergeCell ref="AY13:BD14"/>
    <mergeCell ref="BE13:BJ14"/>
    <mergeCell ref="BK13:BS14"/>
    <mergeCell ref="A11:N12"/>
    <mergeCell ref="O11:T12"/>
    <mergeCell ref="U11:Z12"/>
    <mergeCell ref="AA11:AF12"/>
    <mergeCell ref="AG11:AL12"/>
    <mergeCell ref="AM11:AR12"/>
    <mergeCell ref="AS11:AX12"/>
    <mergeCell ref="AY11:BD12"/>
    <mergeCell ref="BE11:BJ12"/>
    <mergeCell ref="BK15:BS16"/>
    <mergeCell ref="A17:N18"/>
    <mergeCell ref="O17:T18"/>
    <mergeCell ref="U17:Z18"/>
    <mergeCell ref="AA17:AF18"/>
    <mergeCell ref="AG17:AL18"/>
    <mergeCell ref="AM17:AR18"/>
    <mergeCell ref="AS17:AX18"/>
    <mergeCell ref="AY17:BD18"/>
    <mergeCell ref="BE17:BJ18"/>
    <mergeCell ref="BK17:BS18"/>
    <mergeCell ref="A15:N16"/>
    <mergeCell ref="O15:T16"/>
    <mergeCell ref="U15:Z16"/>
    <mergeCell ref="AA15:AF16"/>
    <mergeCell ref="AG15:AL16"/>
    <mergeCell ref="AM15:AR16"/>
    <mergeCell ref="AS15:AX16"/>
    <mergeCell ref="AY15:BD16"/>
    <mergeCell ref="BE15:BJ16"/>
    <mergeCell ref="BK19:BS20"/>
    <mergeCell ref="A21:N22"/>
    <mergeCell ref="O21:T22"/>
    <mergeCell ref="U21:Z22"/>
    <mergeCell ref="AA21:AF22"/>
    <mergeCell ref="AG21:AL22"/>
    <mergeCell ref="AM21:AR22"/>
    <mergeCell ref="AS21:AX22"/>
    <mergeCell ref="AY21:BD22"/>
    <mergeCell ref="BE21:BJ22"/>
    <mergeCell ref="BK21:BS22"/>
    <mergeCell ref="A19:N20"/>
    <mergeCell ref="O19:T20"/>
    <mergeCell ref="U19:Z20"/>
    <mergeCell ref="AA19:AF20"/>
    <mergeCell ref="AG19:AL20"/>
    <mergeCell ref="AM19:AR20"/>
    <mergeCell ref="AS19:AX20"/>
    <mergeCell ref="AY19:BD20"/>
    <mergeCell ref="BE19:BJ20"/>
    <mergeCell ref="BK23:BS24"/>
    <mergeCell ref="A25:N26"/>
    <mergeCell ref="O25:T26"/>
    <mergeCell ref="U25:Z26"/>
    <mergeCell ref="AA25:AF26"/>
    <mergeCell ref="AG25:AL26"/>
    <mergeCell ref="AM25:AR26"/>
    <mergeCell ref="AS25:AX26"/>
    <mergeCell ref="AY25:BD26"/>
    <mergeCell ref="BE25:BJ26"/>
    <mergeCell ref="BK25:BS26"/>
    <mergeCell ref="A23:N24"/>
    <mergeCell ref="O23:T24"/>
    <mergeCell ref="U23:Z24"/>
    <mergeCell ref="AA23:AF24"/>
    <mergeCell ref="AG23:AL24"/>
    <mergeCell ref="AM23:AR24"/>
    <mergeCell ref="AS23:AX24"/>
    <mergeCell ref="AY23:BD24"/>
    <mergeCell ref="BE23:BJ24"/>
    <mergeCell ref="BK27:BS28"/>
    <mergeCell ref="A29:N30"/>
    <mergeCell ref="O29:T30"/>
    <mergeCell ref="U29:Z30"/>
    <mergeCell ref="AA29:AF30"/>
    <mergeCell ref="AG29:AL30"/>
    <mergeCell ref="AM29:AR30"/>
    <mergeCell ref="AS29:AX30"/>
    <mergeCell ref="AY29:BD30"/>
    <mergeCell ref="BE29:BJ30"/>
    <mergeCell ref="BK29:BS30"/>
    <mergeCell ref="A27:N28"/>
    <mergeCell ref="O27:T28"/>
    <mergeCell ref="U27:Z28"/>
    <mergeCell ref="AA27:AF28"/>
    <mergeCell ref="AG27:AL28"/>
    <mergeCell ref="AM27:AR28"/>
    <mergeCell ref="AS27:AX28"/>
    <mergeCell ref="AY27:BD28"/>
    <mergeCell ref="BE27:BJ28"/>
    <mergeCell ref="BK31:BS32"/>
    <mergeCell ref="A33:N34"/>
    <mergeCell ref="O33:T34"/>
    <mergeCell ref="U33:Z34"/>
    <mergeCell ref="AA33:AF34"/>
    <mergeCell ref="AG33:AL34"/>
    <mergeCell ref="AM33:AR34"/>
    <mergeCell ref="AS33:AX34"/>
    <mergeCell ref="AY33:BD34"/>
    <mergeCell ref="BE33:BJ34"/>
    <mergeCell ref="BK33:BS34"/>
    <mergeCell ref="A31:N32"/>
    <mergeCell ref="O31:T32"/>
    <mergeCell ref="U31:Z32"/>
    <mergeCell ref="AA31:AF32"/>
    <mergeCell ref="AG31:AL32"/>
    <mergeCell ref="AM31:AR32"/>
    <mergeCell ref="AS31:AX32"/>
    <mergeCell ref="AY31:BD32"/>
    <mergeCell ref="BE31:BJ32"/>
    <mergeCell ref="BK35:BS36"/>
    <mergeCell ref="A37:N38"/>
    <mergeCell ref="O37:T38"/>
    <mergeCell ref="U37:Z38"/>
    <mergeCell ref="AA37:AF38"/>
    <mergeCell ref="AG37:AL38"/>
    <mergeCell ref="AM37:AR38"/>
    <mergeCell ref="AS43:AX44"/>
    <mergeCell ref="AY43:BD44"/>
    <mergeCell ref="BE43:BJ44"/>
    <mergeCell ref="BK43:BS44"/>
    <mergeCell ref="A35:N36"/>
    <mergeCell ref="O35:T36"/>
    <mergeCell ref="U35:Z36"/>
    <mergeCell ref="AA35:AF36"/>
    <mergeCell ref="AG35:AL36"/>
    <mergeCell ref="AM35:AR36"/>
    <mergeCell ref="AS35:AX36"/>
    <mergeCell ref="AY35:BD36"/>
    <mergeCell ref="BE35:BJ36"/>
    <mergeCell ref="A41:N42"/>
    <mergeCell ref="O41:T42"/>
    <mergeCell ref="U41:Z42"/>
    <mergeCell ref="AA41:AF42"/>
    <mergeCell ref="F46:BS46"/>
    <mergeCell ref="AS37:AX38"/>
    <mergeCell ref="AY37:BD38"/>
    <mergeCell ref="BE37:BJ38"/>
    <mergeCell ref="BK37:BS38"/>
    <mergeCell ref="A43:N44"/>
    <mergeCell ref="O43:T44"/>
    <mergeCell ref="U43:Z44"/>
    <mergeCell ref="AA43:AF44"/>
    <mergeCell ref="AG43:AL44"/>
    <mergeCell ref="AM43:AR44"/>
    <mergeCell ref="AG41:AL42"/>
    <mergeCell ref="AM41:AR42"/>
    <mergeCell ref="AS41:AX42"/>
    <mergeCell ref="AY41:BD42"/>
    <mergeCell ref="BE41:BJ42"/>
    <mergeCell ref="BK41:BS42"/>
    <mergeCell ref="A39:N40"/>
    <mergeCell ref="O39:T40"/>
    <mergeCell ref="U39:Z40"/>
    <mergeCell ref="AA39:AF40"/>
    <mergeCell ref="AG39:AL40"/>
    <mergeCell ref="AM39:AR40"/>
    <mergeCell ref="AS39:AX40"/>
  </mergeCells>
  <pageMargins left="0.25" right="0.25" top="0.75" bottom="0.75" header="0.3" footer="0.3"/>
  <pageSetup scale="85" orientation="landscape" horizontalDpi="4294967292" r:id="rId1"/>
  <headerFooter>
    <oddHeader>&amp;C&amp;"Arial,Bold"&amp;11&amp;UUnit Information</oddHeader>
    <oddFooter>&amp;LIndiana Housing and Community Development Authority Rental Housing Final Application. Updated 12/2023&amp;RPage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BS46"/>
  <sheetViews>
    <sheetView showGridLines="0" view="pageLayout" topLeftCell="A4" zoomScaleNormal="100" workbookViewId="0">
      <selection activeCell="BZ39" sqref="BZ39"/>
    </sheetView>
  </sheetViews>
  <sheetFormatPr defaultColWidth="2" defaultRowHeight="12.75" x14ac:dyDescent="0.2"/>
  <cols>
    <col min="1" max="16384" width="2" style="18"/>
  </cols>
  <sheetData>
    <row r="1" spans="1:71" ht="12.75" customHeight="1" x14ac:dyDescent="0.2">
      <c r="A1" s="25" t="s">
        <v>173</v>
      </c>
      <c r="B1" s="32"/>
      <c r="AA1" s="305"/>
      <c r="AB1" s="306"/>
      <c r="AC1" s="306"/>
      <c r="AD1" s="294"/>
      <c r="AE1" s="294"/>
      <c r="AF1" s="294"/>
      <c r="AG1" s="294"/>
      <c r="AH1" s="294"/>
      <c r="AI1" s="294"/>
      <c r="AJ1" s="294"/>
      <c r="AK1" s="294"/>
      <c r="AL1" s="294"/>
      <c r="AM1" s="294"/>
      <c r="AN1" s="294"/>
      <c r="AO1" s="294"/>
      <c r="AP1" s="294"/>
      <c r="AQ1" s="294"/>
      <c r="AR1" s="294"/>
      <c r="AS1" s="294"/>
      <c r="AT1" s="294"/>
      <c r="AU1" s="294"/>
      <c r="AV1" s="294"/>
    </row>
    <row r="2" spans="1:71" x14ac:dyDescent="0.2">
      <c r="A2" s="38"/>
      <c r="B2" s="38"/>
      <c r="C2" s="39"/>
      <c r="D2" s="39"/>
      <c r="E2" s="39"/>
      <c r="F2" s="39"/>
      <c r="G2" s="39"/>
      <c r="H2" s="39"/>
      <c r="I2" s="39"/>
      <c r="J2" s="39"/>
      <c r="K2" s="39"/>
      <c r="L2" s="39"/>
      <c r="M2" s="39"/>
      <c r="N2" s="39"/>
      <c r="O2" s="38"/>
      <c r="P2" s="38"/>
    </row>
    <row r="3" spans="1:71" x14ac:dyDescent="0.2">
      <c r="A3" s="732" t="s">
        <v>7</v>
      </c>
      <c r="B3" s="732"/>
      <c r="C3" s="732"/>
      <c r="D3" s="732"/>
      <c r="E3" s="732"/>
      <c r="F3" s="732"/>
      <c r="G3" s="732"/>
      <c r="H3" s="732"/>
      <c r="I3" s="732"/>
      <c r="J3" s="732"/>
      <c r="K3" s="732"/>
      <c r="L3" s="732"/>
      <c r="M3" s="732"/>
      <c r="N3" s="732"/>
      <c r="O3" s="726"/>
      <c r="P3" s="727"/>
      <c r="Q3" s="727"/>
      <c r="R3" s="727"/>
      <c r="S3" s="727"/>
      <c r="T3" s="727"/>
      <c r="U3" s="727"/>
      <c r="V3" s="727"/>
      <c r="W3" s="727"/>
      <c r="X3" s="727"/>
      <c r="Y3" s="727"/>
      <c r="Z3" s="727"/>
      <c r="AA3" s="727"/>
      <c r="AB3" s="727"/>
      <c r="AC3" s="727"/>
      <c r="AD3" s="727"/>
      <c r="AE3" s="727"/>
      <c r="AF3" s="727"/>
    </row>
    <row r="4" spans="1:71" x14ac:dyDescent="0.2">
      <c r="B4" s="724" t="s">
        <v>174</v>
      </c>
      <c r="C4" s="725"/>
      <c r="D4" s="725"/>
      <c r="E4" s="725"/>
      <c r="F4" s="725"/>
      <c r="G4" s="725"/>
      <c r="H4" s="725"/>
      <c r="I4" s="725"/>
      <c r="J4" s="725"/>
      <c r="K4" s="725"/>
      <c r="L4" s="725"/>
      <c r="M4" s="725"/>
      <c r="N4" s="725"/>
      <c r="O4" s="728"/>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row>
    <row r="5" spans="1:71" x14ac:dyDescent="0.2">
      <c r="A5" s="40"/>
      <c r="B5" s="40"/>
      <c r="C5" s="40"/>
      <c r="D5" s="40"/>
      <c r="E5" s="40"/>
      <c r="F5" s="40"/>
      <c r="G5" s="40"/>
      <c r="H5" s="40"/>
      <c r="I5" s="40"/>
      <c r="J5" s="40"/>
      <c r="K5" s="40"/>
      <c r="L5" s="40"/>
      <c r="M5" s="40"/>
      <c r="N5" s="40"/>
      <c r="O5" s="38"/>
      <c r="P5" s="38"/>
    </row>
    <row r="6" spans="1:71" ht="12.75" customHeight="1" x14ac:dyDescent="0.2">
      <c r="A6" s="670" t="s">
        <v>175</v>
      </c>
      <c r="B6" s="670"/>
      <c r="C6" s="670"/>
      <c r="D6" s="670"/>
      <c r="E6" s="670"/>
      <c r="F6" s="670"/>
      <c r="G6" s="670"/>
      <c r="H6" s="670"/>
      <c r="I6" s="670"/>
      <c r="J6" s="670"/>
      <c r="K6" s="670"/>
      <c r="L6" s="670"/>
      <c r="M6" s="670"/>
      <c r="N6" s="670"/>
      <c r="O6" s="670" t="s">
        <v>176</v>
      </c>
      <c r="P6" s="670"/>
      <c r="Q6" s="670"/>
      <c r="R6" s="670"/>
      <c r="S6" s="670"/>
      <c r="T6" s="670"/>
      <c r="U6" s="670" t="s">
        <v>177</v>
      </c>
      <c r="V6" s="670"/>
      <c r="W6" s="670"/>
      <c r="X6" s="670"/>
      <c r="Y6" s="670"/>
      <c r="Z6" s="670"/>
      <c r="AA6" s="670" t="s">
        <v>178</v>
      </c>
      <c r="AB6" s="670"/>
      <c r="AC6" s="670"/>
      <c r="AD6" s="670"/>
      <c r="AE6" s="670"/>
      <c r="AF6" s="670"/>
      <c r="AG6" s="670" t="s">
        <v>179</v>
      </c>
      <c r="AH6" s="670"/>
      <c r="AI6" s="670"/>
      <c r="AJ6" s="670"/>
      <c r="AK6" s="670"/>
      <c r="AL6" s="670"/>
      <c r="AM6" s="670" t="s">
        <v>180</v>
      </c>
      <c r="AN6" s="670"/>
      <c r="AO6" s="670"/>
      <c r="AP6" s="670"/>
      <c r="AQ6" s="670"/>
      <c r="AR6" s="670"/>
      <c r="AS6" s="670" t="s">
        <v>181</v>
      </c>
      <c r="AT6" s="670"/>
      <c r="AU6" s="670"/>
      <c r="AV6" s="670"/>
      <c r="AW6" s="670"/>
      <c r="AX6" s="670"/>
      <c r="AY6" s="670" t="s">
        <v>182</v>
      </c>
      <c r="AZ6" s="670"/>
      <c r="BA6" s="670"/>
      <c r="BB6" s="670"/>
      <c r="BC6" s="670"/>
      <c r="BD6" s="670"/>
      <c r="BE6" s="638" t="s">
        <v>183</v>
      </c>
      <c r="BF6" s="685"/>
      <c r="BG6" s="685"/>
      <c r="BH6" s="685"/>
      <c r="BI6" s="685"/>
      <c r="BJ6" s="639"/>
      <c r="BK6" s="670" t="s">
        <v>184</v>
      </c>
      <c r="BL6" s="670"/>
      <c r="BM6" s="670"/>
      <c r="BN6" s="670"/>
      <c r="BO6" s="670"/>
      <c r="BP6" s="670"/>
      <c r="BQ6" s="670"/>
      <c r="BR6" s="670"/>
      <c r="BS6" s="670"/>
    </row>
    <row r="7" spans="1:71" x14ac:dyDescent="0.2">
      <c r="A7" s="671"/>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40"/>
      <c r="BF7" s="686"/>
      <c r="BG7" s="686"/>
      <c r="BH7" s="686"/>
      <c r="BI7" s="686"/>
      <c r="BJ7" s="641"/>
      <c r="BK7" s="671"/>
      <c r="BL7" s="671"/>
      <c r="BM7" s="671"/>
      <c r="BN7" s="671"/>
      <c r="BO7" s="671"/>
      <c r="BP7" s="671"/>
      <c r="BQ7" s="671"/>
      <c r="BR7" s="671"/>
      <c r="BS7" s="671"/>
    </row>
    <row r="8" spans="1:71" x14ac:dyDescent="0.2">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642"/>
      <c r="BF8" s="687"/>
      <c r="BG8" s="687"/>
      <c r="BH8" s="687"/>
      <c r="BI8" s="687"/>
      <c r="BJ8" s="643"/>
      <c r="BK8" s="713"/>
      <c r="BL8" s="713"/>
      <c r="BM8" s="713"/>
      <c r="BN8" s="713"/>
      <c r="BO8" s="713"/>
      <c r="BP8" s="713"/>
      <c r="BQ8" s="713"/>
      <c r="BR8" s="713"/>
      <c r="BS8" s="713"/>
    </row>
    <row r="9" spans="1:71" x14ac:dyDescent="0.2">
      <c r="A9" s="714"/>
      <c r="B9" s="715"/>
      <c r="C9" s="715"/>
      <c r="D9" s="715"/>
      <c r="E9" s="715"/>
      <c r="F9" s="715"/>
      <c r="G9" s="715"/>
      <c r="H9" s="715"/>
      <c r="I9" s="715"/>
      <c r="J9" s="715"/>
      <c r="K9" s="715"/>
      <c r="L9" s="715"/>
      <c r="M9" s="715"/>
      <c r="N9" s="715"/>
      <c r="O9" s="729"/>
      <c r="P9" s="729"/>
      <c r="Q9" s="729"/>
      <c r="R9" s="729"/>
      <c r="S9" s="729"/>
      <c r="T9" s="729"/>
      <c r="U9" s="730"/>
      <c r="V9" s="730"/>
      <c r="W9" s="730"/>
      <c r="X9" s="730"/>
      <c r="Y9" s="730"/>
      <c r="Z9" s="730"/>
      <c r="AA9" s="731"/>
      <c r="AB9" s="731"/>
      <c r="AC9" s="731"/>
      <c r="AD9" s="731"/>
      <c r="AE9" s="731"/>
      <c r="AF9" s="731"/>
      <c r="AG9" s="723"/>
      <c r="AH9" s="723"/>
      <c r="AI9" s="723"/>
      <c r="AJ9" s="723"/>
      <c r="AK9" s="723"/>
      <c r="AL9" s="723"/>
      <c r="AM9" s="723"/>
      <c r="AN9" s="723"/>
      <c r="AO9" s="723"/>
      <c r="AP9" s="723"/>
      <c r="AQ9" s="723"/>
      <c r="AR9" s="723"/>
      <c r="AS9" s="716"/>
      <c r="AT9" s="716"/>
      <c r="AU9" s="716"/>
      <c r="AV9" s="716"/>
      <c r="AW9" s="716"/>
      <c r="AX9" s="716"/>
      <c r="AY9" s="716"/>
      <c r="AZ9" s="716"/>
      <c r="BA9" s="716"/>
      <c r="BB9" s="716"/>
      <c r="BC9" s="716"/>
      <c r="BD9" s="716"/>
      <c r="BE9" s="717"/>
      <c r="BF9" s="718"/>
      <c r="BG9" s="718"/>
      <c r="BH9" s="718"/>
      <c r="BI9" s="718"/>
      <c r="BJ9" s="719"/>
      <c r="BK9" s="723"/>
      <c r="BL9" s="723"/>
      <c r="BM9" s="723"/>
      <c r="BN9" s="723"/>
      <c r="BO9" s="723"/>
      <c r="BP9" s="723"/>
      <c r="BQ9" s="723"/>
      <c r="BR9" s="723"/>
      <c r="BS9" s="723"/>
    </row>
    <row r="10" spans="1:71" x14ac:dyDescent="0.2">
      <c r="A10" s="715"/>
      <c r="B10" s="715"/>
      <c r="C10" s="715"/>
      <c r="D10" s="715"/>
      <c r="E10" s="715"/>
      <c r="F10" s="715"/>
      <c r="G10" s="715"/>
      <c r="H10" s="715"/>
      <c r="I10" s="715"/>
      <c r="J10" s="715"/>
      <c r="K10" s="715"/>
      <c r="L10" s="715"/>
      <c r="M10" s="715"/>
      <c r="N10" s="715"/>
      <c r="O10" s="729"/>
      <c r="P10" s="729"/>
      <c r="Q10" s="729"/>
      <c r="R10" s="729"/>
      <c r="S10" s="729"/>
      <c r="T10" s="729"/>
      <c r="U10" s="730"/>
      <c r="V10" s="730"/>
      <c r="W10" s="730"/>
      <c r="X10" s="730"/>
      <c r="Y10" s="730"/>
      <c r="Z10" s="730"/>
      <c r="AA10" s="731"/>
      <c r="AB10" s="731"/>
      <c r="AC10" s="731"/>
      <c r="AD10" s="731"/>
      <c r="AE10" s="731"/>
      <c r="AF10" s="731"/>
      <c r="AG10" s="723"/>
      <c r="AH10" s="723"/>
      <c r="AI10" s="723"/>
      <c r="AJ10" s="723"/>
      <c r="AK10" s="723"/>
      <c r="AL10" s="723"/>
      <c r="AM10" s="723"/>
      <c r="AN10" s="723"/>
      <c r="AO10" s="723"/>
      <c r="AP10" s="723"/>
      <c r="AQ10" s="723"/>
      <c r="AR10" s="723"/>
      <c r="AS10" s="716"/>
      <c r="AT10" s="716"/>
      <c r="AU10" s="716"/>
      <c r="AV10" s="716"/>
      <c r="AW10" s="716"/>
      <c r="AX10" s="716"/>
      <c r="AY10" s="716"/>
      <c r="AZ10" s="716"/>
      <c r="BA10" s="716"/>
      <c r="BB10" s="716"/>
      <c r="BC10" s="716"/>
      <c r="BD10" s="716"/>
      <c r="BE10" s="720"/>
      <c r="BF10" s="721"/>
      <c r="BG10" s="721"/>
      <c r="BH10" s="721"/>
      <c r="BI10" s="721"/>
      <c r="BJ10" s="722"/>
      <c r="BK10" s="723"/>
      <c r="BL10" s="723"/>
      <c r="BM10" s="723"/>
      <c r="BN10" s="723"/>
      <c r="BO10" s="723"/>
      <c r="BP10" s="723"/>
      <c r="BQ10" s="723"/>
      <c r="BR10" s="723"/>
      <c r="BS10" s="723"/>
    </row>
    <row r="11" spans="1:71" x14ac:dyDescent="0.2">
      <c r="A11" s="714"/>
      <c r="B11" s="715"/>
      <c r="C11" s="715"/>
      <c r="D11" s="715"/>
      <c r="E11" s="715"/>
      <c r="F11" s="715"/>
      <c r="G11" s="715"/>
      <c r="H11" s="715"/>
      <c r="I11" s="715"/>
      <c r="J11" s="715"/>
      <c r="K11" s="715"/>
      <c r="L11" s="715"/>
      <c r="M11" s="715"/>
      <c r="N11" s="715"/>
      <c r="O11" s="729"/>
      <c r="P11" s="729"/>
      <c r="Q11" s="729"/>
      <c r="R11" s="729"/>
      <c r="S11" s="729"/>
      <c r="T11" s="729"/>
      <c r="U11" s="730"/>
      <c r="V11" s="730"/>
      <c r="W11" s="730"/>
      <c r="X11" s="730"/>
      <c r="Y11" s="730"/>
      <c r="Z11" s="730"/>
      <c r="AA11" s="731"/>
      <c r="AB11" s="731"/>
      <c r="AC11" s="731"/>
      <c r="AD11" s="731"/>
      <c r="AE11" s="731"/>
      <c r="AF11" s="731"/>
      <c r="AG11" s="723"/>
      <c r="AH11" s="723"/>
      <c r="AI11" s="723"/>
      <c r="AJ11" s="723"/>
      <c r="AK11" s="723"/>
      <c r="AL11" s="723"/>
      <c r="AM11" s="723"/>
      <c r="AN11" s="723"/>
      <c r="AO11" s="723"/>
      <c r="AP11" s="723"/>
      <c r="AQ11" s="723"/>
      <c r="AR11" s="723"/>
      <c r="AS11" s="716"/>
      <c r="AT11" s="716"/>
      <c r="AU11" s="716"/>
      <c r="AV11" s="716"/>
      <c r="AW11" s="716"/>
      <c r="AX11" s="716"/>
      <c r="AY11" s="716"/>
      <c r="AZ11" s="716"/>
      <c r="BA11" s="716"/>
      <c r="BB11" s="716"/>
      <c r="BC11" s="716"/>
      <c r="BD11" s="716"/>
      <c r="BE11" s="717"/>
      <c r="BF11" s="718"/>
      <c r="BG11" s="718"/>
      <c r="BH11" s="718"/>
      <c r="BI11" s="718"/>
      <c r="BJ11" s="719"/>
      <c r="BK11" s="723"/>
      <c r="BL11" s="723"/>
      <c r="BM11" s="723"/>
      <c r="BN11" s="723"/>
      <c r="BO11" s="723"/>
      <c r="BP11" s="723"/>
      <c r="BQ11" s="723"/>
      <c r="BR11" s="723"/>
      <c r="BS11" s="723"/>
    </row>
    <row r="12" spans="1:71" x14ac:dyDescent="0.2">
      <c r="A12" s="715"/>
      <c r="B12" s="715"/>
      <c r="C12" s="715"/>
      <c r="D12" s="715"/>
      <c r="E12" s="715"/>
      <c r="F12" s="715"/>
      <c r="G12" s="715"/>
      <c r="H12" s="715"/>
      <c r="I12" s="715"/>
      <c r="J12" s="715"/>
      <c r="K12" s="715"/>
      <c r="L12" s="715"/>
      <c r="M12" s="715"/>
      <c r="N12" s="715"/>
      <c r="O12" s="729"/>
      <c r="P12" s="729"/>
      <c r="Q12" s="729"/>
      <c r="R12" s="729"/>
      <c r="S12" s="729"/>
      <c r="T12" s="729"/>
      <c r="U12" s="730"/>
      <c r="V12" s="730"/>
      <c r="W12" s="730"/>
      <c r="X12" s="730"/>
      <c r="Y12" s="730"/>
      <c r="Z12" s="730"/>
      <c r="AA12" s="731"/>
      <c r="AB12" s="731"/>
      <c r="AC12" s="731"/>
      <c r="AD12" s="731"/>
      <c r="AE12" s="731"/>
      <c r="AF12" s="731"/>
      <c r="AG12" s="723"/>
      <c r="AH12" s="723"/>
      <c r="AI12" s="723"/>
      <c r="AJ12" s="723"/>
      <c r="AK12" s="723"/>
      <c r="AL12" s="723"/>
      <c r="AM12" s="723"/>
      <c r="AN12" s="723"/>
      <c r="AO12" s="723"/>
      <c r="AP12" s="723"/>
      <c r="AQ12" s="723"/>
      <c r="AR12" s="723"/>
      <c r="AS12" s="716"/>
      <c r="AT12" s="716"/>
      <c r="AU12" s="716"/>
      <c r="AV12" s="716"/>
      <c r="AW12" s="716"/>
      <c r="AX12" s="716"/>
      <c r="AY12" s="716"/>
      <c r="AZ12" s="716"/>
      <c r="BA12" s="716"/>
      <c r="BB12" s="716"/>
      <c r="BC12" s="716"/>
      <c r="BD12" s="716"/>
      <c r="BE12" s="720"/>
      <c r="BF12" s="721"/>
      <c r="BG12" s="721"/>
      <c r="BH12" s="721"/>
      <c r="BI12" s="721"/>
      <c r="BJ12" s="722"/>
      <c r="BK12" s="723"/>
      <c r="BL12" s="723"/>
      <c r="BM12" s="723"/>
      <c r="BN12" s="723"/>
      <c r="BO12" s="723"/>
      <c r="BP12" s="723"/>
      <c r="BQ12" s="723"/>
      <c r="BR12" s="723"/>
      <c r="BS12" s="723"/>
    </row>
    <row r="13" spans="1:71" x14ac:dyDescent="0.2">
      <c r="A13" s="714"/>
      <c r="B13" s="715"/>
      <c r="C13" s="715"/>
      <c r="D13" s="715"/>
      <c r="E13" s="715"/>
      <c r="F13" s="715"/>
      <c r="G13" s="715"/>
      <c r="H13" s="715"/>
      <c r="I13" s="715"/>
      <c r="J13" s="715"/>
      <c r="K13" s="715"/>
      <c r="L13" s="715"/>
      <c r="M13" s="715"/>
      <c r="N13" s="715"/>
      <c r="O13" s="729"/>
      <c r="P13" s="729"/>
      <c r="Q13" s="729"/>
      <c r="R13" s="729"/>
      <c r="S13" s="729"/>
      <c r="T13" s="729"/>
      <c r="U13" s="730"/>
      <c r="V13" s="730"/>
      <c r="W13" s="730"/>
      <c r="X13" s="730"/>
      <c r="Y13" s="730"/>
      <c r="Z13" s="730"/>
      <c r="AA13" s="731"/>
      <c r="AB13" s="731"/>
      <c r="AC13" s="731"/>
      <c r="AD13" s="731"/>
      <c r="AE13" s="731"/>
      <c r="AF13" s="731"/>
      <c r="AG13" s="723"/>
      <c r="AH13" s="723"/>
      <c r="AI13" s="723"/>
      <c r="AJ13" s="723"/>
      <c r="AK13" s="723"/>
      <c r="AL13" s="723"/>
      <c r="AM13" s="723"/>
      <c r="AN13" s="723"/>
      <c r="AO13" s="723"/>
      <c r="AP13" s="723"/>
      <c r="AQ13" s="723"/>
      <c r="AR13" s="723"/>
      <c r="AS13" s="716"/>
      <c r="AT13" s="716"/>
      <c r="AU13" s="716"/>
      <c r="AV13" s="716"/>
      <c r="AW13" s="716"/>
      <c r="AX13" s="716"/>
      <c r="AY13" s="716"/>
      <c r="AZ13" s="716"/>
      <c r="BA13" s="716"/>
      <c r="BB13" s="716"/>
      <c r="BC13" s="716"/>
      <c r="BD13" s="716"/>
      <c r="BE13" s="717"/>
      <c r="BF13" s="718"/>
      <c r="BG13" s="718"/>
      <c r="BH13" s="718"/>
      <c r="BI13" s="718"/>
      <c r="BJ13" s="719"/>
      <c r="BK13" s="723"/>
      <c r="BL13" s="723"/>
      <c r="BM13" s="723"/>
      <c r="BN13" s="723"/>
      <c r="BO13" s="723"/>
      <c r="BP13" s="723"/>
      <c r="BQ13" s="723"/>
      <c r="BR13" s="723"/>
      <c r="BS13" s="723"/>
    </row>
    <row r="14" spans="1:71" x14ac:dyDescent="0.2">
      <c r="A14" s="715"/>
      <c r="B14" s="715"/>
      <c r="C14" s="715"/>
      <c r="D14" s="715"/>
      <c r="E14" s="715"/>
      <c r="F14" s="715"/>
      <c r="G14" s="715"/>
      <c r="H14" s="715"/>
      <c r="I14" s="715"/>
      <c r="J14" s="715"/>
      <c r="K14" s="715"/>
      <c r="L14" s="715"/>
      <c r="M14" s="715"/>
      <c r="N14" s="715"/>
      <c r="O14" s="729"/>
      <c r="P14" s="729"/>
      <c r="Q14" s="729"/>
      <c r="R14" s="729"/>
      <c r="S14" s="729"/>
      <c r="T14" s="729"/>
      <c r="U14" s="730"/>
      <c r="V14" s="730"/>
      <c r="W14" s="730"/>
      <c r="X14" s="730"/>
      <c r="Y14" s="730"/>
      <c r="Z14" s="730"/>
      <c r="AA14" s="731"/>
      <c r="AB14" s="731"/>
      <c r="AC14" s="731"/>
      <c r="AD14" s="731"/>
      <c r="AE14" s="731"/>
      <c r="AF14" s="731"/>
      <c r="AG14" s="723"/>
      <c r="AH14" s="723"/>
      <c r="AI14" s="723"/>
      <c r="AJ14" s="723"/>
      <c r="AK14" s="723"/>
      <c r="AL14" s="723"/>
      <c r="AM14" s="723"/>
      <c r="AN14" s="723"/>
      <c r="AO14" s="723"/>
      <c r="AP14" s="723"/>
      <c r="AQ14" s="723"/>
      <c r="AR14" s="723"/>
      <c r="AS14" s="716"/>
      <c r="AT14" s="716"/>
      <c r="AU14" s="716"/>
      <c r="AV14" s="716"/>
      <c r="AW14" s="716"/>
      <c r="AX14" s="716"/>
      <c r="AY14" s="716"/>
      <c r="AZ14" s="716"/>
      <c r="BA14" s="716"/>
      <c r="BB14" s="716"/>
      <c r="BC14" s="716"/>
      <c r="BD14" s="716"/>
      <c r="BE14" s="720"/>
      <c r="BF14" s="721"/>
      <c r="BG14" s="721"/>
      <c r="BH14" s="721"/>
      <c r="BI14" s="721"/>
      <c r="BJ14" s="722"/>
      <c r="BK14" s="723"/>
      <c r="BL14" s="723"/>
      <c r="BM14" s="723"/>
      <c r="BN14" s="723"/>
      <c r="BO14" s="723"/>
      <c r="BP14" s="723"/>
      <c r="BQ14" s="723"/>
      <c r="BR14" s="723"/>
      <c r="BS14" s="723"/>
    </row>
    <row r="15" spans="1:71" x14ac:dyDescent="0.2">
      <c r="A15" s="714"/>
      <c r="B15" s="715"/>
      <c r="C15" s="715"/>
      <c r="D15" s="715"/>
      <c r="E15" s="715"/>
      <c r="F15" s="715"/>
      <c r="G15" s="715"/>
      <c r="H15" s="715"/>
      <c r="I15" s="715"/>
      <c r="J15" s="715"/>
      <c r="K15" s="715"/>
      <c r="L15" s="715"/>
      <c r="M15" s="715"/>
      <c r="N15" s="715"/>
      <c r="O15" s="729"/>
      <c r="P15" s="729"/>
      <c r="Q15" s="729"/>
      <c r="R15" s="729"/>
      <c r="S15" s="729"/>
      <c r="T15" s="729"/>
      <c r="U15" s="730"/>
      <c r="V15" s="730"/>
      <c r="W15" s="730"/>
      <c r="X15" s="730"/>
      <c r="Y15" s="730"/>
      <c r="Z15" s="730"/>
      <c r="AA15" s="731"/>
      <c r="AB15" s="731"/>
      <c r="AC15" s="731"/>
      <c r="AD15" s="731"/>
      <c r="AE15" s="731"/>
      <c r="AF15" s="731"/>
      <c r="AG15" s="723"/>
      <c r="AH15" s="723"/>
      <c r="AI15" s="723"/>
      <c r="AJ15" s="723"/>
      <c r="AK15" s="723"/>
      <c r="AL15" s="723"/>
      <c r="AM15" s="723"/>
      <c r="AN15" s="723"/>
      <c r="AO15" s="723"/>
      <c r="AP15" s="723"/>
      <c r="AQ15" s="723"/>
      <c r="AR15" s="723"/>
      <c r="AS15" s="716"/>
      <c r="AT15" s="716"/>
      <c r="AU15" s="716"/>
      <c r="AV15" s="716"/>
      <c r="AW15" s="716"/>
      <c r="AX15" s="716"/>
      <c r="AY15" s="716"/>
      <c r="AZ15" s="716"/>
      <c r="BA15" s="716"/>
      <c r="BB15" s="716"/>
      <c r="BC15" s="716"/>
      <c r="BD15" s="716"/>
      <c r="BE15" s="717"/>
      <c r="BF15" s="718"/>
      <c r="BG15" s="718"/>
      <c r="BH15" s="718"/>
      <c r="BI15" s="718"/>
      <c r="BJ15" s="719"/>
      <c r="BK15" s="723"/>
      <c r="BL15" s="723"/>
      <c r="BM15" s="723"/>
      <c r="BN15" s="723"/>
      <c r="BO15" s="723"/>
      <c r="BP15" s="723"/>
      <c r="BQ15" s="723"/>
      <c r="BR15" s="723"/>
      <c r="BS15" s="723"/>
    </row>
    <row r="16" spans="1:71" x14ac:dyDescent="0.2">
      <c r="A16" s="715"/>
      <c r="B16" s="715"/>
      <c r="C16" s="715"/>
      <c r="D16" s="715"/>
      <c r="E16" s="715"/>
      <c r="F16" s="715"/>
      <c r="G16" s="715"/>
      <c r="H16" s="715"/>
      <c r="I16" s="715"/>
      <c r="J16" s="715"/>
      <c r="K16" s="715"/>
      <c r="L16" s="715"/>
      <c r="M16" s="715"/>
      <c r="N16" s="715"/>
      <c r="O16" s="729"/>
      <c r="P16" s="729"/>
      <c r="Q16" s="729"/>
      <c r="R16" s="729"/>
      <c r="S16" s="729"/>
      <c r="T16" s="729"/>
      <c r="U16" s="730"/>
      <c r="V16" s="730"/>
      <c r="W16" s="730"/>
      <c r="X16" s="730"/>
      <c r="Y16" s="730"/>
      <c r="Z16" s="730"/>
      <c r="AA16" s="731"/>
      <c r="AB16" s="731"/>
      <c r="AC16" s="731"/>
      <c r="AD16" s="731"/>
      <c r="AE16" s="731"/>
      <c r="AF16" s="731"/>
      <c r="AG16" s="723"/>
      <c r="AH16" s="723"/>
      <c r="AI16" s="723"/>
      <c r="AJ16" s="723"/>
      <c r="AK16" s="723"/>
      <c r="AL16" s="723"/>
      <c r="AM16" s="723"/>
      <c r="AN16" s="723"/>
      <c r="AO16" s="723"/>
      <c r="AP16" s="723"/>
      <c r="AQ16" s="723"/>
      <c r="AR16" s="723"/>
      <c r="AS16" s="716"/>
      <c r="AT16" s="716"/>
      <c r="AU16" s="716"/>
      <c r="AV16" s="716"/>
      <c r="AW16" s="716"/>
      <c r="AX16" s="716"/>
      <c r="AY16" s="716"/>
      <c r="AZ16" s="716"/>
      <c r="BA16" s="716"/>
      <c r="BB16" s="716"/>
      <c r="BC16" s="716"/>
      <c r="BD16" s="716"/>
      <c r="BE16" s="720"/>
      <c r="BF16" s="721"/>
      <c r="BG16" s="721"/>
      <c r="BH16" s="721"/>
      <c r="BI16" s="721"/>
      <c r="BJ16" s="722"/>
      <c r="BK16" s="723"/>
      <c r="BL16" s="723"/>
      <c r="BM16" s="723"/>
      <c r="BN16" s="723"/>
      <c r="BO16" s="723"/>
      <c r="BP16" s="723"/>
      <c r="BQ16" s="723"/>
      <c r="BR16" s="723"/>
      <c r="BS16" s="723"/>
    </row>
    <row r="17" spans="1:71" x14ac:dyDescent="0.2">
      <c r="A17" s="714"/>
      <c r="B17" s="715"/>
      <c r="C17" s="715"/>
      <c r="D17" s="715"/>
      <c r="E17" s="715"/>
      <c r="F17" s="715"/>
      <c r="G17" s="715"/>
      <c r="H17" s="715"/>
      <c r="I17" s="715"/>
      <c r="J17" s="715"/>
      <c r="K17" s="715"/>
      <c r="L17" s="715"/>
      <c r="M17" s="715"/>
      <c r="N17" s="715"/>
      <c r="O17" s="729"/>
      <c r="P17" s="729"/>
      <c r="Q17" s="729"/>
      <c r="R17" s="729"/>
      <c r="S17" s="729"/>
      <c r="T17" s="729"/>
      <c r="U17" s="730"/>
      <c r="V17" s="730"/>
      <c r="W17" s="730"/>
      <c r="X17" s="730"/>
      <c r="Y17" s="730"/>
      <c r="Z17" s="730"/>
      <c r="AA17" s="731"/>
      <c r="AB17" s="731"/>
      <c r="AC17" s="731"/>
      <c r="AD17" s="731"/>
      <c r="AE17" s="731"/>
      <c r="AF17" s="731"/>
      <c r="AG17" s="723"/>
      <c r="AH17" s="723"/>
      <c r="AI17" s="723"/>
      <c r="AJ17" s="723"/>
      <c r="AK17" s="723"/>
      <c r="AL17" s="723"/>
      <c r="AM17" s="723"/>
      <c r="AN17" s="723"/>
      <c r="AO17" s="723"/>
      <c r="AP17" s="723"/>
      <c r="AQ17" s="723"/>
      <c r="AR17" s="723"/>
      <c r="AS17" s="716"/>
      <c r="AT17" s="716"/>
      <c r="AU17" s="716"/>
      <c r="AV17" s="716"/>
      <c r="AW17" s="716"/>
      <c r="AX17" s="716"/>
      <c r="AY17" s="716"/>
      <c r="AZ17" s="716"/>
      <c r="BA17" s="716"/>
      <c r="BB17" s="716"/>
      <c r="BC17" s="716"/>
      <c r="BD17" s="716"/>
      <c r="BE17" s="717"/>
      <c r="BF17" s="718"/>
      <c r="BG17" s="718"/>
      <c r="BH17" s="718"/>
      <c r="BI17" s="718"/>
      <c r="BJ17" s="719"/>
      <c r="BK17" s="723"/>
      <c r="BL17" s="723"/>
      <c r="BM17" s="723"/>
      <c r="BN17" s="723"/>
      <c r="BO17" s="723"/>
      <c r="BP17" s="723"/>
      <c r="BQ17" s="723"/>
      <c r="BR17" s="723"/>
      <c r="BS17" s="723"/>
    </row>
    <row r="18" spans="1:71" x14ac:dyDescent="0.2">
      <c r="A18" s="715"/>
      <c r="B18" s="715"/>
      <c r="C18" s="715"/>
      <c r="D18" s="715"/>
      <c r="E18" s="715"/>
      <c r="F18" s="715"/>
      <c r="G18" s="715"/>
      <c r="H18" s="715"/>
      <c r="I18" s="715"/>
      <c r="J18" s="715"/>
      <c r="K18" s="715"/>
      <c r="L18" s="715"/>
      <c r="M18" s="715"/>
      <c r="N18" s="715"/>
      <c r="O18" s="729"/>
      <c r="P18" s="729"/>
      <c r="Q18" s="729"/>
      <c r="R18" s="729"/>
      <c r="S18" s="729"/>
      <c r="T18" s="729"/>
      <c r="U18" s="730"/>
      <c r="V18" s="730"/>
      <c r="W18" s="730"/>
      <c r="X18" s="730"/>
      <c r="Y18" s="730"/>
      <c r="Z18" s="730"/>
      <c r="AA18" s="731"/>
      <c r="AB18" s="731"/>
      <c r="AC18" s="731"/>
      <c r="AD18" s="731"/>
      <c r="AE18" s="731"/>
      <c r="AF18" s="731"/>
      <c r="AG18" s="723"/>
      <c r="AH18" s="723"/>
      <c r="AI18" s="723"/>
      <c r="AJ18" s="723"/>
      <c r="AK18" s="723"/>
      <c r="AL18" s="723"/>
      <c r="AM18" s="723"/>
      <c r="AN18" s="723"/>
      <c r="AO18" s="723"/>
      <c r="AP18" s="723"/>
      <c r="AQ18" s="723"/>
      <c r="AR18" s="723"/>
      <c r="AS18" s="716"/>
      <c r="AT18" s="716"/>
      <c r="AU18" s="716"/>
      <c r="AV18" s="716"/>
      <c r="AW18" s="716"/>
      <c r="AX18" s="716"/>
      <c r="AY18" s="716"/>
      <c r="AZ18" s="716"/>
      <c r="BA18" s="716"/>
      <c r="BB18" s="716"/>
      <c r="BC18" s="716"/>
      <c r="BD18" s="716"/>
      <c r="BE18" s="720"/>
      <c r="BF18" s="721"/>
      <c r="BG18" s="721"/>
      <c r="BH18" s="721"/>
      <c r="BI18" s="721"/>
      <c r="BJ18" s="722"/>
      <c r="BK18" s="723"/>
      <c r="BL18" s="723"/>
      <c r="BM18" s="723"/>
      <c r="BN18" s="723"/>
      <c r="BO18" s="723"/>
      <c r="BP18" s="723"/>
      <c r="BQ18" s="723"/>
      <c r="BR18" s="723"/>
      <c r="BS18" s="723"/>
    </row>
    <row r="19" spans="1:71" x14ac:dyDescent="0.2">
      <c r="A19" s="714"/>
      <c r="B19" s="715"/>
      <c r="C19" s="715"/>
      <c r="D19" s="715"/>
      <c r="E19" s="715"/>
      <c r="F19" s="715"/>
      <c r="G19" s="715"/>
      <c r="H19" s="715"/>
      <c r="I19" s="715"/>
      <c r="J19" s="715"/>
      <c r="K19" s="715"/>
      <c r="L19" s="715"/>
      <c r="M19" s="715"/>
      <c r="N19" s="715"/>
      <c r="O19" s="729"/>
      <c r="P19" s="729"/>
      <c r="Q19" s="729"/>
      <c r="R19" s="729"/>
      <c r="S19" s="729"/>
      <c r="T19" s="729"/>
      <c r="U19" s="730"/>
      <c r="V19" s="730"/>
      <c r="W19" s="730"/>
      <c r="X19" s="730"/>
      <c r="Y19" s="730"/>
      <c r="Z19" s="730"/>
      <c r="AA19" s="731"/>
      <c r="AB19" s="731"/>
      <c r="AC19" s="731"/>
      <c r="AD19" s="731"/>
      <c r="AE19" s="731"/>
      <c r="AF19" s="731"/>
      <c r="AG19" s="723"/>
      <c r="AH19" s="723"/>
      <c r="AI19" s="723"/>
      <c r="AJ19" s="723"/>
      <c r="AK19" s="723"/>
      <c r="AL19" s="723"/>
      <c r="AM19" s="723"/>
      <c r="AN19" s="723"/>
      <c r="AO19" s="723"/>
      <c r="AP19" s="723"/>
      <c r="AQ19" s="723"/>
      <c r="AR19" s="723"/>
      <c r="AS19" s="716"/>
      <c r="AT19" s="716"/>
      <c r="AU19" s="716"/>
      <c r="AV19" s="716"/>
      <c r="AW19" s="716"/>
      <c r="AX19" s="716"/>
      <c r="AY19" s="716"/>
      <c r="AZ19" s="716"/>
      <c r="BA19" s="716"/>
      <c r="BB19" s="716"/>
      <c r="BC19" s="716"/>
      <c r="BD19" s="716"/>
      <c r="BE19" s="717"/>
      <c r="BF19" s="718"/>
      <c r="BG19" s="718"/>
      <c r="BH19" s="718"/>
      <c r="BI19" s="718"/>
      <c r="BJ19" s="719"/>
      <c r="BK19" s="723"/>
      <c r="BL19" s="723"/>
      <c r="BM19" s="723"/>
      <c r="BN19" s="723"/>
      <c r="BO19" s="723"/>
      <c r="BP19" s="723"/>
      <c r="BQ19" s="723"/>
      <c r="BR19" s="723"/>
      <c r="BS19" s="723"/>
    </row>
    <row r="20" spans="1:71" x14ac:dyDescent="0.2">
      <c r="A20" s="715"/>
      <c r="B20" s="715"/>
      <c r="C20" s="715"/>
      <c r="D20" s="715"/>
      <c r="E20" s="715"/>
      <c r="F20" s="715"/>
      <c r="G20" s="715"/>
      <c r="H20" s="715"/>
      <c r="I20" s="715"/>
      <c r="J20" s="715"/>
      <c r="K20" s="715"/>
      <c r="L20" s="715"/>
      <c r="M20" s="715"/>
      <c r="N20" s="715"/>
      <c r="O20" s="729"/>
      <c r="P20" s="729"/>
      <c r="Q20" s="729"/>
      <c r="R20" s="729"/>
      <c r="S20" s="729"/>
      <c r="T20" s="729"/>
      <c r="U20" s="730"/>
      <c r="V20" s="730"/>
      <c r="W20" s="730"/>
      <c r="X20" s="730"/>
      <c r="Y20" s="730"/>
      <c r="Z20" s="730"/>
      <c r="AA20" s="731"/>
      <c r="AB20" s="731"/>
      <c r="AC20" s="731"/>
      <c r="AD20" s="731"/>
      <c r="AE20" s="731"/>
      <c r="AF20" s="731"/>
      <c r="AG20" s="723"/>
      <c r="AH20" s="723"/>
      <c r="AI20" s="723"/>
      <c r="AJ20" s="723"/>
      <c r="AK20" s="723"/>
      <c r="AL20" s="723"/>
      <c r="AM20" s="723"/>
      <c r="AN20" s="723"/>
      <c r="AO20" s="723"/>
      <c r="AP20" s="723"/>
      <c r="AQ20" s="723"/>
      <c r="AR20" s="723"/>
      <c r="AS20" s="716"/>
      <c r="AT20" s="716"/>
      <c r="AU20" s="716"/>
      <c r="AV20" s="716"/>
      <c r="AW20" s="716"/>
      <c r="AX20" s="716"/>
      <c r="AY20" s="716"/>
      <c r="AZ20" s="716"/>
      <c r="BA20" s="716"/>
      <c r="BB20" s="716"/>
      <c r="BC20" s="716"/>
      <c r="BD20" s="716"/>
      <c r="BE20" s="720"/>
      <c r="BF20" s="721"/>
      <c r="BG20" s="721"/>
      <c r="BH20" s="721"/>
      <c r="BI20" s="721"/>
      <c r="BJ20" s="722"/>
      <c r="BK20" s="723"/>
      <c r="BL20" s="723"/>
      <c r="BM20" s="723"/>
      <c r="BN20" s="723"/>
      <c r="BO20" s="723"/>
      <c r="BP20" s="723"/>
      <c r="BQ20" s="723"/>
      <c r="BR20" s="723"/>
      <c r="BS20" s="723"/>
    </row>
    <row r="21" spans="1:71" x14ac:dyDescent="0.2">
      <c r="A21" s="714"/>
      <c r="B21" s="715"/>
      <c r="C21" s="715"/>
      <c r="D21" s="715"/>
      <c r="E21" s="715"/>
      <c r="F21" s="715"/>
      <c r="G21" s="715"/>
      <c r="H21" s="715"/>
      <c r="I21" s="715"/>
      <c r="J21" s="715"/>
      <c r="K21" s="715"/>
      <c r="L21" s="715"/>
      <c r="M21" s="715"/>
      <c r="N21" s="715"/>
      <c r="O21" s="729"/>
      <c r="P21" s="729"/>
      <c r="Q21" s="729"/>
      <c r="R21" s="729"/>
      <c r="S21" s="729"/>
      <c r="T21" s="729"/>
      <c r="U21" s="730"/>
      <c r="V21" s="730"/>
      <c r="W21" s="730"/>
      <c r="X21" s="730"/>
      <c r="Y21" s="730"/>
      <c r="Z21" s="730"/>
      <c r="AA21" s="731"/>
      <c r="AB21" s="731"/>
      <c r="AC21" s="731"/>
      <c r="AD21" s="731"/>
      <c r="AE21" s="731"/>
      <c r="AF21" s="731"/>
      <c r="AG21" s="723"/>
      <c r="AH21" s="723"/>
      <c r="AI21" s="723"/>
      <c r="AJ21" s="723"/>
      <c r="AK21" s="723"/>
      <c r="AL21" s="723"/>
      <c r="AM21" s="723"/>
      <c r="AN21" s="723"/>
      <c r="AO21" s="723"/>
      <c r="AP21" s="723"/>
      <c r="AQ21" s="723"/>
      <c r="AR21" s="723"/>
      <c r="AS21" s="716"/>
      <c r="AT21" s="716"/>
      <c r="AU21" s="716"/>
      <c r="AV21" s="716"/>
      <c r="AW21" s="716"/>
      <c r="AX21" s="716"/>
      <c r="AY21" s="716"/>
      <c r="AZ21" s="716"/>
      <c r="BA21" s="716"/>
      <c r="BB21" s="716"/>
      <c r="BC21" s="716"/>
      <c r="BD21" s="716"/>
      <c r="BE21" s="717"/>
      <c r="BF21" s="718"/>
      <c r="BG21" s="718"/>
      <c r="BH21" s="718"/>
      <c r="BI21" s="718"/>
      <c r="BJ21" s="719"/>
      <c r="BK21" s="723"/>
      <c r="BL21" s="723"/>
      <c r="BM21" s="723"/>
      <c r="BN21" s="723"/>
      <c r="BO21" s="723"/>
      <c r="BP21" s="723"/>
      <c r="BQ21" s="723"/>
      <c r="BR21" s="723"/>
      <c r="BS21" s="723"/>
    </row>
    <row r="22" spans="1:71" x14ac:dyDescent="0.2">
      <c r="A22" s="715"/>
      <c r="B22" s="715"/>
      <c r="C22" s="715"/>
      <c r="D22" s="715"/>
      <c r="E22" s="715"/>
      <c r="F22" s="715"/>
      <c r="G22" s="715"/>
      <c r="H22" s="715"/>
      <c r="I22" s="715"/>
      <c r="J22" s="715"/>
      <c r="K22" s="715"/>
      <c r="L22" s="715"/>
      <c r="M22" s="715"/>
      <c r="N22" s="715"/>
      <c r="O22" s="729"/>
      <c r="P22" s="729"/>
      <c r="Q22" s="729"/>
      <c r="R22" s="729"/>
      <c r="S22" s="729"/>
      <c r="T22" s="729"/>
      <c r="U22" s="730"/>
      <c r="V22" s="730"/>
      <c r="W22" s="730"/>
      <c r="X22" s="730"/>
      <c r="Y22" s="730"/>
      <c r="Z22" s="730"/>
      <c r="AA22" s="731"/>
      <c r="AB22" s="731"/>
      <c r="AC22" s="731"/>
      <c r="AD22" s="731"/>
      <c r="AE22" s="731"/>
      <c r="AF22" s="731"/>
      <c r="AG22" s="723"/>
      <c r="AH22" s="723"/>
      <c r="AI22" s="723"/>
      <c r="AJ22" s="723"/>
      <c r="AK22" s="723"/>
      <c r="AL22" s="723"/>
      <c r="AM22" s="723"/>
      <c r="AN22" s="723"/>
      <c r="AO22" s="723"/>
      <c r="AP22" s="723"/>
      <c r="AQ22" s="723"/>
      <c r="AR22" s="723"/>
      <c r="AS22" s="716"/>
      <c r="AT22" s="716"/>
      <c r="AU22" s="716"/>
      <c r="AV22" s="716"/>
      <c r="AW22" s="716"/>
      <c r="AX22" s="716"/>
      <c r="AY22" s="716"/>
      <c r="AZ22" s="716"/>
      <c r="BA22" s="716"/>
      <c r="BB22" s="716"/>
      <c r="BC22" s="716"/>
      <c r="BD22" s="716"/>
      <c r="BE22" s="720"/>
      <c r="BF22" s="721"/>
      <c r="BG22" s="721"/>
      <c r="BH22" s="721"/>
      <c r="BI22" s="721"/>
      <c r="BJ22" s="722"/>
      <c r="BK22" s="723"/>
      <c r="BL22" s="723"/>
      <c r="BM22" s="723"/>
      <c r="BN22" s="723"/>
      <c r="BO22" s="723"/>
      <c r="BP22" s="723"/>
      <c r="BQ22" s="723"/>
      <c r="BR22" s="723"/>
      <c r="BS22" s="723"/>
    </row>
    <row r="23" spans="1:71" x14ac:dyDescent="0.2">
      <c r="A23" s="714"/>
      <c r="B23" s="715"/>
      <c r="C23" s="715"/>
      <c r="D23" s="715"/>
      <c r="E23" s="715"/>
      <c r="F23" s="715"/>
      <c r="G23" s="715"/>
      <c r="H23" s="715"/>
      <c r="I23" s="715"/>
      <c r="J23" s="715"/>
      <c r="K23" s="715"/>
      <c r="L23" s="715"/>
      <c r="M23" s="715"/>
      <c r="N23" s="715"/>
      <c r="O23" s="729"/>
      <c r="P23" s="729"/>
      <c r="Q23" s="729"/>
      <c r="R23" s="729"/>
      <c r="S23" s="729"/>
      <c r="T23" s="729"/>
      <c r="U23" s="730"/>
      <c r="V23" s="730"/>
      <c r="W23" s="730"/>
      <c r="X23" s="730"/>
      <c r="Y23" s="730"/>
      <c r="Z23" s="730"/>
      <c r="AA23" s="731"/>
      <c r="AB23" s="731"/>
      <c r="AC23" s="731"/>
      <c r="AD23" s="731"/>
      <c r="AE23" s="731"/>
      <c r="AF23" s="731"/>
      <c r="AG23" s="723"/>
      <c r="AH23" s="723"/>
      <c r="AI23" s="723"/>
      <c r="AJ23" s="723"/>
      <c r="AK23" s="723"/>
      <c r="AL23" s="723"/>
      <c r="AM23" s="723"/>
      <c r="AN23" s="723"/>
      <c r="AO23" s="723"/>
      <c r="AP23" s="723"/>
      <c r="AQ23" s="723"/>
      <c r="AR23" s="723"/>
      <c r="AS23" s="716"/>
      <c r="AT23" s="716"/>
      <c r="AU23" s="716"/>
      <c r="AV23" s="716"/>
      <c r="AW23" s="716"/>
      <c r="AX23" s="716"/>
      <c r="AY23" s="716"/>
      <c r="AZ23" s="716"/>
      <c r="BA23" s="716"/>
      <c r="BB23" s="716"/>
      <c r="BC23" s="716"/>
      <c r="BD23" s="716"/>
      <c r="BE23" s="717"/>
      <c r="BF23" s="718"/>
      <c r="BG23" s="718"/>
      <c r="BH23" s="718"/>
      <c r="BI23" s="718"/>
      <c r="BJ23" s="719"/>
      <c r="BK23" s="723"/>
      <c r="BL23" s="723"/>
      <c r="BM23" s="723"/>
      <c r="BN23" s="723"/>
      <c r="BO23" s="723"/>
      <c r="BP23" s="723"/>
      <c r="BQ23" s="723"/>
      <c r="BR23" s="723"/>
      <c r="BS23" s="723"/>
    </row>
    <row r="24" spans="1:71" x14ac:dyDescent="0.2">
      <c r="A24" s="715"/>
      <c r="B24" s="715"/>
      <c r="C24" s="715"/>
      <c r="D24" s="715"/>
      <c r="E24" s="715"/>
      <c r="F24" s="715"/>
      <c r="G24" s="715"/>
      <c r="H24" s="715"/>
      <c r="I24" s="715"/>
      <c r="J24" s="715"/>
      <c r="K24" s="715"/>
      <c r="L24" s="715"/>
      <c r="M24" s="715"/>
      <c r="N24" s="715"/>
      <c r="O24" s="729"/>
      <c r="P24" s="729"/>
      <c r="Q24" s="729"/>
      <c r="R24" s="729"/>
      <c r="S24" s="729"/>
      <c r="T24" s="729"/>
      <c r="U24" s="730"/>
      <c r="V24" s="730"/>
      <c r="W24" s="730"/>
      <c r="X24" s="730"/>
      <c r="Y24" s="730"/>
      <c r="Z24" s="730"/>
      <c r="AA24" s="731"/>
      <c r="AB24" s="731"/>
      <c r="AC24" s="731"/>
      <c r="AD24" s="731"/>
      <c r="AE24" s="731"/>
      <c r="AF24" s="731"/>
      <c r="AG24" s="723"/>
      <c r="AH24" s="723"/>
      <c r="AI24" s="723"/>
      <c r="AJ24" s="723"/>
      <c r="AK24" s="723"/>
      <c r="AL24" s="723"/>
      <c r="AM24" s="723"/>
      <c r="AN24" s="723"/>
      <c r="AO24" s="723"/>
      <c r="AP24" s="723"/>
      <c r="AQ24" s="723"/>
      <c r="AR24" s="723"/>
      <c r="AS24" s="716"/>
      <c r="AT24" s="716"/>
      <c r="AU24" s="716"/>
      <c r="AV24" s="716"/>
      <c r="AW24" s="716"/>
      <c r="AX24" s="716"/>
      <c r="AY24" s="716"/>
      <c r="AZ24" s="716"/>
      <c r="BA24" s="716"/>
      <c r="BB24" s="716"/>
      <c r="BC24" s="716"/>
      <c r="BD24" s="716"/>
      <c r="BE24" s="720"/>
      <c r="BF24" s="721"/>
      <c r="BG24" s="721"/>
      <c r="BH24" s="721"/>
      <c r="BI24" s="721"/>
      <c r="BJ24" s="722"/>
      <c r="BK24" s="723"/>
      <c r="BL24" s="723"/>
      <c r="BM24" s="723"/>
      <c r="BN24" s="723"/>
      <c r="BO24" s="723"/>
      <c r="BP24" s="723"/>
      <c r="BQ24" s="723"/>
      <c r="BR24" s="723"/>
      <c r="BS24" s="723"/>
    </row>
    <row r="25" spans="1:71" x14ac:dyDescent="0.2">
      <c r="A25" s="714"/>
      <c r="B25" s="715"/>
      <c r="C25" s="715"/>
      <c r="D25" s="715"/>
      <c r="E25" s="715"/>
      <c r="F25" s="715"/>
      <c r="G25" s="715"/>
      <c r="H25" s="715"/>
      <c r="I25" s="715"/>
      <c r="J25" s="715"/>
      <c r="K25" s="715"/>
      <c r="L25" s="715"/>
      <c r="M25" s="715"/>
      <c r="N25" s="715"/>
      <c r="O25" s="729"/>
      <c r="P25" s="729"/>
      <c r="Q25" s="729"/>
      <c r="R25" s="729"/>
      <c r="S25" s="729"/>
      <c r="T25" s="729"/>
      <c r="U25" s="730"/>
      <c r="V25" s="730"/>
      <c r="W25" s="730"/>
      <c r="X25" s="730"/>
      <c r="Y25" s="730"/>
      <c r="Z25" s="730"/>
      <c r="AA25" s="731"/>
      <c r="AB25" s="731"/>
      <c r="AC25" s="731"/>
      <c r="AD25" s="731"/>
      <c r="AE25" s="731"/>
      <c r="AF25" s="731"/>
      <c r="AG25" s="723"/>
      <c r="AH25" s="723"/>
      <c r="AI25" s="723"/>
      <c r="AJ25" s="723"/>
      <c r="AK25" s="723"/>
      <c r="AL25" s="723"/>
      <c r="AM25" s="723"/>
      <c r="AN25" s="723"/>
      <c r="AO25" s="723"/>
      <c r="AP25" s="723"/>
      <c r="AQ25" s="723"/>
      <c r="AR25" s="723"/>
      <c r="AS25" s="716"/>
      <c r="AT25" s="716"/>
      <c r="AU25" s="716"/>
      <c r="AV25" s="716"/>
      <c r="AW25" s="716"/>
      <c r="AX25" s="716"/>
      <c r="AY25" s="716"/>
      <c r="AZ25" s="716"/>
      <c r="BA25" s="716"/>
      <c r="BB25" s="716"/>
      <c r="BC25" s="716"/>
      <c r="BD25" s="716"/>
      <c r="BE25" s="717"/>
      <c r="BF25" s="718"/>
      <c r="BG25" s="718"/>
      <c r="BH25" s="718"/>
      <c r="BI25" s="718"/>
      <c r="BJ25" s="719"/>
      <c r="BK25" s="723"/>
      <c r="BL25" s="723"/>
      <c r="BM25" s="723"/>
      <c r="BN25" s="723"/>
      <c r="BO25" s="723"/>
      <c r="BP25" s="723"/>
      <c r="BQ25" s="723"/>
      <c r="BR25" s="723"/>
      <c r="BS25" s="723"/>
    </row>
    <row r="26" spans="1:71" x14ac:dyDescent="0.2">
      <c r="A26" s="715"/>
      <c r="B26" s="715"/>
      <c r="C26" s="715"/>
      <c r="D26" s="715"/>
      <c r="E26" s="715"/>
      <c r="F26" s="715"/>
      <c r="G26" s="715"/>
      <c r="H26" s="715"/>
      <c r="I26" s="715"/>
      <c r="J26" s="715"/>
      <c r="K26" s="715"/>
      <c r="L26" s="715"/>
      <c r="M26" s="715"/>
      <c r="N26" s="715"/>
      <c r="O26" s="729"/>
      <c r="P26" s="729"/>
      <c r="Q26" s="729"/>
      <c r="R26" s="729"/>
      <c r="S26" s="729"/>
      <c r="T26" s="729"/>
      <c r="U26" s="730"/>
      <c r="V26" s="730"/>
      <c r="W26" s="730"/>
      <c r="X26" s="730"/>
      <c r="Y26" s="730"/>
      <c r="Z26" s="730"/>
      <c r="AA26" s="731"/>
      <c r="AB26" s="731"/>
      <c r="AC26" s="731"/>
      <c r="AD26" s="731"/>
      <c r="AE26" s="731"/>
      <c r="AF26" s="731"/>
      <c r="AG26" s="723"/>
      <c r="AH26" s="723"/>
      <c r="AI26" s="723"/>
      <c r="AJ26" s="723"/>
      <c r="AK26" s="723"/>
      <c r="AL26" s="723"/>
      <c r="AM26" s="723"/>
      <c r="AN26" s="723"/>
      <c r="AO26" s="723"/>
      <c r="AP26" s="723"/>
      <c r="AQ26" s="723"/>
      <c r="AR26" s="723"/>
      <c r="AS26" s="716"/>
      <c r="AT26" s="716"/>
      <c r="AU26" s="716"/>
      <c r="AV26" s="716"/>
      <c r="AW26" s="716"/>
      <c r="AX26" s="716"/>
      <c r="AY26" s="716"/>
      <c r="AZ26" s="716"/>
      <c r="BA26" s="716"/>
      <c r="BB26" s="716"/>
      <c r="BC26" s="716"/>
      <c r="BD26" s="716"/>
      <c r="BE26" s="720"/>
      <c r="BF26" s="721"/>
      <c r="BG26" s="721"/>
      <c r="BH26" s="721"/>
      <c r="BI26" s="721"/>
      <c r="BJ26" s="722"/>
      <c r="BK26" s="723"/>
      <c r="BL26" s="723"/>
      <c r="BM26" s="723"/>
      <c r="BN26" s="723"/>
      <c r="BO26" s="723"/>
      <c r="BP26" s="723"/>
      <c r="BQ26" s="723"/>
      <c r="BR26" s="723"/>
      <c r="BS26" s="723"/>
    </row>
    <row r="27" spans="1:71" x14ac:dyDescent="0.2">
      <c r="A27" s="714"/>
      <c r="B27" s="715"/>
      <c r="C27" s="715"/>
      <c r="D27" s="715"/>
      <c r="E27" s="715"/>
      <c r="F27" s="715"/>
      <c r="G27" s="715"/>
      <c r="H27" s="715"/>
      <c r="I27" s="715"/>
      <c r="J27" s="715"/>
      <c r="K27" s="715"/>
      <c r="L27" s="715"/>
      <c r="M27" s="715"/>
      <c r="N27" s="715"/>
      <c r="O27" s="729"/>
      <c r="P27" s="729"/>
      <c r="Q27" s="729"/>
      <c r="R27" s="729"/>
      <c r="S27" s="729"/>
      <c r="T27" s="729"/>
      <c r="U27" s="730"/>
      <c r="V27" s="730"/>
      <c r="W27" s="730"/>
      <c r="X27" s="730"/>
      <c r="Y27" s="730"/>
      <c r="Z27" s="730"/>
      <c r="AA27" s="731"/>
      <c r="AB27" s="731"/>
      <c r="AC27" s="731"/>
      <c r="AD27" s="731"/>
      <c r="AE27" s="731"/>
      <c r="AF27" s="731"/>
      <c r="AG27" s="723"/>
      <c r="AH27" s="723"/>
      <c r="AI27" s="723"/>
      <c r="AJ27" s="723"/>
      <c r="AK27" s="723"/>
      <c r="AL27" s="723"/>
      <c r="AM27" s="723"/>
      <c r="AN27" s="723"/>
      <c r="AO27" s="723"/>
      <c r="AP27" s="723"/>
      <c r="AQ27" s="723"/>
      <c r="AR27" s="723"/>
      <c r="AS27" s="716"/>
      <c r="AT27" s="716"/>
      <c r="AU27" s="716"/>
      <c r="AV27" s="716"/>
      <c r="AW27" s="716"/>
      <c r="AX27" s="716"/>
      <c r="AY27" s="716"/>
      <c r="AZ27" s="716"/>
      <c r="BA27" s="716"/>
      <c r="BB27" s="716"/>
      <c r="BC27" s="716"/>
      <c r="BD27" s="716"/>
      <c r="BE27" s="717"/>
      <c r="BF27" s="718"/>
      <c r="BG27" s="718"/>
      <c r="BH27" s="718"/>
      <c r="BI27" s="718"/>
      <c r="BJ27" s="719"/>
      <c r="BK27" s="723"/>
      <c r="BL27" s="723"/>
      <c r="BM27" s="723"/>
      <c r="BN27" s="723"/>
      <c r="BO27" s="723"/>
      <c r="BP27" s="723"/>
      <c r="BQ27" s="723"/>
      <c r="BR27" s="723"/>
      <c r="BS27" s="723"/>
    </row>
    <row r="28" spans="1:71" x14ac:dyDescent="0.2">
      <c r="A28" s="715"/>
      <c r="B28" s="715"/>
      <c r="C28" s="715"/>
      <c r="D28" s="715"/>
      <c r="E28" s="715"/>
      <c r="F28" s="715"/>
      <c r="G28" s="715"/>
      <c r="H28" s="715"/>
      <c r="I28" s="715"/>
      <c r="J28" s="715"/>
      <c r="K28" s="715"/>
      <c r="L28" s="715"/>
      <c r="M28" s="715"/>
      <c r="N28" s="715"/>
      <c r="O28" s="729"/>
      <c r="P28" s="729"/>
      <c r="Q28" s="729"/>
      <c r="R28" s="729"/>
      <c r="S28" s="729"/>
      <c r="T28" s="729"/>
      <c r="U28" s="730"/>
      <c r="V28" s="730"/>
      <c r="W28" s="730"/>
      <c r="X28" s="730"/>
      <c r="Y28" s="730"/>
      <c r="Z28" s="730"/>
      <c r="AA28" s="731"/>
      <c r="AB28" s="731"/>
      <c r="AC28" s="731"/>
      <c r="AD28" s="731"/>
      <c r="AE28" s="731"/>
      <c r="AF28" s="731"/>
      <c r="AG28" s="723"/>
      <c r="AH28" s="723"/>
      <c r="AI28" s="723"/>
      <c r="AJ28" s="723"/>
      <c r="AK28" s="723"/>
      <c r="AL28" s="723"/>
      <c r="AM28" s="723"/>
      <c r="AN28" s="723"/>
      <c r="AO28" s="723"/>
      <c r="AP28" s="723"/>
      <c r="AQ28" s="723"/>
      <c r="AR28" s="723"/>
      <c r="AS28" s="716"/>
      <c r="AT28" s="716"/>
      <c r="AU28" s="716"/>
      <c r="AV28" s="716"/>
      <c r="AW28" s="716"/>
      <c r="AX28" s="716"/>
      <c r="AY28" s="716"/>
      <c r="AZ28" s="716"/>
      <c r="BA28" s="716"/>
      <c r="BB28" s="716"/>
      <c r="BC28" s="716"/>
      <c r="BD28" s="716"/>
      <c r="BE28" s="720"/>
      <c r="BF28" s="721"/>
      <c r="BG28" s="721"/>
      <c r="BH28" s="721"/>
      <c r="BI28" s="721"/>
      <c r="BJ28" s="722"/>
      <c r="BK28" s="723"/>
      <c r="BL28" s="723"/>
      <c r="BM28" s="723"/>
      <c r="BN28" s="723"/>
      <c r="BO28" s="723"/>
      <c r="BP28" s="723"/>
      <c r="BQ28" s="723"/>
      <c r="BR28" s="723"/>
      <c r="BS28" s="723"/>
    </row>
    <row r="29" spans="1:71" x14ac:dyDescent="0.2">
      <c r="A29" s="714"/>
      <c r="B29" s="715"/>
      <c r="C29" s="715"/>
      <c r="D29" s="715"/>
      <c r="E29" s="715"/>
      <c r="F29" s="715"/>
      <c r="G29" s="715"/>
      <c r="H29" s="715"/>
      <c r="I29" s="715"/>
      <c r="J29" s="715"/>
      <c r="K29" s="715"/>
      <c r="L29" s="715"/>
      <c r="M29" s="715"/>
      <c r="N29" s="715"/>
      <c r="O29" s="729"/>
      <c r="P29" s="729"/>
      <c r="Q29" s="729"/>
      <c r="R29" s="729"/>
      <c r="S29" s="729"/>
      <c r="T29" s="729"/>
      <c r="U29" s="730"/>
      <c r="V29" s="730"/>
      <c r="W29" s="730"/>
      <c r="X29" s="730"/>
      <c r="Y29" s="730"/>
      <c r="Z29" s="730"/>
      <c r="AA29" s="731"/>
      <c r="AB29" s="731"/>
      <c r="AC29" s="731"/>
      <c r="AD29" s="731"/>
      <c r="AE29" s="731"/>
      <c r="AF29" s="731"/>
      <c r="AG29" s="723"/>
      <c r="AH29" s="723"/>
      <c r="AI29" s="723"/>
      <c r="AJ29" s="723"/>
      <c r="AK29" s="723"/>
      <c r="AL29" s="723"/>
      <c r="AM29" s="723"/>
      <c r="AN29" s="723"/>
      <c r="AO29" s="723"/>
      <c r="AP29" s="723"/>
      <c r="AQ29" s="723"/>
      <c r="AR29" s="723"/>
      <c r="AS29" s="716"/>
      <c r="AT29" s="716"/>
      <c r="AU29" s="716"/>
      <c r="AV29" s="716"/>
      <c r="AW29" s="716"/>
      <c r="AX29" s="716"/>
      <c r="AY29" s="716"/>
      <c r="AZ29" s="716"/>
      <c r="BA29" s="716"/>
      <c r="BB29" s="716"/>
      <c r="BC29" s="716"/>
      <c r="BD29" s="716"/>
      <c r="BE29" s="717"/>
      <c r="BF29" s="718"/>
      <c r="BG29" s="718"/>
      <c r="BH29" s="718"/>
      <c r="BI29" s="718"/>
      <c r="BJ29" s="719"/>
      <c r="BK29" s="723"/>
      <c r="BL29" s="723"/>
      <c r="BM29" s="723"/>
      <c r="BN29" s="723"/>
      <c r="BO29" s="723"/>
      <c r="BP29" s="723"/>
      <c r="BQ29" s="723"/>
      <c r="BR29" s="723"/>
      <c r="BS29" s="723"/>
    </row>
    <row r="30" spans="1:71" x14ac:dyDescent="0.2">
      <c r="A30" s="715"/>
      <c r="B30" s="715"/>
      <c r="C30" s="715"/>
      <c r="D30" s="715"/>
      <c r="E30" s="715"/>
      <c r="F30" s="715"/>
      <c r="G30" s="715"/>
      <c r="H30" s="715"/>
      <c r="I30" s="715"/>
      <c r="J30" s="715"/>
      <c r="K30" s="715"/>
      <c r="L30" s="715"/>
      <c r="M30" s="715"/>
      <c r="N30" s="715"/>
      <c r="O30" s="729"/>
      <c r="P30" s="729"/>
      <c r="Q30" s="729"/>
      <c r="R30" s="729"/>
      <c r="S30" s="729"/>
      <c r="T30" s="729"/>
      <c r="U30" s="730"/>
      <c r="V30" s="730"/>
      <c r="W30" s="730"/>
      <c r="X30" s="730"/>
      <c r="Y30" s="730"/>
      <c r="Z30" s="730"/>
      <c r="AA30" s="731"/>
      <c r="AB30" s="731"/>
      <c r="AC30" s="731"/>
      <c r="AD30" s="731"/>
      <c r="AE30" s="731"/>
      <c r="AF30" s="731"/>
      <c r="AG30" s="723"/>
      <c r="AH30" s="723"/>
      <c r="AI30" s="723"/>
      <c r="AJ30" s="723"/>
      <c r="AK30" s="723"/>
      <c r="AL30" s="723"/>
      <c r="AM30" s="723"/>
      <c r="AN30" s="723"/>
      <c r="AO30" s="723"/>
      <c r="AP30" s="723"/>
      <c r="AQ30" s="723"/>
      <c r="AR30" s="723"/>
      <c r="AS30" s="716"/>
      <c r="AT30" s="716"/>
      <c r="AU30" s="716"/>
      <c r="AV30" s="716"/>
      <c r="AW30" s="716"/>
      <c r="AX30" s="716"/>
      <c r="AY30" s="716"/>
      <c r="AZ30" s="716"/>
      <c r="BA30" s="716"/>
      <c r="BB30" s="716"/>
      <c r="BC30" s="716"/>
      <c r="BD30" s="716"/>
      <c r="BE30" s="720"/>
      <c r="BF30" s="721"/>
      <c r="BG30" s="721"/>
      <c r="BH30" s="721"/>
      <c r="BI30" s="721"/>
      <c r="BJ30" s="722"/>
      <c r="BK30" s="723"/>
      <c r="BL30" s="723"/>
      <c r="BM30" s="723"/>
      <c r="BN30" s="723"/>
      <c r="BO30" s="723"/>
      <c r="BP30" s="723"/>
      <c r="BQ30" s="723"/>
      <c r="BR30" s="723"/>
      <c r="BS30" s="723"/>
    </row>
    <row r="31" spans="1:71" x14ac:dyDescent="0.2">
      <c r="A31" s="714"/>
      <c r="B31" s="715"/>
      <c r="C31" s="715"/>
      <c r="D31" s="715"/>
      <c r="E31" s="715"/>
      <c r="F31" s="715"/>
      <c r="G31" s="715"/>
      <c r="H31" s="715"/>
      <c r="I31" s="715"/>
      <c r="J31" s="715"/>
      <c r="K31" s="715"/>
      <c r="L31" s="715"/>
      <c r="M31" s="715"/>
      <c r="N31" s="715"/>
      <c r="O31" s="729"/>
      <c r="P31" s="729"/>
      <c r="Q31" s="729"/>
      <c r="R31" s="729"/>
      <c r="S31" s="729"/>
      <c r="T31" s="729"/>
      <c r="U31" s="730"/>
      <c r="V31" s="730"/>
      <c r="W31" s="730"/>
      <c r="X31" s="730"/>
      <c r="Y31" s="730"/>
      <c r="Z31" s="730"/>
      <c r="AA31" s="731"/>
      <c r="AB31" s="731"/>
      <c r="AC31" s="731"/>
      <c r="AD31" s="731"/>
      <c r="AE31" s="731"/>
      <c r="AF31" s="731"/>
      <c r="AG31" s="723"/>
      <c r="AH31" s="723"/>
      <c r="AI31" s="723"/>
      <c r="AJ31" s="723"/>
      <c r="AK31" s="723"/>
      <c r="AL31" s="723"/>
      <c r="AM31" s="723"/>
      <c r="AN31" s="723"/>
      <c r="AO31" s="723"/>
      <c r="AP31" s="723"/>
      <c r="AQ31" s="723"/>
      <c r="AR31" s="723"/>
      <c r="AS31" s="716"/>
      <c r="AT31" s="716"/>
      <c r="AU31" s="716"/>
      <c r="AV31" s="716"/>
      <c r="AW31" s="716"/>
      <c r="AX31" s="716"/>
      <c r="AY31" s="716"/>
      <c r="AZ31" s="716"/>
      <c r="BA31" s="716"/>
      <c r="BB31" s="716"/>
      <c r="BC31" s="716"/>
      <c r="BD31" s="716"/>
      <c r="BE31" s="717"/>
      <c r="BF31" s="718"/>
      <c r="BG31" s="718"/>
      <c r="BH31" s="718"/>
      <c r="BI31" s="718"/>
      <c r="BJ31" s="719"/>
      <c r="BK31" s="723"/>
      <c r="BL31" s="723"/>
      <c r="BM31" s="723"/>
      <c r="BN31" s="723"/>
      <c r="BO31" s="723"/>
      <c r="BP31" s="723"/>
      <c r="BQ31" s="723"/>
      <c r="BR31" s="723"/>
      <c r="BS31" s="723"/>
    </row>
    <row r="32" spans="1:71" x14ac:dyDescent="0.2">
      <c r="A32" s="715"/>
      <c r="B32" s="715"/>
      <c r="C32" s="715"/>
      <c r="D32" s="715"/>
      <c r="E32" s="715"/>
      <c r="F32" s="715"/>
      <c r="G32" s="715"/>
      <c r="H32" s="715"/>
      <c r="I32" s="715"/>
      <c r="J32" s="715"/>
      <c r="K32" s="715"/>
      <c r="L32" s="715"/>
      <c r="M32" s="715"/>
      <c r="N32" s="715"/>
      <c r="O32" s="729"/>
      <c r="P32" s="729"/>
      <c r="Q32" s="729"/>
      <c r="R32" s="729"/>
      <c r="S32" s="729"/>
      <c r="T32" s="729"/>
      <c r="U32" s="730"/>
      <c r="V32" s="730"/>
      <c r="W32" s="730"/>
      <c r="X32" s="730"/>
      <c r="Y32" s="730"/>
      <c r="Z32" s="730"/>
      <c r="AA32" s="731"/>
      <c r="AB32" s="731"/>
      <c r="AC32" s="731"/>
      <c r="AD32" s="731"/>
      <c r="AE32" s="731"/>
      <c r="AF32" s="731"/>
      <c r="AG32" s="723"/>
      <c r="AH32" s="723"/>
      <c r="AI32" s="723"/>
      <c r="AJ32" s="723"/>
      <c r="AK32" s="723"/>
      <c r="AL32" s="723"/>
      <c r="AM32" s="723"/>
      <c r="AN32" s="723"/>
      <c r="AO32" s="723"/>
      <c r="AP32" s="723"/>
      <c r="AQ32" s="723"/>
      <c r="AR32" s="723"/>
      <c r="AS32" s="716"/>
      <c r="AT32" s="716"/>
      <c r="AU32" s="716"/>
      <c r="AV32" s="716"/>
      <c r="AW32" s="716"/>
      <c r="AX32" s="716"/>
      <c r="AY32" s="716"/>
      <c r="AZ32" s="716"/>
      <c r="BA32" s="716"/>
      <c r="BB32" s="716"/>
      <c r="BC32" s="716"/>
      <c r="BD32" s="716"/>
      <c r="BE32" s="720"/>
      <c r="BF32" s="721"/>
      <c r="BG32" s="721"/>
      <c r="BH32" s="721"/>
      <c r="BI32" s="721"/>
      <c r="BJ32" s="722"/>
      <c r="BK32" s="723"/>
      <c r="BL32" s="723"/>
      <c r="BM32" s="723"/>
      <c r="BN32" s="723"/>
      <c r="BO32" s="723"/>
      <c r="BP32" s="723"/>
      <c r="BQ32" s="723"/>
      <c r="BR32" s="723"/>
      <c r="BS32" s="723"/>
    </row>
    <row r="33" spans="1:71" x14ac:dyDescent="0.2">
      <c r="A33" s="714"/>
      <c r="B33" s="715"/>
      <c r="C33" s="715"/>
      <c r="D33" s="715"/>
      <c r="E33" s="715"/>
      <c r="F33" s="715"/>
      <c r="G33" s="715"/>
      <c r="H33" s="715"/>
      <c r="I33" s="715"/>
      <c r="J33" s="715"/>
      <c r="K33" s="715"/>
      <c r="L33" s="715"/>
      <c r="M33" s="715"/>
      <c r="N33" s="715"/>
      <c r="O33" s="729"/>
      <c r="P33" s="729"/>
      <c r="Q33" s="729"/>
      <c r="R33" s="729"/>
      <c r="S33" s="729"/>
      <c r="T33" s="729"/>
      <c r="U33" s="730"/>
      <c r="V33" s="730"/>
      <c r="W33" s="730"/>
      <c r="X33" s="730"/>
      <c r="Y33" s="730"/>
      <c r="Z33" s="730"/>
      <c r="AA33" s="731"/>
      <c r="AB33" s="731"/>
      <c r="AC33" s="731"/>
      <c r="AD33" s="731"/>
      <c r="AE33" s="731"/>
      <c r="AF33" s="731"/>
      <c r="AG33" s="723"/>
      <c r="AH33" s="723"/>
      <c r="AI33" s="723"/>
      <c r="AJ33" s="723"/>
      <c r="AK33" s="723"/>
      <c r="AL33" s="723"/>
      <c r="AM33" s="723"/>
      <c r="AN33" s="723"/>
      <c r="AO33" s="723"/>
      <c r="AP33" s="723"/>
      <c r="AQ33" s="723"/>
      <c r="AR33" s="723"/>
      <c r="AS33" s="716"/>
      <c r="AT33" s="716"/>
      <c r="AU33" s="716"/>
      <c r="AV33" s="716"/>
      <c r="AW33" s="716"/>
      <c r="AX33" s="716"/>
      <c r="AY33" s="716"/>
      <c r="AZ33" s="716"/>
      <c r="BA33" s="716"/>
      <c r="BB33" s="716"/>
      <c r="BC33" s="716"/>
      <c r="BD33" s="716"/>
      <c r="BE33" s="717"/>
      <c r="BF33" s="718"/>
      <c r="BG33" s="718"/>
      <c r="BH33" s="718"/>
      <c r="BI33" s="718"/>
      <c r="BJ33" s="719"/>
      <c r="BK33" s="723"/>
      <c r="BL33" s="723"/>
      <c r="BM33" s="723"/>
      <c r="BN33" s="723"/>
      <c r="BO33" s="723"/>
      <c r="BP33" s="723"/>
      <c r="BQ33" s="723"/>
      <c r="BR33" s="723"/>
      <c r="BS33" s="723"/>
    </row>
    <row r="34" spans="1:71" x14ac:dyDescent="0.2">
      <c r="A34" s="715"/>
      <c r="B34" s="715"/>
      <c r="C34" s="715"/>
      <c r="D34" s="715"/>
      <c r="E34" s="715"/>
      <c r="F34" s="715"/>
      <c r="G34" s="715"/>
      <c r="H34" s="715"/>
      <c r="I34" s="715"/>
      <c r="J34" s="715"/>
      <c r="K34" s="715"/>
      <c r="L34" s="715"/>
      <c r="M34" s="715"/>
      <c r="N34" s="715"/>
      <c r="O34" s="729"/>
      <c r="P34" s="729"/>
      <c r="Q34" s="729"/>
      <c r="R34" s="729"/>
      <c r="S34" s="729"/>
      <c r="T34" s="729"/>
      <c r="U34" s="730"/>
      <c r="V34" s="730"/>
      <c r="W34" s="730"/>
      <c r="X34" s="730"/>
      <c r="Y34" s="730"/>
      <c r="Z34" s="730"/>
      <c r="AA34" s="731"/>
      <c r="AB34" s="731"/>
      <c r="AC34" s="731"/>
      <c r="AD34" s="731"/>
      <c r="AE34" s="731"/>
      <c r="AF34" s="731"/>
      <c r="AG34" s="723"/>
      <c r="AH34" s="723"/>
      <c r="AI34" s="723"/>
      <c r="AJ34" s="723"/>
      <c r="AK34" s="723"/>
      <c r="AL34" s="723"/>
      <c r="AM34" s="723"/>
      <c r="AN34" s="723"/>
      <c r="AO34" s="723"/>
      <c r="AP34" s="723"/>
      <c r="AQ34" s="723"/>
      <c r="AR34" s="723"/>
      <c r="AS34" s="716"/>
      <c r="AT34" s="716"/>
      <c r="AU34" s="716"/>
      <c r="AV34" s="716"/>
      <c r="AW34" s="716"/>
      <c r="AX34" s="716"/>
      <c r="AY34" s="716"/>
      <c r="AZ34" s="716"/>
      <c r="BA34" s="716"/>
      <c r="BB34" s="716"/>
      <c r="BC34" s="716"/>
      <c r="BD34" s="716"/>
      <c r="BE34" s="720"/>
      <c r="BF34" s="721"/>
      <c r="BG34" s="721"/>
      <c r="BH34" s="721"/>
      <c r="BI34" s="721"/>
      <c r="BJ34" s="722"/>
      <c r="BK34" s="723"/>
      <c r="BL34" s="723"/>
      <c r="BM34" s="723"/>
      <c r="BN34" s="723"/>
      <c r="BO34" s="723"/>
      <c r="BP34" s="723"/>
      <c r="BQ34" s="723"/>
      <c r="BR34" s="723"/>
      <c r="BS34" s="723"/>
    </row>
    <row r="35" spans="1:71" x14ac:dyDescent="0.2">
      <c r="A35" s="714"/>
      <c r="B35" s="715"/>
      <c r="C35" s="715"/>
      <c r="D35" s="715"/>
      <c r="E35" s="715"/>
      <c r="F35" s="715"/>
      <c r="G35" s="715"/>
      <c r="H35" s="715"/>
      <c r="I35" s="715"/>
      <c r="J35" s="715"/>
      <c r="K35" s="715"/>
      <c r="L35" s="715"/>
      <c r="M35" s="715"/>
      <c r="N35" s="715"/>
      <c r="O35" s="729"/>
      <c r="P35" s="729"/>
      <c r="Q35" s="729"/>
      <c r="R35" s="729"/>
      <c r="S35" s="729"/>
      <c r="T35" s="729"/>
      <c r="U35" s="730"/>
      <c r="V35" s="730"/>
      <c r="W35" s="730"/>
      <c r="X35" s="730"/>
      <c r="Y35" s="730"/>
      <c r="Z35" s="730"/>
      <c r="AA35" s="731"/>
      <c r="AB35" s="731"/>
      <c r="AC35" s="731"/>
      <c r="AD35" s="731"/>
      <c r="AE35" s="731"/>
      <c r="AF35" s="731"/>
      <c r="AG35" s="723"/>
      <c r="AH35" s="723"/>
      <c r="AI35" s="723"/>
      <c r="AJ35" s="723"/>
      <c r="AK35" s="723"/>
      <c r="AL35" s="723"/>
      <c r="AM35" s="723"/>
      <c r="AN35" s="723"/>
      <c r="AO35" s="723"/>
      <c r="AP35" s="723"/>
      <c r="AQ35" s="723"/>
      <c r="AR35" s="723"/>
      <c r="AS35" s="716"/>
      <c r="AT35" s="716"/>
      <c r="AU35" s="716"/>
      <c r="AV35" s="716"/>
      <c r="AW35" s="716"/>
      <c r="AX35" s="716"/>
      <c r="AY35" s="716"/>
      <c r="AZ35" s="716"/>
      <c r="BA35" s="716"/>
      <c r="BB35" s="716"/>
      <c r="BC35" s="716"/>
      <c r="BD35" s="716"/>
      <c r="BE35" s="717"/>
      <c r="BF35" s="718"/>
      <c r="BG35" s="718"/>
      <c r="BH35" s="718"/>
      <c r="BI35" s="718"/>
      <c r="BJ35" s="719"/>
      <c r="BK35" s="723"/>
      <c r="BL35" s="723"/>
      <c r="BM35" s="723"/>
      <c r="BN35" s="723"/>
      <c r="BO35" s="723"/>
      <c r="BP35" s="723"/>
      <c r="BQ35" s="723"/>
      <c r="BR35" s="723"/>
      <c r="BS35" s="723"/>
    </row>
    <row r="36" spans="1:71" x14ac:dyDescent="0.2">
      <c r="A36" s="715"/>
      <c r="B36" s="715"/>
      <c r="C36" s="715"/>
      <c r="D36" s="715"/>
      <c r="E36" s="715"/>
      <c r="F36" s="715"/>
      <c r="G36" s="715"/>
      <c r="H36" s="715"/>
      <c r="I36" s="715"/>
      <c r="J36" s="715"/>
      <c r="K36" s="715"/>
      <c r="L36" s="715"/>
      <c r="M36" s="715"/>
      <c r="N36" s="715"/>
      <c r="O36" s="729"/>
      <c r="P36" s="729"/>
      <c r="Q36" s="729"/>
      <c r="R36" s="729"/>
      <c r="S36" s="729"/>
      <c r="T36" s="729"/>
      <c r="U36" s="730"/>
      <c r="V36" s="730"/>
      <c r="W36" s="730"/>
      <c r="X36" s="730"/>
      <c r="Y36" s="730"/>
      <c r="Z36" s="730"/>
      <c r="AA36" s="731"/>
      <c r="AB36" s="731"/>
      <c r="AC36" s="731"/>
      <c r="AD36" s="731"/>
      <c r="AE36" s="731"/>
      <c r="AF36" s="731"/>
      <c r="AG36" s="723"/>
      <c r="AH36" s="723"/>
      <c r="AI36" s="723"/>
      <c r="AJ36" s="723"/>
      <c r="AK36" s="723"/>
      <c r="AL36" s="723"/>
      <c r="AM36" s="723"/>
      <c r="AN36" s="723"/>
      <c r="AO36" s="723"/>
      <c r="AP36" s="723"/>
      <c r="AQ36" s="723"/>
      <c r="AR36" s="723"/>
      <c r="AS36" s="716"/>
      <c r="AT36" s="716"/>
      <c r="AU36" s="716"/>
      <c r="AV36" s="716"/>
      <c r="AW36" s="716"/>
      <c r="AX36" s="716"/>
      <c r="AY36" s="716"/>
      <c r="AZ36" s="716"/>
      <c r="BA36" s="716"/>
      <c r="BB36" s="716"/>
      <c r="BC36" s="716"/>
      <c r="BD36" s="716"/>
      <c r="BE36" s="720"/>
      <c r="BF36" s="721"/>
      <c r="BG36" s="721"/>
      <c r="BH36" s="721"/>
      <c r="BI36" s="721"/>
      <c r="BJ36" s="722"/>
      <c r="BK36" s="723"/>
      <c r="BL36" s="723"/>
      <c r="BM36" s="723"/>
      <c r="BN36" s="723"/>
      <c r="BO36" s="723"/>
      <c r="BP36" s="723"/>
      <c r="BQ36" s="723"/>
      <c r="BR36" s="723"/>
      <c r="BS36" s="723"/>
    </row>
    <row r="37" spans="1:71" x14ac:dyDescent="0.2">
      <c r="A37" s="714"/>
      <c r="B37" s="715"/>
      <c r="C37" s="715"/>
      <c r="D37" s="715"/>
      <c r="E37" s="715"/>
      <c r="F37" s="715"/>
      <c r="G37" s="715"/>
      <c r="H37" s="715"/>
      <c r="I37" s="715"/>
      <c r="J37" s="715"/>
      <c r="K37" s="715"/>
      <c r="L37" s="715"/>
      <c r="M37" s="715"/>
      <c r="N37" s="715"/>
      <c r="O37" s="729"/>
      <c r="P37" s="729"/>
      <c r="Q37" s="729"/>
      <c r="R37" s="729"/>
      <c r="S37" s="729"/>
      <c r="T37" s="729"/>
      <c r="U37" s="730"/>
      <c r="V37" s="730"/>
      <c r="W37" s="730"/>
      <c r="X37" s="730"/>
      <c r="Y37" s="730"/>
      <c r="Z37" s="730"/>
      <c r="AA37" s="731"/>
      <c r="AB37" s="731"/>
      <c r="AC37" s="731"/>
      <c r="AD37" s="731"/>
      <c r="AE37" s="731"/>
      <c r="AF37" s="731"/>
      <c r="AG37" s="723"/>
      <c r="AH37" s="723"/>
      <c r="AI37" s="723"/>
      <c r="AJ37" s="723"/>
      <c r="AK37" s="723"/>
      <c r="AL37" s="723"/>
      <c r="AM37" s="723"/>
      <c r="AN37" s="723"/>
      <c r="AO37" s="723"/>
      <c r="AP37" s="723"/>
      <c r="AQ37" s="723"/>
      <c r="AR37" s="723"/>
      <c r="AS37" s="716"/>
      <c r="AT37" s="716"/>
      <c r="AU37" s="716"/>
      <c r="AV37" s="716"/>
      <c r="AW37" s="716"/>
      <c r="AX37" s="716"/>
      <c r="AY37" s="716"/>
      <c r="AZ37" s="716"/>
      <c r="BA37" s="716"/>
      <c r="BB37" s="716"/>
      <c r="BC37" s="716"/>
      <c r="BD37" s="716"/>
      <c r="BE37" s="717"/>
      <c r="BF37" s="718"/>
      <c r="BG37" s="718"/>
      <c r="BH37" s="718"/>
      <c r="BI37" s="718"/>
      <c r="BJ37" s="719"/>
      <c r="BK37" s="723"/>
      <c r="BL37" s="723"/>
      <c r="BM37" s="723"/>
      <c r="BN37" s="723"/>
      <c r="BO37" s="723"/>
      <c r="BP37" s="723"/>
      <c r="BQ37" s="723"/>
      <c r="BR37" s="723"/>
      <c r="BS37" s="723"/>
    </row>
    <row r="38" spans="1:71" x14ac:dyDescent="0.2">
      <c r="A38" s="715"/>
      <c r="B38" s="715"/>
      <c r="C38" s="715"/>
      <c r="D38" s="715"/>
      <c r="E38" s="715"/>
      <c r="F38" s="715"/>
      <c r="G38" s="715"/>
      <c r="H38" s="715"/>
      <c r="I38" s="715"/>
      <c r="J38" s="715"/>
      <c r="K38" s="715"/>
      <c r="L38" s="715"/>
      <c r="M38" s="715"/>
      <c r="N38" s="715"/>
      <c r="O38" s="729"/>
      <c r="P38" s="729"/>
      <c r="Q38" s="729"/>
      <c r="R38" s="729"/>
      <c r="S38" s="729"/>
      <c r="T38" s="729"/>
      <c r="U38" s="730"/>
      <c r="V38" s="730"/>
      <c r="W38" s="730"/>
      <c r="X38" s="730"/>
      <c r="Y38" s="730"/>
      <c r="Z38" s="730"/>
      <c r="AA38" s="731"/>
      <c r="AB38" s="731"/>
      <c r="AC38" s="731"/>
      <c r="AD38" s="731"/>
      <c r="AE38" s="731"/>
      <c r="AF38" s="731"/>
      <c r="AG38" s="723"/>
      <c r="AH38" s="723"/>
      <c r="AI38" s="723"/>
      <c r="AJ38" s="723"/>
      <c r="AK38" s="723"/>
      <c r="AL38" s="723"/>
      <c r="AM38" s="723"/>
      <c r="AN38" s="723"/>
      <c r="AO38" s="723"/>
      <c r="AP38" s="723"/>
      <c r="AQ38" s="723"/>
      <c r="AR38" s="723"/>
      <c r="AS38" s="716"/>
      <c r="AT38" s="716"/>
      <c r="AU38" s="716"/>
      <c r="AV38" s="716"/>
      <c r="AW38" s="716"/>
      <c r="AX38" s="716"/>
      <c r="AY38" s="716"/>
      <c r="AZ38" s="716"/>
      <c r="BA38" s="716"/>
      <c r="BB38" s="716"/>
      <c r="BC38" s="716"/>
      <c r="BD38" s="716"/>
      <c r="BE38" s="720"/>
      <c r="BF38" s="721"/>
      <c r="BG38" s="721"/>
      <c r="BH38" s="721"/>
      <c r="BI38" s="721"/>
      <c r="BJ38" s="722"/>
      <c r="BK38" s="723"/>
      <c r="BL38" s="723"/>
      <c r="BM38" s="723"/>
      <c r="BN38" s="723"/>
      <c r="BO38" s="723"/>
      <c r="BP38" s="723"/>
      <c r="BQ38" s="723"/>
      <c r="BR38" s="723"/>
      <c r="BS38" s="723"/>
    </row>
    <row r="39" spans="1:71" x14ac:dyDescent="0.2">
      <c r="A39" s="714"/>
      <c r="B39" s="715"/>
      <c r="C39" s="715"/>
      <c r="D39" s="715"/>
      <c r="E39" s="715"/>
      <c r="F39" s="715"/>
      <c r="G39" s="715"/>
      <c r="H39" s="715"/>
      <c r="I39" s="715"/>
      <c r="J39" s="715"/>
      <c r="K39" s="715"/>
      <c r="L39" s="715"/>
      <c r="M39" s="715"/>
      <c r="N39" s="715"/>
      <c r="O39" s="729"/>
      <c r="P39" s="729"/>
      <c r="Q39" s="729"/>
      <c r="R39" s="729"/>
      <c r="S39" s="729"/>
      <c r="T39" s="729"/>
      <c r="U39" s="730"/>
      <c r="V39" s="730"/>
      <c r="W39" s="730"/>
      <c r="X39" s="730"/>
      <c r="Y39" s="730"/>
      <c r="Z39" s="730"/>
      <c r="AA39" s="731"/>
      <c r="AB39" s="731"/>
      <c r="AC39" s="731"/>
      <c r="AD39" s="731"/>
      <c r="AE39" s="731"/>
      <c r="AF39" s="731"/>
      <c r="AG39" s="723"/>
      <c r="AH39" s="723"/>
      <c r="AI39" s="723"/>
      <c r="AJ39" s="723"/>
      <c r="AK39" s="723"/>
      <c r="AL39" s="723"/>
      <c r="AM39" s="723"/>
      <c r="AN39" s="723"/>
      <c r="AO39" s="723"/>
      <c r="AP39" s="723"/>
      <c r="AQ39" s="723"/>
      <c r="AR39" s="723"/>
      <c r="AS39" s="716"/>
      <c r="AT39" s="716"/>
      <c r="AU39" s="716"/>
      <c r="AV39" s="716"/>
      <c r="AW39" s="716"/>
      <c r="AX39" s="716"/>
      <c r="AY39" s="716"/>
      <c r="AZ39" s="716"/>
      <c r="BA39" s="716"/>
      <c r="BB39" s="716"/>
      <c r="BC39" s="716"/>
      <c r="BD39" s="716"/>
      <c r="BE39" s="717"/>
      <c r="BF39" s="718"/>
      <c r="BG39" s="718"/>
      <c r="BH39" s="718"/>
      <c r="BI39" s="718"/>
      <c r="BJ39" s="719"/>
      <c r="BK39" s="723"/>
      <c r="BL39" s="723"/>
      <c r="BM39" s="723"/>
      <c r="BN39" s="723"/>
      <c r="BO39" s="723"/>
      <c r="BP39" s="723"/>
      <c r="BQ39" s="723"/>
      <c r="BR39" s="723"/>
      <c r="BS39" s="723"/>
    </row>
    <row r="40" spans="1:71" x14ac:dyDescent="0.2">
      <c r="A40" s="715"/>
      <c r="B40" s="715"/>
      <c r="C40" s="715"/>
      <c r="D40" s="715"/>
      <c r="E40" s="715"/>
      <c r="F40" s="715"/>
      <c r="G40" s="715"/>
      <c r="H40" s="715"/>
      <c r="I40" s="715"/>
      <c r="J40" s="715"/>
      <c r="K40" s="715"/>
      <c r="L40" s="715"/>
      <c r="M40" s="715"/>
      <c r="N40" s="715"/>
      <c r="O40" s="729"/>
      <c r="P40" s="729"/>
      <c r="Q40" s="729"/>
      <c r="R40" s="729"/>
      <c r="S40" s="729"/>
      <c r="T40" s="729"/>
      <c r="U40" s="730"/>
      <c r="V40" s="730"/>
      <c r="W40" s="730"/>
      <c r="X40" s="730"/>
      <c r="Y40" s="730"/>
      <c r="Z40" s="730"/>
      <c r="AA40" s="731"/>
      <c r="AB40" s="731"/>
      <c r="AC40" s="731"/>
      <c r="AD40" s="731"/>
      <c r="AE40" s="731"/>
      <c r="AF40" s="731"/>
      <c r="AG40" s="723"/>
      <c r="AH40" s="723"/>
      <c r="AI40" s="723"/>
      <c r="AJ40" s="723"/>
      <c r="AK40" s="723"/>
      <c r="AL40" s="723"/>
      <c r="AM40" s="723"/>
      <c r="AN40" s="723"/>
      <c r="AO40" s="723"/>
      <c r="AP40" s="723"/>
      <c r="AQ40" s="723"/>
      <c r="AR40" s="723"/>
      <c r="AS40" s="716"/>
      <c r="AT40" s="716"/>
      <c r="AU40" s="716"/>
      <c r="AV40" s="716"/>
      <c r="AW40" s="716"/>
      <c r="AX40" s="716"/>
      <c r="AY40" s="716"/>
      <c r="AZ40" s="716"/>
      <c r="BA40" s="716"/>
      <c r="BB40" s="716"/>
      <c r="BC40" s="716"/>
      <c r="BD40" s="716"/>
      <c r="BE40" s="720"/>
      <c r="BF40" s="721"/>
      <c r="BG40" s="721"/>
      <c r="BH40" s="721"/>
      <c r="BI40" s="721"/>
      <c r="BJ40" s="722"/>
      <c r="BK40" s="723"/>
      <c r="BL40" s="723"/>
      <c r="BM40" s="723"/>
      <c r="BN40" s="723"/>
      <c r="BO40" s="723"/>
      <c r="BP40" s="723"/>
      <c r="BQ40" s="723"/>
      <c r="BR40" s="723"/>
      <c r="BS40" s="723"/>
    </row>
    <row r="41" spans="1:71" x14ac:dyDescent="0.2">
      <c r="A41" s="714"/>
      <c r="B41" s="715"/>
      <c r="C41" s="715"/>
      <c r="D41" s="715"/>
      <c r="E41" s="715"/>
      <c r="F41" s="715"/>
      <c r="G41" s="715"/>
      <c r="H41" s="715"/>
      <c r="I41" s="715"/>
      <c r="J41" s="715"/>
      <c r="K41" s="715"/>
      <c r="L41" s="715"/>
      <c r="M41" s="715"/>
      <c r="N41" s="715"/>
      <c r="O41" s="729"/>
      <c r="P41" s="729"/>
      <c r="Q41" s="729"/>
      <c r="R41" s="729"/>
      <c r="S41" s="729"/>
      <c r="T41" s="729"/>
      <c r="U41" s="730"/>
      <c r="V41" s="730"/>
      <c r="W41" s="730"/>
      <c r="X41" s="730"/>
      <c r="Y41" s="730"/>
      <c r="Z41" s="730"/>
      <c r="AA41" s="731"/>
      <c r="AB41" s="731"/>
      <c r="AC41" s="731"/>
      <c r="AD41" s="731"/>
      <c r="AE41" s="731"/>
      <c r="AF41" s="731"/>
      <c r="AG41" s="723"/>
      <c r="AH41" s="723"/>
      <c r="AI41" s="723"/>
      <c r="AJ41" s="723"/>
      <c r="AK41" s="723"/>
      <c r="AL41" s="723"/>
      <c r="AM41" s="723"/>
      <c r="AN41" s="723"/>
      <c r="AO41" s="723"/>
      <c r="AP41" s="723"/>
      <c r="AQ41" s="723"/>
      <c r="AR41" s="723"/>
      <c r="AS41" s="716"/>
      <c r="AT41" s="716"/>
      <c r="AU41" s="716"/>
      <c r="AV41" s="716"/>
      <c r="AW41" s="716"/>
      <c r="AX41" s="716"/>
      <c r="AY41" s="716"/>
      <c r="AZ41" s="716"/>
      <c r="BA41" s="716"/>
      <c r="BB41" s="716"/>
      <c r="BC41" s="716"/>
      <c r="BD41" s="716"/>
      <c r="BE41" s="717"/>
      <c r="BF41" s="718"/>
      <c r="BG41" s="718"/>
      <c r="BH41" s="718"/>
      <c r="BI41" s="718"/>
      <c r="BJ41" s="719"/>
      <c r="BK41" s="723"/>
      <c r="BL41" s="723"/>
      <c r="BM41" s="723"/>
      <c r="BN41" s="723"/>
      <c r="BO41" s="723"/>
      <c r="BP41" s="723"/>
      <c r="BQ41" s="723"/>
      <c r="BR41" s="723"/>
      <c r="BS41" s="723"/>
    </row>
    <row r="42" spans="1:71" x14ac:dyDescent="0.2">
      <c r="A42" s="715"/>
      <c r="B42" s="715"/>
      <c r="C42" s="715"/>
      <c r="D42" s="715"/>
      <c r="E42" s="715"/>
      <c r="F42" s="715"/>
      <c r="G42" s="715"/>
      <c r="H42" s="715"/>
      <c r="I42" s="715"/>
      <c r="J42" s="715"/>
      <c r="K42" s="715"/>
      <c r="L42" s="715"/>
      <c r="M42" s="715"/>
      <c r="N42" s="715"/>
      <c r="O42" s="729"/>
      <c r="P42" s="729"/>
      <c r="Q42" s="729"/>
      <c r="R42" s="729"/>
      <c r="S42" s="729"/>
      <c r="T42" s="729"/>
      <c r="U42" s="730"/>
      <c r="V42" s="730"/>
      <c r="W42" s="730"/>
      <c r="X42" s="730"/>
      <c r="Y42" s="730"/>
      <c r="Z42" s="730"/>
      <c r="AA42" s="731"/>
      <c r="AB42" s="731"/>
      <c r="AC42" s="731"/>
      <c r="AD42" s="731"/>
      <c r="AE42" s="731"/>
      <c r="AF42" s="731"/>
      <c r="AG42" s="723"/>
      <c r="AH42" s="723"/>
      <c r="AI42" s="723"/>
      <c r="AJ42" s="723"/>
      <c r="AK42" s="723"/>
      <c r="AL42" s="723"/>
      <c r="AM42" s="723"/>
      <c r="AN42" s="723"/>
      <c r="AO42" s="723"/>
      <c r="AP42" s="723"/>
      <c r="AQ42" s="723"/>
      <c r="AR42" s="723"/>
      <c r="AS42" s="716"/>
      <c r="AT42" s="716"/>
      <c r="AU42" s="716"/>
      <c r="AV42" s="716"/>
      <c r="AW42" s="716"/>
      <c r="AX42" s="716"/>
      <c r="AY42" s="716"/>
      <c r="AZ42" s="716"/>
      <c r="BA42" s="716"/>
      <c r="BB42" s="716"/>
      <c r="BC42" s="716"/>
      <c r="BD42" s="716"/>
      <c r="BE42" s="720"/>
      <c r="BF42" s="721"/>
      <c r="BG42" s="721"/>
      <c r="BH42" s="721"/>
      <c r="BI42" s="721"/>
      <c r="BJ42" s="722"/>
      <c r="BK42" s="723"/>
      <c r="BL42" s="723"/>
      <c r="BM42" s="723"/>
      <c r="BN42" s="723"/>
      <c r="BO42" s="723"/>
      <c r="BP42" s="723"/>
      <c r="BQ42" s="723"/>
      <c r="BR42" s="723"/>
      <c r="BS42" s="723"/>
    </row>
    <row r="43" spans="1:71" x14ac:dyDescent="0.2">
      <c r="A43" s="714"/>
      <c r="B43" s="715"/>
      <c r="C43" s="715"/>
      <c r="D43" s="715"/>
      <c r="E43" s="715"/>
      <c r="F43" s="715"/>
      <c r="G43" s="715"/>
      <c r="H43" s="715"/>
      <c r="I43" s="715"/>
      <c r="J43" s="715"/>
      <c r="K43" s="715"/>
      <c r="L43" s="715"/>
      <c r="M43" s="715"/>
      <c r="N43" s="715"/>
      <c r="O43" s="729"/>
      <c r="P43" s="729"/>
      <c r="Q43" s="729"/>
      <c r="R43" s="729"/>
      <c r="S43" s="729"/>
      <c r="T43" s="729"/>
      <c r="U43" s="730"/>
      <c r="V43" s="730"/>
      <c r="W43" s="730"/>
      <c r="X43" s="730"/>
      <c r="Y43" s="730"/>
      <c r="Z43" s="730"/>
      <c r="AA43" s="731"/>
      <c r="AB43" s="731"/>
      <c r="AC43" s="731"/>
      <c r="AD43" s="731"/>
      <c r="AE43" s="731"/>
      <c r="AF43" s="731"/>
      <c r="AG43" s="723"/>
      <c r="AH43" s="723"/>
      <c r="AI43" s="723"/>
      <c r="AJ43" s="723"/>
      <c r="AK43" s="723"/>
      <c r="AL43" s="723"/>
      <c r="AM43" s="723"/>
      <c r="AN43" s="723"/>
      <c r="AO43" s="723"/>
      <c r="AP43" s="723"/>
      <c r="AQ43" s="723"/>
      <c r="AR43" s="723"/>
      <c r="AS43" s="716"/>
      <c r="AT43" s="716"/>
      <c r="AU43" s="716"/>
      <c r="AV43" s="716"/>
      <c r="AW43" s="716"/>
      <c r="AX43" s="716"/>
      <c r="AY43" s="716"/>
      <c r="AZ43" s="716"/>
      <c r="BA43" s="716"/>
      <c r="BB43" s="716"/>
      <c r="BC43" s="716"/>
      <c r="BD43" s="716"/>
      <c r="BE43" s="717"/>
      <c r="BF43" s="718"/>
      <c r="BG43" s="718"/>
      <c r="BH43" s="718"/>
      <c r="BI43" s="718"/>
      <c r="BJ43" s="719"/>
      <c r="BK43" s="723"/>
      <c r="BL43" s="723"/>
      <c r="BM43" s="723"/>
      <c r="BN43" s="723"/>
      <c r="BO43" s="723"/>
      <c r="BP43" s="723"/>
      <c r="BQ43" s="723"/>
      <c r="BR43" s="723"/>
      <c r="BS43" s="723"/>
    </row>
    <row r="44" spans="1:71" x14ac:dyDescent="0.2">
      <c r="A44" s="715"/>
      <c r="B44" s="715"/>
      <c r="C44" s="715"/>
      <c r="D44" s="715"/>
      <c r="E44" s="715"/>
      <c r="F44" s="715"/>
      <c r="G44" s="715"/>
      <c r="H44" s="715"/>
      <c r="I44" s="715"/>
      <c r="J44" s="715"/>
      <c r="K44" s="715"/>
      <c r="L44" s="715"/>
      <c r="M44" s="715"/>
      <c r="N44" s="715"/>
      <c r="O44" s="729"/>
      <c r="P44" s="729"/>
      <c r="Q44" s="729"/>
      <c r="R44" s="729"/>
      <c r="S44" s="729"/>
      <c r="T44" s="729"/>
      <c r="U44" s="730"/>
      <c r="V44" s="730"/>
      <c r="W44" s="730"/>
      <c r="X44" s="730"/>
      <c r="Y44" s="730"/>
      <c r="Z44" s="730"/>
      <c r="AA44" s="731"/>
      <c r="AB44" s="731"/>
      <c r="AC44" s="731"/>
      <c r="AD44" s="731"/>
      <c r="AE44" s="731"/>
      <c r="AF44" s="731"/>
      <c r="AG44" s="723"/>
      <c r="AH44" s="723"/>
      <c r="AI44" s="723"/>
      <c r="AJ44" s="723"/>
      <c r="AK44" s="723"/>
      <c r="AL44" s="723"/>
      <c r="AM44" s="723"/>
      <c r="AN44" s="723"/>
      <c r="AO44" s="723"/>
      <c r="AP44" s="723"/>
      <c r="AQ44" s="723"/>
      <c r="AR44" s="723"/>
      <c r="AS44" s="716"/>
      <c r="AT44" s="716"/>
      <c r="AU44" s="716"/>
      <c r="AV44" s="716"/>
      <c r="AW44" s="716"/>
      <c r="AX44" s="716"/>
      <c r="AY44" s="716"/>
      <c r="AZ44" s="716"/>
      <c r="BA44" s="716"/>
      <c r="BB44" s="716"/>
      <c r="BC44" s="716"/>
      <c r="BD44" s="716"/>
      <c r="BE44" s="720"/>
      <c r="BF44" s="721"/>
      <c r="BG44" s="721"/>
      <c r="BH44" s="721"/>
      <c r="BI44" s="721"/>
      <c r="BJ44" s="722"/>
      <c r="BK44" s="723"/>
      <c r="BL44" s="723"/>
      <c r="BM44" s="723"/>
      <c r="BN44" s="723"/>
      <c r="BO44" s="723"/>
      <c r="BP44" s="723"/>
      <c r="BQ44" s="723"/>
      <c r="BR44" s="723"/>
      <c r="BS44" s="723"/>
    </row>
    <row r="45" spans="1:71" x14ac:dyDescent="0.2">
      <c r="A45" s="307"/>
      <c r="B45" s="307"/>
      <c r="C45" s="307"/>
      <c r="D45" s="307"/>
      <c r="E45" s="307"/>
      <c r="F45" s="307"/>
      <c r="G45" s="307"/>
      <c r="H45" s="307"/>
      <c r="I45" s="307"/>
      <c r="J45" s="307"/>
      <c r="K45" s="307"/>
      <c r="L45" s="307"/>
      <c r="M45" s="307"/>
      <c r="N45" s="307"/>
      <c r="O45" s="308"/>
      <c r="P45" s="308"/>
      <c r="Q45" s="308"/>
      <c r="R45" s="308"/>
      <c r="S45" s="308"/>
      <c r="T45" s="308"/>
      <c r="U45" s="309"/>
      <c r="V45" s="309"/>
      <c r="W45" s="309"/>
      <c r="X45" s="309"/>
      <c r="Y45" s="309"/>
      <c r="Z45" s="309"/>
      <c r="AA45" s="310"/>
      <c r="AB45" s="310"/>
      <c r="AC45" s="310"/>
      <c r="AD45" s="310"/>
      <c r="AE45" s="310"/>
      <c r="AF45" s="310"/>
      <c r="AG45" s="311"/>
      <c r="AH45" s="311"/>
      <c r="AI45" s="311"/>
      <c r="AJ45" s="311"/>
      <c r="AK45" s="311"/>
      <c r="AL45" s="311"/>
      <c r="AM45" s="311"/>
      <c r="AN45" s="311"/>
      <c r="AO45" s="311"/>
      <c r="AP45" s="311"/>
      <c r="AQ45" s="311"/>
      <c r="AR45" s="311"/>
      <c r="AS45" s="312"/>
      <c r="AT45" s="312"/>
      <c r="AU45" s="312"/>
      <c r="AV45" s="312"/>
      <c r="AW45" s="312"/>
      <c r="AX45" s="312"/>
      <c r="AY45" s="312"/>
      <c r="AZ45" s="312"/>
      <c r="BA45" s="312"/>
      <c r="BB45" s="312"/>
      <c r="BC45" s="312"/>
      <c r="BD45" s="312"/>
      <c r="BE45" s="308"/>
      <c r="BF45" s="308"/>
      <c r="BG45" s="308"/>
      <c r="BH45" s="308"/>
      <c r="BI45" s="308"/>
      <c r="BJ45" s="308"/>
      <c r="BK45" s="311"/>
      <c r="BL45" s="311"/>
      <c r="BM45" s="311"/>
      <c r="BN45" s="311"/>
      <c r="BO45" s="311"/>
      <c r="BP45" s="311"/>
      <c r="BQ45" s="311"/>
      <c r="BR45" s="311"/>
      <c r="BS45" s="311"/>
    </row>
    <row r="46" spans="1:71" x14ac:dyDescent="0.2">
      <c r="A46" s="314" t="s">
        <v>185</v>
      </c>
      <c r="B46" s="313"/>
      <c r="C46" s="313"/>
      <c r="D46" s="313"/>
      <c r="E46" s="313"/>
      <c r="F46" s="710"/>
      <c r="G46" s="711"/>
      <c r="H46" s="711"/>
      <c r="I46" s="711"/>
      <c r="J46" s="711"/>
      <c r="K46" s="711"/>
      <c r="L46" s="711"/>
      <c r="M46" s="711"/>
      <c r="N46" s="711"/>
      <c r="O46" s="711"/>
      <c r="P46" s="711"/>
      <c r="Q46" s="711"/>
      <c r="R46" s="711"/>
      <c r="S46" s="711"/>
      <c r="T46" s="711"/>
      <c r="U46" s="711"/>
      <c r="V46" s="711"/>
      <c r="W46" s="711"/>
      <c r="X46" s="711"/>
      <c r="Y46" s="711"/>
      <c r="Z46" s="711"/>
      <c r="AA46" s="711"/>
      <c r="AB46" s="711"/>
      <c r="AC46" s="711"/>
      <c r="AD46" s="711"/>
      <c r="AE46" s="711"/>
      <c r="AF46" s="711"/>
      <c r="AG46" s="711"/>
      <c r="AH46" s="711"/>
      <c r="AI46" s="711"/>
      <c r="AJ46" s="711"/>
      <c r="AK46" s="711"/>
      <c r="AL46" s="711"/>
      <c r="AM46" s="711"/>
      <c r="AN46" s="711"/>
      <c r="AO46" s="711"/>
      <c r="AP46" s="711"/>
      <c r="AQ46" s="711"/>
      <c r="AR46" s="711"/>
      <c r="AS46" s="711"/>
      <c r="AT46" s="711"/>
      <c r="AU46" s="711"/>
      <c r="AV46" s="711"/>
      <c r="AW46" s="711"/>
      <c r="AX46" s="711"/>
      <c r="AY46" s="711"/>
      <c r="AZ46" s="711"/>
      <c r="BA46" s="711"/>
      <c r="BB46" s="711"/>
      <c r="BC46" s="711"/>
      <c r="BD46" s="711"/>
      <c r="BE46" s="711"/>
      <c r="BF46" s="711"/>
      <c r="BG46" s="711"/>
      <c r="BH46" s="711"/>
      <c r="BI46" s="711"/>
      <c r="BJ46" s="711"/>
      <c r="BK46" s="711"/>
      <c r="BL46" s="711"/>
      <c r="BM46" s="711"/>
      <c r="BN46" s="711"/>
      <c r="BO46" s="711"/>
      <c r="BP46" s="711"/>
      <c r="BQ46" s="711"/>
      <c r="BR46" s="711"/>
      <c r="BS46" s="712"/>
    </row>
  </sheetData>
  <sheetProtection algorithmName="SHA-512" hashValue="uBUd/cJDIsPVuihU8w2A/LzFJrltaMmYkndJSXRnDd/7M9bvTnO5mSIaeXcaT+IOB5t1cKUY5IMpEhdwByum1w==" saltValue="YiaoG1+Yu1R0Y16bsQEg+A==" spinCount="100000" sheet="1" formatCells="0" formatColumns="0" formatRows="0" insertColumns="0" insertRows="0" insertHyperlinks="0" deleteColumns="0" deleteRows="0" sort="0" autoFilter="0" pivotTables="0"/>
  <mergeCells count="195">
    <mergeCell ref="F46:BS46"/>
    <mergeCell ref="AS37:AX38"/>
    <mergeCell ref="AY37:BD38"/>
    <mergeCell ref="BE37:BJ38"/>
    <mergeCell ref="BK37:BS38"/>
    <mergeCell ref="A43:N44"/>
    <mergeCell ref="O43:T44"/>
    <mergeCell ref="U43:Z44"/>
    <mergeCell ref="AA43:AF44"/>
    <mergeCell ref="AG43:AL44"/>
    <mergeCell ref="AM43:AR44"/>
    <mergeCell ref="A41:N42"/>
    <mergeCell ref="O41:T42"/>
    <mergeCell ref="U41:Z42"/>
    <mergeCell ref="AA41:AF42"/>
    <mergeCell ref="AG41:AL42"/>
    <mergeCell ref="A39:N40"/>
    <mergeCell ref="O39:T40"/>
    <mergeCell ref="U39:Z40"/>
    <mergeCell ref="AA39:AF40"/>
    <mergeCell ref="AG39:AL40"/>
    <mergeCell ref="AM41:AR42"/>
    <mergeCell ref="AS41:AX42"/>
    <mergeCell ref="AY41:BD42"/>
    <mergeCell ref="BK43:BS44"/>
    <mergeCell ref="BE41:BJ42"/>
    <mergeCell ref="BK41:BS42"/>
    <mergeCell ref="AM39:AR40"/>
    <mergeCell ref="AS39:AX40"/>
    <mergeCell ref="AY39:BD40"/>
    <mergeCell ref="BE39:BJ40"/>
    <mergeCell ref="BK39:BS40"/>
    <mergeCell ref="A35:N36"/>
    <mergeCell ref="O35:T36"/>
    <mergeCell ref="U35:Z36"/>
    <mergeCell ref="AA35:AF36"/>
    <mergeCell ref="AG35:AL36"/>
    <mergeCell ref="AM35:AR36"/>
    <mergeCell ref="A37:N38"/>
    <mergeCell ref="O37:T38"/>
    <mergeCell ref="U37:Z38"/>
    <mergeCell ref="AA37:AF38"/>
    <mergeCell ref="AG37:AL38"/>
    <mergeCell ref="AM37:AR38"/>
    <mergeCell ref="AS43:AX44"/>
    <mergeCell ref="AY43:BD44"/>
    <mergeCell ref="BE43:BJ44"/>
    <mergeCell ref="AS35:AX36"/>
    <mergeCell ref="AY35:BD36"/>
    <mergeCell ref="BE35:BJ36"/>
    <mergeCell ref="BK31:BS32"/>
    <mergeCell ref="A33:N34"/>
    <mergeCell ref="O33:T34"/>
    <mergeCell ref="U33:Z34"/>
    <mergeCell ref="AA33:AF34"/>
    <mergeCell ref="AG33:AL34"/>
    <mergeCell ref="AM33:AR34"/>
    <mergeCell ref="AS33:AX34"/>
    <mergeCell ref="AY33:BD34"/>
    <mergeCell ref="BE33:BJ34"/>
    <mergeCell ref="BK33:BS34"/>
    <mergeCell ref="A31:N32"/>
    <mergeCell ref="O31:T32"/>
    <mergeCell ref="U31:Z32"/>
    <mergeCell ref="AA31:AF32"/>
    <mergeCell ref="AG31:AL32"/>
    <mergeCell ref="AM31:AR32"/>
    <mergeCell ref="AS31:AX32"/>
    <mergeCell ref="AY31:BD32"/>
    <mergeCell ref="BE31:BJ32"/>
    <mergeCell ref="BK35:BS36"/>
    <mergeCell ref="BK27:BS28"/>
    <mergeCell ref="A29:N30"/>
    <mergeCell ref="O29:T30"/>
    <mergeCell ref="U29:Z30"/>
    <mergeCell ref="AA29:AF30"/>
    <mergeCell ref="AG29:AL30"/>
    <mergeCell ref="AM29:AR30"/>
    <mergeCell ref="AS29:AX30"/>
    <mergeCell ref="AY29:BD30"/>
    <mergeCell ref="BE29:BJ30"/>
    <mergeCell ref="BK29:BS30"/>
    <mergeCell ref="A27:N28"/>
    <mergeCell ref="O27:T28"/>
    <mergeCell ref="U27:Z28"/>
    <mergeCell ref="AA27:AF28"/>
    <mergeCell ref="AG27:AL28"/>
    <mergeCell ref="AM27:AR28"/>
    <mergeCell ref="AS27:AX28"/>
    <mergeCell ref="AY27:BD28"/>
    <mergeCell ref="BE27:BJ28"/>
    <mergeCell ref="BK23:BS24"/>
    <mergeCell ref="A25:N26"/>
    <mergeCell ref="O25:T26"/>
    <mergeCell ref="U25:Z26"/>
    <mergeCell ref="AA25:AF26"/>
    <mergeCell ref="AG25:AL26"/>
    <mergeCell ref="AM25:AR26"/>
    <mergeCell ref="AS25:AX26"/>
    <mergeCell ref="AY25:BD26"/>
    <mergeCell ref="BE25:BJ26"/>
    <mergeCell ref="BK25:BS26"/>
    <mergeCell ref="A23:N24"/>
    <mergeCell ref="O23:T24"/>
    <mergeCell ref="U23:Z24"/>
    <mergeCell ref="AA23:AF24"/>
    <mergeCell ref="AG23:AL24"/>
    <mergeCell ref="AM23:AR24"/>
    <mergeCell ref="AS23:AX24"/>
    <mergeCell ref="AY23:BD24"/>
    <mergeCell ref="BE23:BJ24"/>
    <mergeCell ref="BK19:BS20"/>
    <mergeCell ref="A21:N22"/>
    <mergeCell ref="O21:T22"/>
    <mergeCell ref="U21:Z22"/>
    <mergeCell ref="AA21:AF22"/>
    <mergeCell ref="AG21:AL22"/>
    <mergeCell ref="AM21:AR22"/>
    <mergeCell ref="AS21:AX22"/>
    <mergeCell ref="AY21:BD22"/>
    <mergeCell ref="BE21:BJ22"/>
    <mergeCell ref="BK21:BS22"/>
    <mergeCell ref="A19:N20"/>
    <mergeCell ref="O19:T20"/>
    <mergeCell ref="U19:Z20"/>
    <mergeCell ref="AA19:AF20"/>
    <mergeCell ref="AG19:AL20"/>
    <mergeCell ref="AM19:AR20"/>
    <mergeCell ref="AS19:AX20"/>
    <mergeCell ref="AY19:BD20"/>
    <mergeCell ref="BE19:BJ20"/>
    <mergeCell ref="BK15:BS16"/>
    <mergeCell ref="A17:N18"/>
    <mergeCell ref="O17:T18"/>
    <mergeCell ref="U17:Z18"/>
    <mergeCell ref="AA17:AF18"/>
    <mergeCell ref="AG17:AL18"/>
    <mergeCell ref="AM17:AR18"/>
    <mergeCell ref="AS17:AX18"/>
    <mergeCell ref="AY17:BD18"/>
    <mergeCell ref="BE17:BJ18"/>
    <mergeCell ref="BK17:BS18"/>
    <mergeCell ref="A15:N16"/>
    <mergeCell ref="O15:T16"/>
    <mergeCell ref="U15:Z16"/>
    <mergeCell ref="AA15:AF16"/>
    <mergeCell ref="AG15:AL16"/>
    <mergeCell ref="AM15:AR16"/>
    <mergeCell ref="AS15:AX16"/>
    <mergeCell ref="AY15:BD16"/>
    <mergeCell ref="BE15:BJ16"/>
    <mergeCell ref="BK11:BS12"/>
    <mergeCell ref="A13:N14"/>
    <mergeCell ref="O13:T14"/>
    <mergeCell ref="U13:Z14"/>
    <mergeCell ref="AA13:AF14"/>
    <mergeCell ref="AG13:AL14"/>
    <mergeCell ref="AM13:AR14"/>
    <mergeCell ref="AS13:AX14"/>
    <mergeCell ref="AY13:BD14"/>
    <mergeCell ref="BE13:BJ14"/>
    <mergeCell ref="BK13:BS14"/>
    <mergeCell ref="A11:N12"/>
    <mergeCell ref="O11:T12"/>
    <mergeCell ref="U11:Z12"/>
    <mergeCell ref="AA11:AF12"/>
    <mergeCell ref="AG11:AL12"/>
    <mergeCell ref="AM11:AR12"/>
    <mergeCell ref="AS11:AX12"/>
    <mergeCell ref="AY11:BD12"/>
    <mergeCell ref="BE11:BJ12"/>
    <mergeCell ref="AS6:AX8"/>
    <mergeCell ref="AY6:BD8"/>
    <mergeCell ref="BE6:BJ8"/>
    <mergeCell ref="BK6:BS8"/>
    <mergeCell ref="A9:N10"/>
    <mergeCell ref="O9:T10"/>
    <mergeCell ref="U9:Z10"/>
    <mergeCell ref="AA9:AF10"/>
    <mergeCell ref="AG9:AL10"/>
    <mergeCell ref="AM9:AR10"/>
    <mergeCell ref="AS9:AX10"/>
    <mergeCell ref="AY9:BD10"/>
    <mergeCell ref="BE9:BJ10"/>
    <mergeCell ref="BK9:BS10"/>
    <mergeCell ref="A3:N3"/>
    <mergeCell ref="O3:AF3"/>
    <mergeCell ref="B4:N4"/>
    <mergeCell ref="O4:AQ4"/>
    <mergeCell ref="A6:N8"/>
    <mergeCell ref="O6:T8"/>
    <mergeCell ref="U6:Z8"/>
    <mergeCell ref="AA6:AF8"/>
    <mergeCell ref="AG6:AL8"/>
    <mergeCell ref="AM6:AR8"/>
  </mergeCells>
  <pageMargins left="0.25" right="0.25" top="0.75" bottom="0.75" header="0.3" footer="0.3"/>
  <pageSetup scale="85" orientation="landscape" horizontalDpi="4294967292" r:id="rId1"/>
  <headerFooter>
    <oddHeader>&amp;C&amp;"Arial,Bold"&amp;11&amp;UUnit Information</oddHeader>
    <oddFooter>&amp;LIndiana Housing and Community Development Authority Rental Housing Final Application. Updated 12/2023&amp;RPage 11</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0"/>
  <dimension ref="A1:I44"/>
  <sheetViews>
    <sheetView showGridLines="0" showWhiteSpace="0" topLeftCell="A25" zoomScaleNormal="100" workbookViewId="0">
      <selection activeCell="K28" sqref="K28"/>
    </sheetView>
  </sheetViews>
  <sheetFormatPr defaultColWidth="9.140625" defaultRowHeight="15.75" x14ac:dyDescent="0.25"/>
  <cols>
    <col min="1" max="1" width="2.42578125" style="3" customWidth="1"/>
    <col min="2" max="2" width="3.85546875" style="3" bestFit="1" customWidth="1"/>
    <col min="3" max="3" width="2.5703125" style="3" customWidth="1"/>
    <col min="4" max="4" width="25" style="3" customWidth="1"/>
    <col min="5" max="6" width="10.28515625" style="3" customWidth="1"/>
    <col min="7" max="7" width="11.42578125" style="3" customWidth="1"/>
    <col min="8" max="8" width="24.85546875" style="3" customWidth="1"/>
    <col min="9" max="9" width="2.7109375" style="3" customWidth="1"/>
    <col min="10" max="10" width="9.140625" style="3" customWidth="1"/>
    <col min="11" max="16384" width="9.140625" style="3"/>
  </cols>
  <sheetData>
    <row r="1" spans="2:9" x14ac:dyDescent="0.25">
      <c r="B1" s="6" t="s">
        <v>186</v>
      </c>
      <c r="C1" s="496" t="s">
        <v>187</v>
      </c>
      <c r="D1" s="496"/>
      <c r="E1" s="496"/>
      <c r="F1" s="496"/>
      <c r="G1" s="496"/>
      <c r="H1" s="496"/>
      <c r="I1" s="496"/>
    </row>
    <row r="2" spans="2:9" x14ac:dyDescent="0.25">
      <c r="C2" s="496" t="s">
        <v>188</v>
      </c>
      <c r="D2" s="496"/>
      <c r="E2" s="496"/>
      <c r="F2" s="496"/>
      <c r="G2" s="496"/>
      <c r="H2" s="496"/>
      <c r="I2" s="496"/>
    </row>
    <row r="4" spans="2:9" ht="15.75" customHeight="1" x14ac:dyDescent="0.25">
      <c r="C4" s="4"/>
      <c r="D4" s="736" t="s">
        <v>189</v>
      </c>
      <c r="E4" s="736"/>
      <c r="F4" s="736"/>
      <c r="G4" s="736"/>
      <c r="H4" s="736"/>
      <c r="I4" s="736"/>
    </row>
    <row r="5" spans="2:9" x14ac:dyDescent="0.25">
      <c r="D5" s="736"/>
      <c r="E5" s="736"/>
      <c r="F5" s="736"/>
      <c r="G5" s="736"/>
      <c r="H5" s="736"/>
      <c r="I5" s="736"/>
    </row>
    <row r="6" spans="2:9" x14ac:dyDescent="0.25">
      <c r="D6" s="736"/>
      <c r="E6" s="736"/>
      <c r="F6" s="736"/>
      <c r="G6" s="736"/>
      <c r="H6" s="736"/>
      <c r="I6" s="736"/>
    </row>
    <row r="7" spans="2:9" x14ac:dyDescent="0.25">
      <c r="D7" s="736"/>
      <c r="E7" s="736"/>
      <c r="F7" s="736"/>
      <c r="G7" s="736"/>
      <c r="H7" s="736"/>
      <c r="I7" s="736"/>
    </row>
    <row r="8" spans="2:9" x14ac:dyDescent="0.25">
      <c r="D8" s="414"/>
      <c r="E8" s="414"/>
      <c r="F8" s="414"/>
      <c r="G8" s="414"/>
      <c r="H8" s="414"/>
      <c r="I8" s="414"/>
    </row>
    <row r="9" spans="2:9" x14ac:dyDescent="0.25">
      <c r="C9" s="4"/>
      <c r="D9" s="496" t="s">
        <v>190</v>
      </c>
      <c r="E9" s="496"/>
      <c r="F9" s="496"/>
      <c r="G9" s="496"/>
      <c r="H9" s="496"/>
      <c r="I9" s="496"/>
    </row>
    <row r="10" spans="2:9" x14ac:dyDescent="0.25">
      <c r="D10" s="496" t="s">
        <v>191</v>
      </c>
      <c r="E10" s="496"/>
      <c r="F10" s="496"/>
      <c r="G10" s="496"/>
      <c r="H10" s="496"/>
      <c r="I10" s="496"/>
    </row>
    <row r="11" spans="2:9" x14ac:dyDescent="0.25">
      <c r="D11" s="406"/>
      <c r="E11" s="406"/>
      <c r="F11" s="406"/>
      <c r="G11" s="406"/>
      <c r="H11" s="406"/>
      <c r="I11" s="406"/>
    </row>
    <row r="12" spans="2:9" x14ac:dyDescent="0.25">
      <c r="D12" s="406" t="s">
        <v>190</v>
      </c>
      <c r="E12" s="406"/>
      <c r="F12" s="406"/>
      <c r="G12" s="406"/>
      <c r="H12" s="406"/>
      <c r="I12" s="406"/>
    </row>
    <row r="13" spans="2:9" x14ac:dyDescent="0.25">
      <c r="D13" s="406" t="s">
        <v>192</v>
      </c>
      <c r="E13" s="406"/>
      <c r="F13" s="406"/>
      <c r="G13" s="406"/>
      <c r="H13" s="406"/>
      <c r="I13" s="406"/>
    </row>
    <row r="14" spans="2:9" x14ac:dyDescent="0.25">
      <c r="D14" s="406" t="s">
        <v>193</v>
      </c>
      <c r="E14" s="406"/>
      <c r="F14" s="406"/>
      <c r="G14" s="406"/>
      <c r="H14" s="406"/>
      <c r="I14" s="406"/>
    </row>
    <row r="15" spans="2:9" x14ac:dyDescent="0.25">
      <c r="D15" s="406"/>
      <c r="E15" s="406"/>
      <c r="F15" s="406"/>
      <c r="G15" s="406"/>
      <c r="H15" s="406"/>
      <c r="I15" s="406"/>
    </row>
    <row r="16" spans="2:9" x14ac:dyDescent="0.25">
      <c r="C16" s="42"/>
      <c r="D16" s="3" t="s">
        <v>194</v>
      </c>
    </row>
    <row r="17" spans="1:9" x14ac:dyDescent="0.25">
      <c r="C17" s="42"/>
      <c r="H17" s="327"/>
    </row>
    <row r="18" spans="1:9" x14ac:dyDescent="0.25">
      <c r="A18" s="2" t="s">
        <v>195</v>
      </c>
      <c r="B18" s="513" t="s">
        <v>196</v>
      </c>
      <c r="C18" s="513"/>
      <c r="D18" s="513"/>
    </row>
    <row r="20" spans="1:9" x14ac:dyDescent="0.25">
      <c r="B20" s="6" t="s">
        <v>197</v>
      </c>
      <c r="C20" s="4"/>
      <c r="D20" s="750" t="s">
        <v>198</v>
      </c>
      <c r="E20" s="750"/>
      <c r="F20" s="750"/>
      <c r="G20" s="750"/>
      <c r="H20" s="750"/>
      <c r="I20" s="750"/>
    </row>
    <row r="21" spans="1:9" x14ac:dyDescent="0.25">
      <c r="D21" s="496" t="s">
        <v>199</v>
      </c>
      <c r="E21" s="496"/>
      <c r="F21" s="496"/>
      <c r="G21" s="496"/>
      <c r="H21" s="496"/>
    </row>
    <row r="23" spans="1:9" x14ac:dyDescent="0.25">
      <c r="B23" s="6" t="s">
        <v>60</v>
      </c>
      <c r="C23" s="4"/>
      <c r="D23" s="3" t="s">
        <v>200</v>
      </c>
    </row>
    <row r="24" spans="1:9" x14ac:dyDescent="0.25">
      <c r="D24" s="496" t="s">
        <v>201</v>
      </c>
      <c r="E24" s="496"/>
      <c r="F24" s="496"/>
      <c r="G24" s="496"/>
      <c r="H24" s="496"/>
      <c r="I24" s="496"/>
    </row>
    <row r="26" spans="1:9" ht="15.75" customHeight="1" x14ac:dyDescent="0.25">
      <c r="B26" s="6" t="s">
        <v>61</v>
      </c>
      <c r="C26" s="4"/>
      <c r="D26" s="736" t="s">
        <v>202</v>
      </c>
      <c r="E26" s="736"/>
      <c r="F26" s="736"/>
      <c r="G26" s="736"/>
      <c r="H26" s="736"/>
      <c r="I26" s="736"/>
    </row>
    <row r="27" spans="1:9" x14ac:dyDescent="0.25">
      <c r="D27" s="736"/>
      <c r="E27" s="736"/>
      <c r="F27" s="736"/>
      <c r="G27" s="736"/>
      <c r="H27" s="736"/>
      <c r="I27" s="736"/>
    </row>
    <row r="28" spans="1:9" x14ac:dyDescent="0.25">
      <c r="D28" s="736"/>
      <c r="E28" s="736"/>
      <c r="F28" s="736"/>
      <c r="G28" s="736"/>
      <c r="H28" s="736"/>
      <c r="I28" s="736"/>
    </row>
    <row r="29" spans="1:9" x14ac:dyDescent="0.25">
      <c r="D29" s="736"/>
      <c r="E29" s="736"/>
      <c r="F29" s="736"/>
      <c r="G29" s="736"/>
      <c r="H29" s="736"/>
      <c r="I29" s="736"/>
    </row>
    <row r="30" spans="1:9" x14ac:dyDescent="0.25">
      <c r="D30" s="315"/>
      <c r="E30" s="315"/>
      <c r="F30" s="315"/>
      <c r="G30" s="315"/>
      <c r="H30" s="315"/>
      <c r="I30" s="315"/>
    </row>
    <row r="31" spans="1:9" x14ac:dyDescent="0.25">
      <c r="A31" s="2" t="s">
        <v>111</v>
      </c>
      <c r="B31" s="534" t="s">
        <v>203</v>
      </c>
      <c r="C31" s="534"/>
      <c r="D31" s="534"/>
      <c r="E31" s="534"/>
    </row>
    <row r="32" spans="1:9" ht="15.75" customHeight="1" x14ac:dyDescent="0.25">
      <c r="A32" s="2"/>
      <c r="B32" s="411"/>
      <c r="C32" s="411"/>
      <c r="D32" s="411"/>
      <c r="E32" s="411"/>
    </row>
    <row r="33" spans="1:9" x14ac:dyDescent="0.25">
      <c r="B33" s="745" t="s">
        <v>204</v>
      </c>
      <c r="C33" s="746"/>
      <c r="D33" s="746"/>
      <c r="E33" s="746"/>
      <c r="F33" s="746"/>
      <c r="G33" s="746"/>
      <c r="H33" s="746"/>
      <c r="I33" s="747"/>
    </row>
    <row r="34" spans="1:9" ht="66.75" customHeight="1" x14ac:dyDescent="0.25">
      <c r="B34" s="752" t="s">
        <v>205</v>
      </c>
      <c r="C34" s="753"/>
      <c r="D34" s="754"/>
      <c r="E34" s="743" t="s">
        <v>206</v>
      </c>
      <c r="F34" s="751"/>
      <c r="G34" s="744"/>
      <c r="H34" s="743" t="s">
        <v>207</v>
      </c>
      <c r="I34" s="744"/>
    </row>
    <row r="35" spans="1:9" x14ac:dyDescent="0.25">
      <c r="B35" s="733"/>
      <c r="C35" s="734"/>
      <c r="D35" s="735"/>
      <c r="E35" s="748"/>
      <c r="F35" s="755"/>
      <c r="G35" s="749"/>
      <c r="H35" s="748"/>
      <c r="I35" s="749"/>
    </row>
    <row r="36" spans="1:9" ht="15.75" customHeight="1" x14ac:dyDescent="0.25">
      <c r="B36" s="733"/>
      <c r="C36" s="734"/>
      <c r="D36" s="735"/>
      <c r="E36" s="748"/>
      <c r="F36" s="755"/>
      <c r="G36" s="749"/>
      <c r="H36" s="733"/>
      <c r="I36" s="735"/>
    </row>
    <row r="37" spans="1:9" x14ac:dyDescent="0.25">
      <c r="B37" s="733"/>
      <c r="C37" s="734"/>
      <c r="D37" s="735"/>
      <c r="E37" s="733"/>
      <c r="F37" s="734"/>
      <c r="G37" s="735"/>
      <c r="H37" s="733"/>
      <c r="I37" s="735"/>
    </row>
    <row r="38" spans="1:9" x14ac:dyDescent="0.25">
      <c r="B38" s="756"/>
      <c r="C38" s="757"/>
      <c r="D38" s="758"/>
      <c r="E38" s="748"/>
      <c r="F38" s="755"/>
      <c r="G38" s="749"/>
      <c r="H38" s="733"/>
      <c r="I38" s="735"/>
    </row>
    <row r="39" spans="1:9" x14ac:dyDescent="0.25">
      <c r="B39" s="733"/>
      <c r="C39" s="734"/>
      <c r="D39" s="735"/>
      <c r="E39" s="733"/>
      <c r="F39" s="734"/>
      <c r="G39" s="735"/>
      <c r="H39" s="733"/>
      <c r="I39" s="735"/>
    </row>
    <row r="40" spans="1:9" ht="4.5" customHeight="1" x14ac:dyDescent="0.25"/>
    <row r="41" spans="1:9" x14ac:dyDescent="0.25">
      <c r="B41" s="599" t="s">
        <v>208</v>
      </c>
      <c r="C41" s="599"/>
      <c r="D41" s="599"/>
      <c r="E41" s="599"/>
      <c r="F41" s="599"/>
      <c r="G41" s="599"/>
      <c r="H41" s="599"/>
      <c r="I41" s="599"/>
    </row>
    <row r="42" spans="1:9" x14ac:dyDescent="0.25">
      <c r="B42" s="36"/>
      <c r="C42" s="36"/>
      <c r="D42" s="36"/>
      <c r="E42" s="36"/>
      <c r="F42" s="36"/>
      <c r="G42" s="36"/>
      <c r="H42" s="36"/>
      <c r="I42" s="36"/>
    </row>
    <row r="43" spans="1:9" x14ac:dyDescent="0.25">
      <c r="A43" s="599" t="s">
        <v>40</v>
      </c>
      <c r="B43" s="599"/>
      <c r="C43" s="599"/>
      <c r="D43" s="737"/>
      <c r="E43" s="738"/>
      <c r="F43" s="738"/>
      <c r="G43" s="738"/>
      <c r="H43" s="738"/>
      <c r="I43" s="739"/>
    </row>
    <row r="44" spans="1:9" x14ac:dyDescent="0.25">
      <c r="C44" s="4"/>
      <c r="D44" s="740"/>
      <c r="E44" s="741"/>
      <c r="F44" s="741"/>
      <c r="G44" s="741"/>
      <c r="H44" s="741"/>
      <c r="I44" s="742"/>
    </row>
  </sheetData>
  <sheetProtection formatCells="0" formatColumns="0" formatRows="0" insertColumns="0" insertRows="0" insertHyperlinks="0" deleteColumns="0" deleteRows="0" sort="0" autoFilter="0" pivotTables="0"/>
  <mergeCells count="33">
    <mergeCell ref="E38:G38"/>
    <mergeCell ref="E39:G39"/>
    <mergeCell ref="B41:I41"/>
    <mergeCell ref="B38:D38"/>
    <mergeCell ref="B39:D39"/>
    <mergeCell ref="B35:D35"/>
    <mergeCell ref="B36:D36"/>
    <mergeCell ref="B34:D34"/>
    <mergeCell ref="E35:G35"/>
    <mergeCell ref="E36:G36"/>
    <mergeCell ref="D20:I20"/>
    <mergeCell ref="D21:H21"/>
    <mergeCell ref="E34:G34"/>
    <mergeCell ref="C1:I1"/>
    <mergeCell ref="C2:I2"/>
    <mergeCell ref="D24:I24"/>
    <mergeCell ref="B31:E31"/>
    <mergeCell ref="B37:D37"/>
    <mergeCell ref="D26:I29"/>
    <mergeCell ref="D4:I7"/>
    <mergeCell ref="A43:C43"/>
    <mergeCell ref="D43:I44"/>
    <mergeCell ref="D9:I9"/>
    <mergeCell ref="D10:I10"/>
    <mergeCell ref="H39:I39"/>
    <mergeCell ref="H34:I34"/>
    <mergeCell ref="B33:I33"/>
    <mergeCell ref="H35:I35"/>
    <mergeCell ref="H36:I36"/>
    <mergeCell ref="H37:I37"/>
    <mergeCell ref="H38:I38"/>
    <mergeCell ref="E37:G37"/>
    <mergeCell ref="B18:D18"/>
  </mergeCells>
  <phoneticPr fontId="0" type="noConversion"/>
  <pageMargins left="0.75" right="0.75" top="0.75" bottom="1" header="0.5" footer="0.5"/>
  <pageSetup scale="85" orientation="portrait" horizontalDpi="2400" verticalDpi="2400" r:id="rId1"/>
  <headerFooter>
    <oddFooter>&amp;LIndiana Housing and Community Development Authority Rental Housing Final Application. Updated 2.2019 &amp;RPage 12</oddFooter>
  </headerFooter>
  <drawing r:id="rId2"/>
  <legacyDrawing r:id="rId3"/>
  <controls>
    <mc:AlternateContent xmlns:mc="http://schemas.openxmlformats.org/markup-compatibility/2006">
      <mc:Choice Requires="x14">
        <control shapeId="63495" r:id="rId4" name="TextBox1">
          <controlPr autoLine="0" r:id="rId5">
            <anchor moveWithCells="1">
              <from>
                <xdr:col>6</xdr:col>
                <xdr:colOff>361950</xdr:colOff>
                <xdr:row>21</xdr:row>
                <xdr:rowOff>133350</xdr:rowOff>
              </from>
              <to>
                <xdr:col>7</xdr:col>
                <xdr:colOff>47625</xdr:colOff>
                <xdr:row>23</xdr:row>
                <xdr:rowOff>28575</xdr:rowOff>
              </to>
            </anchor>
          </controlPr>
        </control>
      </mc:Choice>
      <mc:Fallback>
        <control shapeId="63495" r:id="rId4" name="TextBox1"/>
      </mc:Fallback>
    </mc:AlternateContent>
    <mc:AlternateContent xmlns:mc="http://schemas.openxmlformats.org/markup-compatibility/2006">
      <mc:Choice Requires="x14">
        <control shapeId="63490" r:id="rId6" name="Check Box 2">
          <controlPr defaultSize="0" autoFill="0" autoLine="0" autoPict="0">
            <anchor moveWithCells="1">
              <from>
                <xdr:col>1</xdr:col>
                <xdr:colOff>238125</xdr:colOff>
                <xdr:row>8</xdr:row>
                <xdr:rowOff>19050</xdr:rowOff>
              </from>
              <to>
                <xdr:col>3</xdr:col>
                <xdr:colOff>104775</xdr:colOff>
                <xdr:row>9</xdr:row>
                <xdr:rowOff>28575</xdr:rowOff>
              </to>
            </anchor>
          </controlPr>
        </control>
      </mc:Choice>
    </mc:AlternateContent>
    <mc:AlternateContent xmlns:mc="http://schemas.openxmlformats.org/markup-compatibility/2006">
      <mc:Choice Requires="x14">
        <control shapeId="63491" r:id="rId7" name="Check Box 3">
          <controlPr defaultSize="0" autoFill="0" autoLine="0" autoPict="0">
            <anchor moveWithCells="1">
              <from>
                <xdr:col>1</xdr:col>
                <xdr:colOff>238125</xdr:colOff>
                <xdr:row>14</xdr:row>
                <xdr:rowOff>180975</xdr:rowOff>
              </from>
              <to>
                <xdr:col>3</xdr:col>
                <xdr:colOff>104775</xdr:colOff>
                <xdr:row>15</xdr:row>
                <xdr:rowOff>190500</xdr:rowOff>
              </to>
            </anchor>
          </controlPr>
        </control>
      </mc:Choice>
    </mc:AlternateContent>
    <mc:AlternateContent xmlns:mc="http://schemas.openxmlformats.org/markup-compatibility/2006">
      <mc:Choice Requires="x14">
        <control shapeId="63492" r:id="rId8" name="Check Box 4">
          <controlPr defaultSize="0" autoFill="0" autoLine="0" autoPict="0">
            <anchor moveWithCells="1">
              <from>
                <xdr:col>1</xdr:col>
                <xdr:colOff>238125</xdr:colOff>
                <xdr:row>19</xdr:row>
                <xdr:rowOff>38100</xdr:rowOff>
              </from>
              <to>
                <xdr:col>3</xdr:col>
                <xdr:colOff>104775</xdr:colOff>
                <xdr:row>20</xdr:row>
                <xdr:rowOff>47625</xdr:rowOff>
              </to>
            </anchor>
          </controlPr>
        </control>
      </mc:Choice>
    </mc:AlternateContent>
    <mc:AlternateContent xmlns:mc="http://schemas.openxmlformats.org/markup-compatibility/2006">
      <mc:Choice Requires="x14">
        <control shapeId="63493" r:id="rId9" name="Check Box 5">
          <controlPr defaultSize="0" autoFill="0" autoLine="0" autoPict="0">
            <anchor moveWithCells="1">
              <from>
                <xdr:col>1</xdr:col>
                <xdr:colOff>238125</xdr:colOff>
                <xdr:row>22</xdr:row>
                <xdr:rowOff>0</xdr:rowOff>
              </from>
              <to>
                <xdr:col>3</xdr:col>
                <xdr:colOff>104775</xdr:colOff>
                <xdr:row>23</xdr:row>
                <xdr:rowOff>9525</xdr:rowOff>
              </to>
            </anchor>
          </controlPr>
        </control>
      </mc:Choice>
    </mc:AlternateContent>
    <mc:AlternateContent xmlns:mc="http://schemas.openxmlformats.org/markup-compatibility/2006">
      <mc:Choice Requires="x14">
        <control shapeId="63494" r:id="rId10" name="Check Box 6">
          <controlPr defaultSize="0" autoFill="0" autoLine="0" autoPict="0">
            <anchor moveWithCells="1">
              <from>
                <xdr:col>1</xdr:col>
                <xdr:colOff>238125</xdr:colOff>
                <xdr:row>24</xdr:row>
                <xdr:rowOff>171450</xdr:rowOff>
              </from>
              <to>
                <xdr:col>3</xdr:col>
                <xdr:colOff>104775</xdr:colOff>
                <xdr:row>25</xdr:row>
                <xdr:rowOff>180975</xdr:rowOff>
              </to>
            </anchor>
          </controlPr>
        </control>
      </mc:Choice>
    </mc:AlternateContent>
    <mc:AlternateContent xmlns:mc="http://schemas.openxmlformats.org/markup-compatibility/2006">
      <mc:Choice Requires="x14">
        <control shapeId="63489" r:id="rId11" name="Check Box 1">
          <controlPr defaultSize="0" autoFill="0" autoLine="0" autoPict="0">
            <anchor moveWithCells="1">
              <from>
                <xdr:col>1</xdr:col>
                <xdr:colOff>238125</xdr:colOff>
                <xdr:row>3</xdr:row>
                <xdr:rowOff>19050</xdr:rowOff>
              </from>
              <to>
                <xdr:col>3</xdr:col>
                <xdr:colOff>104775</xdr:colOff>
                <xdr:row>4</xdr:row>
                <xdr:rowOff>28575</xdr:rowOff>
              </to>
            </anchor>
          </controlPr>
        </control>
      </mc:Choice>
    </mc:AlternateContent>
    <mc:AlternateContent xmlns:mc="http://schemas.openxmlformats.org/markup-compatibility/2006">
      <mc:Choice Requires="x14">
        <control shapeId="63496" r:id="rId12" name="Check Box 8">
          <controlPr defaultSize="0" autoFill="0" autoLine="0" autoPict="0">
            <anchor moveWithCells="1">
              <from>
                <xdr:col>1</xdr:col>
                <xdr:colOff>228600</xdr:colOff>
                <xdr:row>11</xdr:row>
                <xdr:rowOff>0</xdr:rowOff>
              </from>
              <to>
                <xdr:col>3</xdr:col>
                <xdr:colOff>95250</xdr:colOff>
                <xdr:row>12</xdr:row>
                <xdr:rowOff>9525</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dimension ref="A1:N51"/>
  <sheetViews>
    <sheetView showGridLines="0" view="pageLayout" topLeftCell="A11" workbookViewId="0">
      <selection activeCell="B47" sqref="A47:B47"/>
    </sheetView>
  </sheetViews>
  <sheetFormatPr defaultColWidth="9.140625" defaultRowHeight="15" x14ac:dyDescent="0.25"/>
  <cols>
    <col min="1" max="1" width="1.85546875" style="20" customWidth="1"/>
    <col min="2" max="2" width="2.28515625" style="20" customWidth="1"/>
    <col min="3" max="3" width="5" style="20" customWidth="1"/>
    <col min="4" max="4" width="17" style="20" customWidth="1"/>
    <col min="5" max="5" width="5" style="20" customWidth="1"/>
    <col min="6" max="7" width="13.42578125" style="20" customWidth="1"/>
    <col min="8" max="8" width="4.140625" style="20" customWidth="1"/>
    <col min="9" max="9" width="9" style="20" customWidth="1"/>
    <col min="10" max="10" width="9.140625" style="20" customWidth="1"/>
    <col min="11" max="11" width="12.5703125" style="20" customWidth="1"/>
    <col min="12" max="12" width="23.28515625" style="20" customWidth="1"/>
    <col min="13" max="13" width="32.140625" style="20" customWidth="1"/>
    <col min="14" max="14" width="7.140625" style="20" customWidth="1"/>
    <col min="15" max="16384" width="9.140625" style="20"/>
  </cols>
  <sheetData>
    <row r="1" spans="1:13" x14ac:dyDescent="0.25">
      <c r="A1" s="27" t="s">
        <v>209</v>
      </c>
      <c r="B1" s="27" t="s">
        <v>210</v>
      </c>
    </row>
    <row r="2" spans="1:13" x14ac:dyDescent="0.25">
      <c r="B2" s="759" t="s">
        <v>211</v>
      </c>
      <c r="C2" s="759"/>
      <c r="D2" s="759"/>
      <c r="E2" s="759" t="s">
        <v>212</v>
      </c>
      <c r="F2" s="759"/>
      <c r="G2" s="759"/>
      <c r="H2" s="759" t="s">
        <v>213</v>
      </c>
      <c r="I2" s="759"/>
      <c r="J2" s="759"/>
      <c r="K2" s="759"/>
    </row>
    <row r="3" spans="1:13" x14ac:dyDescent="0.25">
      <c r="B3" s="760"/>
      <c r="C3" s="761"/>
      <c r="D3" s="762"/>
      <c r="E3" s="760"/>
      <c r="F3" s="761"/>
      <c r="G3" s="762"/>
      <c r="H3" s="760"/>
      <c r="I3" s="761"/>
      <c r="J3" s="761"/>
      <c r="K3" s="762"/>
    </row>
    <row r="4" spans="1:13" x14ac:dyDescent="0.25">
      <c r="B4" s="760"/>
      <c r="C4" s="761"/>
      <c r="D4" s="762"/>
      <c r="E4" s="760"/>
      <c r="F4" s="761"/>
      <c r="G4" s="762"/>
      <c r="H4" s="760"/>
      <c r="I4" s="761"/>
      <c r="J4" s="761"/>
      <c r="K4" s="762"/>
    </row>
    <row r="5" spans="1:13" x14ac:dyDescent="0.25">
      <c r="B5" s="760"/>
      <c r="C5" s="761"/>
      <c r="D5" s="762"/>
      <c r="E5" s="760"/>
      <c r="F5" s="761"/>
      <c r="G5" s="762"/>
      <c r="H5" s="760"/>
      <c r="I5" s="761"/>
      <c r="J5" s="761"/>
      <c r="K5" s="762"/>
    </row>
    <row r="6" spans="1:13" x14ac:dyDescent="0.25">
      <c r="B6" s="394"/>
      <c r="C6" s="763" t="s">
        <v>214</v>
      </c>
      <c r="D6" s="763"/>
      <c r="E6" s="763"/>
      <c r="F6" s="763"/>
      <c r="G6" s="763"/>
      <c r="H6" s="763"/>
      <c r="I6" s="763"/>
      <c r="J6" s="763"/>
      <c r="K6" s="394"/>
    </row>
    <row r="7" spans="1:13" x14ac:dyDescent="0.25">
      <c r="B7" s="394"/>
      <c r="C7" s="394"/>
      <c r="D7" s="394"/>
      <c r="E7" s="394"/>
      <c r="F7" s="394"/>
      <c r="G7" s="394"/>
      <c r="H7" s="394"/>
      <c r="I7" s="394"/>
      <c r="J7" s="394"/>
      <c r="K7" s="394"/>
    </row>
    <row r="8" spans="1:13" x14ac:dyDescent="0.25">
      <c r="A8" s="27" t="s">
        <v>215</v>
      </c>
      <c r="B8" s="27" t="s">
        <v>216</v>
      </c>
    </row>
    <row r="10" spans="1:13" x14ac:dyDescent="0.25">
      <c r="B10" s="20" t="s">
        <v>217</v>
      </c>
    </row>
    <row r="11" spans="1:13" x14ac:dyDescent="0.25">
      <c r="B11" s="578" t="s">
        <v>218</v>
      </c>
      <c r="C11" s="578"/>
      <c r="D11" s="578"/>
      <c r="E11" s="578"/>
      <c r="F11" s="578"/>
      <c r="G11" s="578"/>
      <c r="H11" s="578"/>
      <c r="I11" s="20" t="s">
        <v>37</v>
      </c>
      <c r="J11" s="20" t="s">
        <v>38</v>
      </c>
      <c r="L11" s="22"/>
    </row>
    <row r="12" spans="1:13" x14ac:dyDescent="0.25">
      <c r="B12" s="412" t="s">
        <v>219</v>
      </c>
      <c r="C12" s="412"/>
      <c r="D12" s="578" t="s">
        <v>220</v>
      </c>
      <c r="E12" s="578"/>
      <c r="F12" s="578"/>
      <c r="G12" s="578"/>
      <c r="H12" s="578"/>
      <c r="I12" s="578"/>
      <c r="J12" s="578"/>
      <c r="K12" s="578"/>
      <c r="L12" s="412"/>
      <c r="M12" s="412"/>
    </row>
    <row r="13" spans="1:13" ht="11.25" customHeight="1" x14ac:dyDescent="0.25">
      <c r="B13" s="412"/>
      <c r="C13" s="412"/>
      <c r="D13" s="412"/>
      <c r="E13" s="412"/>
      <c r="F13" s="412"/>
      <c r="G13" s="412"/>
      <c r="H13" s="412"/>
      <c r="I13" s="412"/>
      <c r="J13" s="412"/>
      <c r="K13" s="412"/>
      <c r="L13" s="412"/>
      <c r="M13" s="412"/>
    </row>
    <row r="14" spans="1:13" x14ac:dyDescent="0.25">
      <c r="C14" s="22"/>
      <c r="D14" s="20" t="s">
        <v>221</v>
      </c>
      <c r="E14" s="22"/>
      <c r="F14" s="578" t="s">
        <v>222</v>
      </c>
      <c r="G14" s="578"/>
      <c r="H14" s="578"/>
      <c r="I14" s="578"/>
      <c r="J14" s="578"/>
    </row>
    <row r="15" spans="1:13" x14ac:dyDescent="0.25">
      <c r="C15" s="22"/>
      <c r="E15" s="22"/>
      <c r="F15" s="20" t="s">
        <v>223</v>
      </c>
      <c r="H15" s="415"/>
      <c r="I15" s="415"/>
      <c r="J15" s="415"/>
      <c r="K15" s="415"/>
    </row>
    <row r="16" spans="1:13" x14ac:dyDescent="0.25">
      <c r="C16" s="22"/>
      <c r="D16" s="578"/>
      <c r="E16" s="578"/>
      <c r="I16" s="230"/>
    </row>
    <row r="17" spans="1:14" x14ac:dyDescent="0.25">
      <c r="B17" s="20" t="s">
        <v>224</v>
      </c>
    </row>
    <row r="18" spans="1:14" ht="18.75" customHeight="1" x14ac:dyDescent="0.25">
      <c r="D18" s="20" t="s">
        <v>225</v>
      </c>
      <c r="E18" s="231"/>
      <c r="F18" s="20" t="s">
        <v>226</v>
      </c>
    </row>
    <row r="19" spans="1:14" ht="11.25" customHeight="1" x14ac:dyDescent="0.25">
      <c r="E19" s="231"/>
    </row>
    <row r="20" spans="1:14" ht="18" customHeight="1" x14ac:dyDescent="0.25">
      <c r="D20" s="20" t="s">
        <v>227</v>
      </c>
      <c r="E20" s="231"/>
      <c r="F20" s="20" t="s">
        <v>228</v>
      </c>
    </row>
    <row r="21" spans="1:14" ht="11.25" customHeight="1" x14ac:dyDescent="0.25"/>
    <row r="22" spans="1:14" ht="11.25" customHeight="1" x14ac:dyDescent="0.25"/>
    <row r="23" spans="1:14" x14ac:dyDescent="0.25">
      <c r="B23" s="20" t="s">
        <v>229</v>
      </c>
      <c r="I23" s="232"/>
    </row>
    <row r="24" spans="1:14" ht="10.5" customHeight="1" x14ac:dyDescent="0.25">
      <c r="I24" s="232"/>
    </row>
    <row r="25" spans="1:14" x14ac:dyDescent="0.25">
      <c r="D25" s="765" t="s">
        <v>230</v>
      </c>
      <c r="E25" s="766"/>
      <c r="F25" s="766"/>
      <c r="G25" s="766"/>
      <c r="H25" s="766"/>
      <c r="I25" s="766"/>
      <c r="J25" s="766"/>
    </row>
    <row r="26" spans="1:14" x14ac:dyDescent="0.25">
      <c r="E26" s="415"/>
      <c r="F26" s="415"/>
      <c r="G26" s="415"/>
      <c r="H26" s="415"/>
      <c r="I26" s="415"/>
      <c r="J26" s="415"/>
    </row>
    <row r="27" spans="1:14" x14ac:dyDescent="0.25">
      <c r="L27" s="22"/>
    </row>
    <row r="29" spans="1:14" x14ac:dyDescent="0.25">
      <c r="K29" s="232"/>
      <c r="L29" s="232"/>
      <c r="M29" s="232"/>
      <c r="N29" s="232"/>
    </row>
    <row r="30" spans="1:14" x14ac:dyDescent="0.25">
      <c r="D30" s="230"/>
      <c r="E30" s="230"/>
      <c r="F30" s="230"/>
      <c r="G30" s="230"/>
      <c r="H30" s="230"/>
      <c r="I30" s="230"/>
      <c r="J30" s="230"/>
    </row>
    <row r="31" spans="1:14" ht="15.95" customHeight="1" x14ac:dyDescent="0.25">
      <c r="A31" s="230"/>
      <c r="B31" s="236"/>
      <c r="C31" s="236"/>
      <c r="D31" s="236"/>
      <c r="E31" s="236"/>
      <c r="F31" s="236"/>
      <c r="G31" s="236"/>
      <c r="H31" s="236"/>
      <c r="I31" s="236"/>
      <c r="J31" s="236"/>
      <c r="K31" s="236"/>
      <c r="L31" s="232"/>
      <c r="M31" s="232"/>
      <c r="N31" s="232"/>
    </row>
    <row r="32" spans="1:14" ht="15.95" customHeight="1" x14ac:dyDescent="0.25">
      <c r="D32" s="415"/>
      <c r="E32" s="415"/>
      <c r="F32" s="415"/>
      <c r="G32" s="415"/>
      <c r="H32" s="415"/>
      <c r="I32" s="415"/>
      <c r="J32" s="415"/>
      <c r="K32" s="415"/>
    </row>
    <row r="34" spans="1:14" x14ac:dyDescent="0.25">
      <c r="B34" s="412"/>
      <c r="L34" s="412"/>
      <c r="M34" s="412"/>
    </row>
    <row r="36" spans="1:14" x14ac:dyDescent="0.25">
      <c r="B36" s="412"/>
      <c r="C36" s="412"/>
      <c r="D36" s="412"/>
      <c r="E36" s="412"/>
      <c r="F36" s="412"/>
      <c r="G36" s="412"/>
      <c r="H36" s="412"/>
      <c r="I36" s="412"/>
      <c r="J36" s="412"/>
      <c r="K36" s="412"/>
      <c r="L36" s="415"/>
      <c r="M36" s="415"/>
    </row>
    <row r="40" spans="1:14" x14ac:dyDescent="0.25">
      <c r="B40" s="412"/>
      <c r="C40" s="412"/>
      <c r="L40" s="412"/>
      <c r="M40" s="412"/>
      <c r="N40" s="412"/>
    </row>
    <row r="41" spans="1:14" x14ac:dyDescent="0.25">
      <c r="B41" s="412"/>
      <c r="C41" s="412"/>
      <c r="L41" s="412"/>
      <c r="M41" s="412"/>
    </row>
    <row r="42" spans="1:14" x14ac:dyDescent="0.25">
      <c r="B42" s="412"/>
      <c r="C42" s="412"/>
    </row>
    <row r="43" spans="1:14" x14ac:dyDescent="0.25">
      <c r="A43" s="409"/>
      <c r="B43" s="409"/>
      <c r="C43" s="409"/>
      <c r="D43" s="232"/>
      <c r="E43" s="232"/>
      <c r="F43" s="232"/>
      <c r="G43" s="232"/>
      <c r="H43" s="232"/>
      <c r="I43" s="232"/>
      <c r="J43" s="232"/>
      <c r="K43" s="232"/>
      <c r="L43" s="232"/>
      <c r="M43" s="232"/>
      <c r="N43" s="232"/>
    </row>
    <row r="50" spans="1:13" x14ac:dyDescent="0.25">
      <c r="A50" s="764" t="s">
        <v>40</v>
      </c>
      <c r="B50" s="764"/>
      <c r="C50" s="764"/>
      <c r="D50" s="611"/>
      <c r="E50" s="612"/>
      <c r="F50" s="612"/>
      <c r="G50" s="612"/>
      <c r="H50" s="612"/>
      <c r="I50" s="612"/>
      <c r="J50" s="612"/>
      <c r="K50" s="613"/>
      <c r="L50" s="233"/>
      <c r="M50" s="233"/>
    </row>
    <row r="51" spans="1:13" x14ac:dyDescent="0.25">
      <c r="D51" s="617"/>
      <c r="E51" s="618"/>
      <c r="F51" s="618"/>
      <c r="G51" s="618"/>
      <c r="H51" s="618"/>
      <c r="I51" s="618"/>
      <c r="J51" s="618"/>
      <c r="K51" s="619"/>
    </row>
  </sheetData>
  <mergeCells count="20">
    <mergeCell ref="A50:C50"/>
    <mergeCell ref="D50:K51"/>
    <mergeCell ref="D16:E16"/>
    <mergeCell ref="F14:J14"/>
    <mergeCell ref="D25:J25"/>
    <mergeCell ref="B2:D2"/>
    <mergeCell ref="E2:G2"/>
    <mergeCell ref="H2:K2"/>
    <mergeCell ref="D12:K12"/>
    <mergeCell ref="B11:H11"/>
    <mergeCell ref="H3:K3"/>
    <mergeCell ref="H4:K4"/>
    <mergeCell ref="H5:K5"/>
    <mergeCell ref="C6:J6"/>
    <mergeCell ref="B3:D3"/>
    <mergeCell ref="B4:D4"/>
    <mergeCell ref="B5:D5"/>
    <mergeCell ref="E3:G3"/>
    <mergeCell ref="E4:G4"/>
    <mergeCell ref="E5:G5"/>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12/2023&amp;RPage 13</oddFooter>
  </headerFooter>
  <drawing r:id="rId2"/>
  <legacyDrawing r:id="rId3"/>
  <controls>
    <mc:AlternateContent xmlns:mc="http://schemas.openxmlformats.org/markup-compatibility/2006">
      <mc:Choice Requires="x14">
        <control shapeId="65545" r:id="rId4" name="TextBox1">
          <controlPr autoLine="0" autoPict="0" r:id="rId5">
            <anchor moveWithCells="1">
              <from>
                <xdr:col>3</xdr:col>
                <xdr:colOff>819150</xdr:colOff>
                <xdr:row>17</xdr:row>
                <xdr:rowOff>57150</xdr:rowOff>
              </from>
              <to>
                <xdr:col>4</xdr:col>
                <xdr:colOff>142875</xdr:colOff>
                <xdr:row>18</xdr:row>
                <xdr:rowOff>66675</xdr:rowOff>
              </to>
            </anchor>
          </controlPr>
        </control>
      </mc:Choice>
      <mc:Fallback>
        <control shapeId="65545" r:id="rId4" name="TextBox1"/>
      </mc:Fallback>
    </mc:AlternateContent>
    <mc:AlternateContent xmlns:mc="http://schemas.openxmlformats.org/markup-compatibility/2006">
      <mc:Choice Requires="x14">
        <control shapeId="65546" r:id="rId6" name="TextBox2">
          <controlPr autoLine="0" autoPict="0" r:id="rId7">
            <anchor moveWithCells="1">
              <from>
                <xdr:col>3</xdr:col>
                <xdr:colOff>876300</xdr:colOff>
                <xdr:row>19</xdr:row>
                <xdr:rowOff>47625</xdr:rowOff>
              </from>
              <to>
                <xdr:col>4</xdr:col>
                <xdr:colOff>161925</xdr:colOff>
                <xdr:row>20</xdr:row>
                <xdr:rowOff>114300</xdr:rowOff>
              </to>
            </anchor>
          </controlPr>
        </control>
      </mc:Choice>
      <mc:Fallback>
        <control shapeId="65546" r:id="rId6" name="TextBox2"/>
      </mc:Fallback>
    </mc:AlternateContent>
    <mc:AlternateContent xmlns:mc="http://schemas.openxmlformats.org/markup-compatibility/2006">
      <mc:Choice Requires="x14">
        <control shapeId="65547" r:id="rId8" name="TextBox3">
          <controlPr autoLine="0" autoPict="0" r:id="rId9">
            <anchor moveWithCells="1">
              <from>
                <xdr:col>5</xdr:col>
                <xdr:colOff>800100</xdr:colOff>
                <xdr:row>21</xdr:row>
                <xdr:rowOff>57150</xdr:rowOff>
              </from>
              <to>
                <xdr:col>6</xdr:col>
                <xdr:colOff>419100</xdr:colOff>
                <xdr:row>23</xdr:row>
                <xdr:rowOff>0</xdr:rowOff>
              </to>
            </anchor>
          </controlPr>
        </control>
      </mc:Choice>
      <mc:Fallback>
        <control shapeId="65547" r:id="rId8" name="TextBox3"/>
      </mc:Fallback>
    </mc:AlternateContent>
    <mc:AlternateContent xmlns:mc="http://schemas.openxmlformats.org/markup-compatibility/2006">
      <mc:Choice Requires="x14">
        <control shapeId="65549" r:id="rId10" name="TextBox5">
          <controlPr autoLine="0" autoPict="0" r:id="rId11">
            <anchor moveWithCells="1">
              <from>
                <xdr:col>5</xdr:col>
                <xdr:colOff>914400</xdr:colOff>
                <xdr:row>19</xdr:row>
                <xdr:rowOff>47625</xdr:rowOff>
              </from>
              <to>
                <xdr:col>6</xdr:col>
                <xdr:colOff>571500</xdr:colOff>
                <xdr:row>20</xdr:row>
                <xdr:rowOff>104775</xdr:rowOff>
              </to>
            </anchor>
          </controlPr>
        </control>
      </mc:Choice>
      <mc:Fallback>
        <control shapeId="65549" r:id="rId10" name="TextBox5"/>
      </mc:Fallback>
    </mc:AlternateContent>
    <mc:AlternateContent xmlns:mc="http://schemas.openxmlformats.org/markup-compatibility/2006">
      <mc:Choice Requires="x14">
        <control shapeId="65550" r:id="rId12" name="TextBox6">
          <controlPr autoLine="0" autoPict="0" r:id="rId13">
            <anchor moveWithCells="1">
              <from>
                <xdr:col>5</xdr:col>
                <xdr:colOff>161925</xdr:colOff>
                <xdr:row>24</xdr:row>
                <xdr:rowOff>0</xdr:rowOff>
              </from>
              <to>
                <xdr:col>6</xdr:col>
                <xdr:colOff>361950</xdr:colOff>
                <xdr:row>25</xdr:row>
                <xdr:rowOff>76200</xdr:rowOff>
              </to>
            </anchor>
          </controlPr>
        </control>
      </mc:Choice>
      <mc:Fallback>
        <control shapeId="65550" r:id="rId12" name="TextBox6"/>
      </mc:Fallback>
    </mc:AlternateContent>
    <mc:AlternateContent xmlns:mc="http://schemas.openxmlformats.org/markup-compatibility/2006">
      <mc:Choice Requires="x14">
        <control shapeId="65557" r:id="rId14" name="TextBox4">
          <controlPr autoLine="0" autoPict="0" r:id="rId15">
            <anchor moveWithCells="1">
              <from>
                <xdr:col>5</xdr:col>
                <xdr:colOff>904875</xdr:colOff>
                <xdr:row>17</xdr:row>
                <xdr:rowOff>38100</xdr:rowOff>
              </from>
              <to>
                <xdr:col>6</xdr:col>
                <xdr:colOff>504825</xdr:colOff>
                <xdr:row>18</xdr:row>
                <xdr:rowOff>95250</xdr:rowOff>
              </to>
            </anchor>
          </controlPr>
        </control>
      </mc:Choice>
      <mc:Fallback>
        <control shapeId="65557" r:id="rId14" name="TextBox4"/>
      </mc:Fallback>
    </mc:AlternateContent>
    <mc:AlternateContent xmlns:mc="http://schemas.openxmlformats.org/markup-compatibility/2006">
      <mc:Choice Requires="x14">
        <control shapeId="65537" r:id="rId16" name="Check Box 1">
          <controlPr defaultSize="0" autoFill="0" autoLine="0" autoPict="0">
            <anchor moveWithCells="1">
              <from>
                <xdr:col>2</xdr:col>
                <xdr:colOff>76200</xdr:colOff>
                <xdr:row>13</xdr:row>
                <xdr:rowOff>0</xdr:rowOff>
              </from>
              <to>
                <xdr:col>3</xdr:col>
                <xdr:colOff>428625</xdr:colOff>
                <xdr:row>14</xdr:row>
                <xdr:rowOff>19050</xdr:rowOff>
              </to>
            </anchor>
          </controlPr>
        </control>
      </mc:Choice>
    </mc:AlternateContent>
    <mc:AlternateContent xmlns:mc="http://schemas.openxmlformats.org/markup-compatibility/2006">
      <mc:Choice Requires="x14">
        <control shapeId="65539" r:id="rId17" name="Check Box 3">
          <controlPr defaultSize="0" autoFill="0" autoLine="0" autoPict="0">
            <anchor moveWithCells="1">
              <from>
                <xdr:col>4</xdr:col>
                <xdr:colOff>228600</xdr:colOff>
                <xdr:row>13</xdr:row>
                <xdr:rowOff>9525</xdr:rowOff>
              </from>
              <to>
                <xdr:col>5</xdr:col>
                <xdr:colOff>581025</xdr:colOff>
                <xdr:row>14</xdr:row>
                <xdr:rowOff>28575</xdr:rowOff>
              </to>
            </anchor>
          </controlPr>
        </control>
      </mc:Choice>
    </mc:AlternateContent>
    <mc:AlternateContent xmlns:mc="http://schemas.openxmlformats.org/markup-compatibility/2006">
      <mc:Choice Requires="x14">
        <control shapeId="65541" r:id="rId18" name="Check Box 5">
          <controlPr defaultSize="0" autoFill="0" autoLine="0" autoPict="0">
            <anchor moveWithCells="1">
              <from>
                <xdr:col>4</xdr:col>
                <xdr:colOff>228600</xdr:colOff>
                <xdr:row>13</xdr:row>
                <xdr:rowOff>180975</xdr:rowOff>
              </from>
              <to>
                <xdr:col>5</xdr:col>
                <xdr:colOff>581025</xdr:colOff>
                <xdr:row>15</xdr:row>
                <xdr:rowOff>9525</xdr:rowOff>
              </to>
            </anchor>
          </controlPr>
        </control>
      </mc:Choice>
    </mc:AlternateContent>
    <mc:AlternateContent xmlns:mc="http://schemas.openxmlformats.org/markup-compatibility/2006">
      <mc:Choice Requires="x14">
        <control shapeId="65543" r:id="rId19" name="Check Box 7">
          <controlPr defaultSize="0" autoFill="0" autoLine="0" autoPict="0">
            <anchor moveWithCells="1">
              <from>
                <xdr:col>7</xdr:col>
                <xdr:colOff>85725</xdr:colOff>
                <xdr:row>10</xdr:row>
                <xdr:rowOff>9525</xdr:rowOff>
              </from>
              <to>
                <xdr:col>8</xdr:col>
                <xdr:colOff>552450</xdr:colOff>
                <xdr:row>11</xdr:row>
                <xdr:rowOff>28575</xdr:rowOff>
              </to>
            </anchor>
          </controlPr>
        </control>
      </mc:Choice>
    </mc:AlternateContent>
    <mc:AlternateContent xmlns:mc="http://schemas.openxmlformats.org/markup-compatibility/2006">
      <mc:Choice Requires="x14">
        <control shapeId="65544" r:id="rId20" name="Check Box 8">
          <controlPr defaultSize="0" autoFill="0" autoLine="0" autoPict="0">
            <anchor moveWithCells="1">
              <from>
                <xdr:col>8</xdr:col>
                <xdr:colOff>447675</xdr:colOff>
                <xdr:row>10</xdr:row>
                <xdr:rowOff>0</xdr:rowOff>
              </from>
              <to>
                <xdr:col>9</xdr:col>
                <xdr:colOff>247650</xdr:colOff>
                <xdr:row>11</xdr:row>
                <xdr:rowOff>19050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4"/>
  <dimension ref="A1:L47"/>
  <sheetViews>
    <sheetView showGridLines="0" showWhiteSpace="0" view="pageLayout" topLeftCell="A98" workbookViewId="0">
      <selection activeCell="N50" sqref="N50"/>
    </sheetView>
  </sheetViews>
  <sheetFormatPr defaultColWidth="9.140625" defaultRowHeight="12.75" x14ac:dyDescent="0.2"/>
  <cols>
    <col min="1" max="1" width="3.7109375" style="18" customWidth="1"/>
    <col min="2" max="2" width="5.85546875" style="18" customWidth="1"/>
    <col min="3" max="3" width="9.140625" style="18"/>
    <col min="4" max="4" width="2.7109375" style="18" customWidth="1"/>
    <col min="5" max="5" width="9.140625" style="18"/>
    <col min="6" max="6" width="2.7109375" style="18" customWidth="1"/>
    <col min="7" max="16384" width="9.140625" style="18"/>
  </cols>
  <sheetData>
    <row r="1" spans="1:12" x14ac:dyDescent="0.2">
      <c r="B1" s="769" t="s">
        <v>231</v>
      </c>
      <c r="C1" s="769"/>
      <c r="D1" s="769"/>
    </row>
    <row r="2" spans="1:12" x14ac:dyDescent="0.2">
      <c r="B2" s="32" t="s">
        <v>232</v>
      </c>
      <c r="C2" s="32"/>
      <c r="D2" s="32"/>
      <c r="E2" s="32"/>
      <c r="F2" s="32"/>
      <c r="G2" s="32"/>
    </row>
    <row r="3" spans="1:12" ht="13.5" thickBot="1" x14ac:dyDescent="0.25"/>
    <row r="4" spans="1:12" x14ac:dyDescent="0.2">
      <c r="A4" s="774" t="s">
        <v>233</v>
      </c>
      <c r="B4" s="775"/>
      <c r="C4" s="772" t="s">
        <v>234</v>
      </c>
      <c r="D4" s="778" t="s">
        <v>235</v>
      </c>
      <c r="E4" s="779"/>
      <c r="F4" s="779"/>
      <c r="G4" s="775"/>
      <c r="H4" s="770" t="s">
        <v>236</v>
      </c>
      <c r="I4" s="770"/>
      <c r="J4" s="770"/>
      <c r="K4" s="770"/>
      <c r="L4" s="771"/>
    </row>
    <row r="5" spans="1:12" ht="59.25" customHeight="1" thickBot="1" x14ac:dyDescent="0.25">
      <c r="A5" s="776"/>
      <c r="B5" s="777"/>
      <c r="C5" s="773"/>
      <c r="D5" s="780"/>
      <c r="E5" s="781"/>
      <c r="F5" s="781"/>
      <c r="G5" s="782"/>
      <c r="H5" s="108" t="s">
        <v>237</v>
      </c>
      <c r="I5" s="108" t="s">
        <v>238</v>
      </c>
      <c r="J5" s="108" t="s">
        <v>239</v>
      </c>
      <c r="K5" s="108" t="s">
        <v>240</v>
      </c>
      <c r="L5" s="109" t="s">
        <v>241</v>
      </c>
    </row>
    <row r="6" spans="1:12" ht="13.5" thickBot="1" x14ac:dyDescent="0.25">
      <c r="A6" s="767" t="s">
        <v>242</v>
      </c>
      <c r="B6" s="768"/>
      <c r="C6" s="110"/>
      <c r="D6" s="111"/>
      <c r="E6" s="112" t="s">
        <v>243</v>
      </c>
      <c r="F6" s="111"/>
      <c r="G6" s="112" t="s">
        <v>244</v>
      </c>
      <c r="H6" s="113"/>
      <c r="I6" s="113"/>
      <c r="J6" s="113"/>
      <c r="K6" s="113"/>
      <c r="L6" s="114"/>
    </row>
    <row r="7" spans="1:12" ht="13.5" thickBot="1" x14ac:dyDescent="0.25">
      <c r="A7" s="767" t="s">
        <v>245</v>
      </c>
      <c r="B7" s="768"/>
      <c r="C7" s="110"/>
      <c r="D7" s="111"/>
      <c r="E7" s="18" t="s">
        <v>243</v>
      </c>
      <c r="F7" s="111"/>
      <c r="G7" s="18" t="s">
        <v>244</v>
      </c>
      <c r="H7" s="113"/>
      <c r="I7" s="113"/>
      <c r="J7" s="113"/>
      <c r="K7" s="113"/>
      <c r="L7" s="114"/>
    </row>
    <row r="8" spans="1:12" ht="13.5" thickBot="1" x14ac:dyDescent="0.25">
      <c r="A8" s="767" t="s">
        <v>246</v>
      </c>
      <c r="B8" s="768"/>
      <c r="C8" s="110"/>
      <c r="D8" s="111"/>
      <c r="E8" s="18" t="s">
        <v>243</v>
      </c>
      <c r="F8" s="111"/>
      <c r="G8" s="18" t="s">
        <v>244</v>
      </c>
      <c r="H8" s="113"/>
      <c r="I8" s="113"/>
      <c r="J8" s="113"/>
      <c r="K8" s="113"/>
      <c r="L8" s="114"/>
    </row>
    <row r="9" spans="1:12" ht="13.5" thickBot="1" x14ac:dyDescent="0.25">
      <c r="A9" s="767" t="s">
        <v>247</v>
      </c>
      <c r="B9" s="768"/>
      <c r="C9" s="110"/>
      <c r="D9" s="111"/>
      <c r="E9" s="18" t="s">
        <v>243</v>
      </c>
      <c r="F9" s="111"/>
      <c r="G9" s="18" t="s">
        <v>244</v>
      </c>
      <c r="H9" s="113"/>
      <c r="I9" s="113"/>
      <c r="J9" s="113"/>
      <c r="K9" s="113"/>
      <c r="L9" s="114"/>
    </row>
    <row r="10" spans="1:12" ht="13.5" thickBot="1" x14ac:dyDescent="0.25">
      <c r="A10" s="767" t="s">
        <v>248</v>
      </c>
      <c r="B10" s="768"/>
      <c r="C10" s="110"/>
      <c r="D10" s="111"/>
      <c r="E10" s="18" t="s">
        <v>243</v>
      </c>
      <c r="F10" s="111"/>
      <c r="G10" s="18" t="s">
        <v>244</v>
      </c>
      <c r="H10" s="113"/>
      <c r="I10" s="113"/>
      <c r="J10" s="113"/>
      <c r="K10" s="113"/>
      <c r="L10" s="114"/>
    </row>
    <row r="11" spans="1:12" ht="13.5" thickBot="1" x14ac:dyDescent="0.25">
      <c r="A11" s="767" t="s">
        <v>249</v>
      </c>
      <c r="B11" s="768"/>
      <c r="C11" s="110"/>
      <c r="D11" s="111"/>
      <c r="E11" s="18" t="s">
        <v>243</v>
      </c>
      <c r="F11" s="111"/>
      <c r="G11" s="18" t="s">
        <v>244</v>
      </c>
      <c r="H11" s="113"/>
      <c r="I11" s="113"/>
      <c r="J11" s="113"/>
      <c r="K11" s="113"/>
      <c r="L11" s="114"/>
    </row>
    <row r="12" spans="1:12" ht="13.5" thickBot="1" x14ac:dyDescent="0.25">
      <c r="A12" s="767" t="s">
        <v>250</v>
      </c>
      <c r="B12" s="768"/>
      <c r="C12" s="110"/>
      <c r="D12" s="111"/>
      <c r="E12" s="18" t="s">
        <v>243</v>
      </c>
      <c r="F12" s="111"/>
      <c r="G12" s="18" t="s">
        <v>244</v>
      </c>
      <c r="H12" s="113"/>
      <c r="I12" s="113"/>
      <c r="J12" s="113"/>
      <c r="K12" s="113"/>
      <c r="L12" s="114"/>
    </row>
    <row r="13" spans="1:12" ht="13.5" thickBot="1" x14ac:dyDescent="0.25">
      <c r="A13" s="783" t="s">
        <v>251</v>
      </c>
      <c r="B13" s="784"/>
      <c r="C13" s="115"/>
      <c r="D13" s="111"/>
      <c r="E13" s="18" t="s">
        <v>243</v>
      </c>
      <c r="F13" s="111"/>
      <c r="G13" s="18" t="s">
        <v>244</v>
      </c>
      <c r="H13" s="113"/>
      <c r="I13" s="113"/>
      <c r="J13" s="113"/>
      <c r="K13" s="113"/>
      <c r="L13" s="114"/>
    </row>
    <row r="14" spans="1:12" ht="25.5" customHeight="1" thickBot="1" x14ac:dyDescent="0.25">
      <c r="A14" s="785"/>
      <c r="B14" s="786"/>
      <c r="C14" s="787" t="s">
        <v>252</v>
      </c>
      <c r="D14" s="788"/>
      <c r="E14" s="787"/>
      <c r="F14" s="788"/>
      <c r="G14" s="787"/>
      <c r="H14" s="116">
        <f>SUM(H6:H13)</f>
        <v>0</v>
      </c>
      <c r="I14" s="116">
        <f>SUM(I6:I13)</f>
        <v>0</v>
      </c>
      <c r="J14" s="116">
        <f>SUM(J6:J13)</f>
        <v>0</v>
      </c>
      <c r="K14" s="116">
        <f>SUM(K6:K13)</f>
        <v>0</v>
      </c>
      <c r="L14" s="116">
        <f>SUM(L6:L13)</f>
        <v>0</v>
      </c>
    </row>
    <row r="16" spans="1:12" x14ac:dyDescent="0.2">
      <c r="B16" s="769" t="s">
        <v>253</v>
      </c>
      <c r="C16" s="769"/>
      <c r="D16" s="769"/>
      <c r="E16" s="769"/>
      <c r="F16" s="769"/>
      <c r="G16" s="769"/>
    </row>
    <row r="17" spans="1:12" ht="13.5" thickBot="1" x14ac:dyDescent="0.25"/>
    <row r="18" spans="1:12" ht="13.5" thickBot="1" x14ac:dyDescent="0.25">
      <c r="D18" s="111"/>
      <c r="E18" s="18" t="s">
        <v>254</v>
      </c>
      <c r="F18" s="111"/>
      <c r="G18" s="789" t="s">
        <v>255</v>
      </c>
      <c r="H18" s="769"/>
    </row>
    <row r="19" spans="1:12" ht="13.5" thickBot="1" x14ac:dyDescent="0.25">
      <c r="D19" s="111"/>
      <c r="E19" s="18" t="s">
        <v>256</v>
      </c>
      <c r="F19" s="111"/>
      <c r="G19" s="789" t="s">
        <v>257</v>
      </c>
      <c r="H19" s="769"/>
      <c r="I19" s="769"/>
      <c r="J19" s="769"/>
      <c r="K19" s="769"/>
    </row>
    <row r="20" spans="1:12" x14ac:dyDescent="0.2">
      <c r="B20" s="18" t="s">
        <v>258</v>
      </c>
    </row>
    <row r="21" spans="1:12" x14ac:dyDescent="0.2">
      <c r="B21" s="769" t="s">
        <v>259</v>
      </c>
      <c r="C21" s="769"/>
      <c r="D21" s="769"/>
      <c r="E21" s="769"/>
      <c r="F21" s="769"/>
      <c r="G21" s="769"/>
      <c r="H21" s="769"/>
      <c r="I21" s="769"/>
      <c r="J21" s="769"/>
      <c r="K21" s="769"/>
      <c r="L21" s="769"/>
    </row>
    <row r="23" spans="1:12" x14ac:dyDescent="0.2">
      <c r="B23" s="769" t="s">
        <v>260</v>
      </c>
      <c r="C23" s="769"/>
      <c r="D23" s="769"/>
      <c r="E23" s="769"/>
      <c r="F23" s="769"/>
      <c r="G23" s="769"/>
      <c r="H23" s="769"/>
      <c r="I23" s="769"/>
      <c r="J23" s="769"/>
      <c r="K23" s="769"/>
      <c r="L23" s="769"/>
    </row>
    <row r="24" spans="1:12" x14ac:dyDescent="0.2">
      <c r="B24" s="769" t="s">
        <v>261</v>
      </c>
      <c r="C24" s="769"/>
      <c r="D24" s="769"/>
      <c r="E24" s="769"/>
      <c r="F24" s="769"/>
      <c r="G24" s="769"/>
      <c r="H24" s="769"/>
      <c r="I24" s="769"/>
      <c r="J24" s="769"/>
      <c r="K24" s="769"/>
    </row>
    <row r="25" spans="1:12" ht="13.5" thickBot="1" x14ac:dyDescent="0.25"/>
    <row r="26" spans="1:12" x14ac:dyDescent="0.2">
      <c r="A26" s="793"/>
      <c r="B26" s="794"/>
      <c r="C26" s="794"/>
      <c r="D26" s="794"/>
      <c r="E26" s="794"/>
      <c r="F26" s="794"/>
      <c r="G26" s="794"/>
      <c r="H26" s="332" t="s">
        <v>262</v>
      </c>
      <c r="I26" s="332" t="s">
        <v>263</v>
      </c>
      <c r="J26" s="332" t="s">
        <v>264</v>
      </c>
      <c r="K26" s="332" t="s">
        <v>265</v>
      </c>
      <c r="L26" s="333" t="s">
        <v>266</v>
      </c>
    </row>
    <row r="27" spans="1:12" x14ac:dyDescent="0.2">
      <c r="A27" s="767" t="s">
        <v>267</v>
      </c>
      <c r="B27" s="768"/>
      <c r="C27" s="768"/>
      <c r="D27" s="768"/>
      <c r="E27" s="768"/>
      <c r="F27" s="768"/>
      <c r="G27" s="768"/>
      <c r="H27" s="337"/>
      <c r="I27" s="337"/>
      <c r="J27" s="337"/>
      <c r="K27" s="337"/>
      <c r="L27" s="338"/>
    </row>
    <row r="28" spans="1:12" ht="13.5" thickBot="1" x14ac:dyDescent="0.25">
      <c r="A28" s="790" t="s">
        <v>268</v>
      </c>
      <c r="B28" s="791"/>
      <c r="C28" s="791"/>
      <c r="D28" s="791"/>
      <c r="E28" s="791"/>
      <c r="F28" s="791"/>
      <c r="G28" s="792"/>
      <c r="H28" s="334">
        <f>H14</f>
        <v>0</v>
      </c>
      <c r="I28" s="334">
        <f t="shared" ref="I28:L28" si="0">I14</f>
        <v>0</v>
      </c>
      <c r="J28" s="334">
        <f t="shared" si="0"/>
        <v>0</v>
      </c>
      <c r="K28" s="334">
        <f t="shared" si="0"/>
        <v>0</v>
      </c>
      <c r="L28" s="334">
        <f t="shared" si="0"/>
        <v>0</v>
      </c>
    </row>
    <row r="29" spans="1:12" ht="14.25" thickTop="1" thickBot="1" x14ac:dyDescent="0.25">
      <c r="A29" s="785" t="s">
        <v>269</v>
      </c>
      <c r="B29" s="786"/>
      <c r="C29" s="786"/>
      <c r="D29" s="786"/>
      <c r="E29" s="786"/>
      <c r="F29" s="786"/>
      <c r="G29" s="786"/>
      <c r="H29" s="335">
        <f>H27-H28</f>
        <v>0</v>
      </c>
      <c r="I29" s="335">
        <f>I27-I28</f>
        <v>0</v>
      </c>
      <c r="J29" s="335">
        <f>J27-J28</f>
        <v>0</v>
      </c>
      <c r="K29" s="335">
        <f>K27-K28</f>
        <v>0</v>
      </c>
      <c r="L29" s="336">
        <f>L27-L28</f>
        <v>0</v>
      </c>
    </row>
    <row r="30" spans="1:12" x14ac:dyDescent="0.2">
      <c r="A30" s="767" t="s">
        <v>270</v>
      </c>
      <c r="B30" s="768"/>
      <c r="C30" s="768"/>
      <c r="D30" s="768"/>
      <c r="E30" s="768"/>
      <c r="F30" s="768"/>
      <c r="G30" s="768"/>
      <c r="H30" s="337"/>
      <c r="I30" s="337"/>
      <c r="J30" s="337"/>
      <c r="K30" s="337"/>
      <c r="L30" s="338"/>
    </row>
    <row r="31" spans="1:12" ht="13.5" thickBot="1" x14ac:dyDescent="0.25">
      <c r="A31" s="790" t="s">
        <v>268</v>
      </c>
      <c r="B31" s="791"/>
      <c r="C31" s="791"/>
      <c r="D31" s="791"/>
      <c r="E31" s="791"/>
      <c r="F31" s="791"/>
      <c r="G31" s="792"/>
      <c r="H31" s="334">
        <f>H14</f>
        <v>0</v>
      </c>
      <c r="I31" s="334">
        <f t="shared" ref="I31:L31" si="1">I14</f>
        <v>0</v>
      </c>
      <c r="J31" s="334">
        <f t="shared" si="1"/>
        <v>0</v>
      </c>
      <c r="K31" s="334">
        <f t="shared" si="1"/>
        <v>0</v>
      </c>
      <c r="L31" s="334">
        <f t="shared" si="1"/>
        <v>0</v>
      </c>
    </row>
    <row r="32" spans="1:12" ht="14.25" thickTop="1" thickBot="1" x14ac:dyDescent="0.25">
      <c r="A32" s="785" t="s">
        <v>269</v>
      </c>
      <c r="B32" s="786"/>
      <c r="C32" s="786"/>
      <c r="D32" s="786"/>
      <c r="E32" s="786"/>
      <c r="F32" s="786"/>
      <c r="G32" s="786"/>
      <c r="H32" s="335">
        <f>H30-H31</f>
        <v>0</v>
      </c>
      <c r="I32" s="335">
        <f>I30-I31</f>
        <v>0</v>
      </c>
      <c r="J32" s="335">
        <f>J30-J31</f>
        <v>0</v>
      </c>
      <c r="K32" s="335">
        <f>K30-K31</f>
        <v>0</v>
      </c>
      <c r="L32" s="336">
        <f>L30-L31</f>
        <v>0</v>
      </c>
    </row>
    <row r="33" spans="1:12" x14ac:dyDescent="0.2">
      <c r="A33" s="798" t="s">
        <v>271</v>
      </c>
      <c r="B33" s="799"/>
      <c r="C33" s="799"/>
      <c r="D33" s="799"/>
      <c r="E33" s="799"/>
      <c r="F33" s="799"/>
      <c r="G33" s="800"/>
      <c r="H33" s="339"/>
      <c r="I33" s="339"/>
      <c r="J33" s="339"/>
      <c r="K33" s="339"/>
      <c r="L33" s="340"/>
    </row>
    <row r="34" spans="1:12" ht="13.5" thickBot="1" x14ac:dyDescent="0.25">
      <c r="A34" s="790" t="s">
        <v>268</v>
      </c>
      <c r="B34" s="791"/>
      <c r="C34" s="791"/>
      <c r="D34" s="791"/>
      <c r="E34" s="791"/>
      <c r="F34" s="791"/>
      <c r="G34" s="792"/>
      <c r="H34" s="334">
        <f>H14</f>
        <v>0</v>
      </c>
      <c r="I34" s="334">
        <f t="shared" ref="I34:L34" si="2">I14</f>
        <v>0</v>
      </c>
      <c r="J34" s="334">
        <f t="shared" si="2"/>
        <v>0</v>
      </c>
      <c r="K34" s="334">
        <f t="shared" si="2"/>
        <v>0</v>
      </c>
      <c r="L34" s="334">
        <f t="shared" si="2"/>
        <v>0</v>
      </c>
    </row>
    <row r="35" spans="1:12" ht="14.25" thickTop="1" thickBot="1" x14ac:dyDescent="0.25">
      <c r="A35" s="795" t="s">
        <v>269</v>
      </c>
      <c r="B35" s="796"/>
      <c r="C35" s="796"/>
      <c r="D35" s="796"/>
      <c r="E35" s="796"/>
      <c r="F35" s="796"/>
      <c r="G35" s="797"/>
      <c r="H35" s="335">
        <f>H33-H34</f>
        <v>0</v>
      </c>
      <c r="I35" s="335">
        <f>I33-I34</f>
        <v>0</v>
      </c>
      <c r="J35" s="335">
        <f>J33-J34</f>
        <v>0</v>
      </c>
      <c r="K35" s="335">
        <f>K33-K34</f>
        <v>0</v>
      </c>
      <c r="L35" s="336">
        <f>L33-L34</f>
        <v>0</v>
      </c>
    </row>
    <row r="36" spans="1:12" x14ac:dyDescent="0.2">
      <c r="A36" s="798" t="s">
        <v>272</v>
      </c>
      <c r="B36" s="799"/>
      <c r="C36" s="799"/>
      <c r="D36" s="799"/>
      <c r="E36" s="799"/>
      <c r="F36" s="799"/>
      <c r="G36" s="800"/>
      <c r="H36" s="339"/>
      <c r="I36" s="339"/>
      <c r="J36" s="339"/>
      <c r="K36" s="339"/>
      <c r="L36" s="340"/>
    </row>
    <row r="37" spans="1:12" ht="13.5" thickBot="1" x14ac:dyDescent="0.25">
      <c r="A37" s="790" t="s">
        <v>268</v>
      </c>
      <c r="B37" s="791"/>
      <c r="C37" s="791"/>
      <c r="D37" s="791"/>
      <c r="E37" s="791"/>
      <c r="F37" s="791"/>
      <c r="G37" s="792"/>
      <c r="H37" s="334">
        <f>H14</f>
        <v>0</v>
      </c>
      <c r="I37" s="334">
        <f t="shared" ref="I37:L37" si="3">I14</f>
        <v>0</v>
      </c>
      <c r="J37" s="334">
        <f t="shared" si="3"/>
        <v>0</v>
      </c>
      <c r="K37" s="334">
        <f t="shared" si="3"/>
        <v>0</v>
      </c>
      <c r="L37" s="334">
        <f t="shared" si="3"/>
        <v>0</v>
      </c>
    </row>
    <row r="38" spans="1:12" ht="14.25" thickTop="1" thickBot="1" x14ac:dyDescent="0.25">
      <c r="A38" s="795" t="s">
        <v>269</v>
      </c>
      <c r="B38" s="796"/>
      <c r="C38" s="796"/>
      <c r="D38" s="796"/>
      <c r="E38" s="796"/>
      <c r="F38" s="796"/>
      <c r="G38" s="797"/>
      <c r="H38" s="335">
        <f>H36-H37</f>
        <v>0</v>
      </c>
      <c r="I38" s="335">
        <f>I36-I37</f>
        <v>0</v>
      </c>
      <c r="J38" s="335">
        <f>J36-J37</f>
        <v>0</v>
      </c>
      <c r="K38" s="335">
        <f>K36-K37</f>
        <v>0</v>
      </c>
      <c r="L38" s="336">
        <f>L36-L37</f>
        <v>0</v>
      </c>
    </row>
    <row r="39" spans="1:12" x14ac:dyDescent="0.2">
      <c r="A39" s="801" t="s">
        <v>273</v>
      </c>
      <c r="B39" s="802"/>
      <c r="C39" s="802"/>
      <c r="D39" s="802"/>
      <c r="E39" s="802"/>
      <c r="F39" s="802"/>
      <c r="G39" s="802"/>
      <c r="H39" s="339"/>
      <c r="I39" s="339">
        <v>0</v>
      </c>
      <c r="J39" s="339"/>
      <c r="K39" s="339"/>
      <c r="L39" s="340"/>
    </row>
    <row r="40" spans="1:12" ht="13.5" thickBot="1" x14ac:dyDescent="0.25">
      <c r="A40" s="790" t="s">
        <v>268</v>
      </c>
      <c r="B40" s="791"/>
      <c r="C40" s="791"/>
      <c r="D40" s="791"/>
      <c r="E40" s="791"/>
      <c r="F40" s="791"/>
      <c r="G40" s="792"/>
      <c r="H40" s="334">
        <f>H14</f>
        <v>0</v>
      </c>
      <c r="I40" s="334">
        <f t="shared" ref="I40:L40" si="4">I14</f>
        <v>0</v>
      </c>
      <c r="J40" s="334">
        <f t="shared" si="4"/>
        <v>0</v>
      </c>
      <c r="K40" s="334">
        <f t="shared" si="4"/>
        <v>0</v>
      </c>
      <c r="L40" s="334">
        <f t="shared" si="4"/>
        <v>0</v>
      </c>
    </row>
    <row r="41" spans="1:12" ht="14.25" thickTop="1" thickBot="1" x14ac:dyDescent="0.25">
      <c r="A41" s="785" t="s">
        <v>269</v>
      </c>
      <c r="B41" s="786"/>
      <c r="C41" s="786"/>
      <c r="D41" s="786"/>
      <c r="E41" s="786"/>
      <c r="F41" s="786"/>
      <c r="G41" s="786"/>
      <c r="H41" s="335">
        <f>H39-H40</f>
        <v>0</v>
      </c>
      <c r="I41" s="335">
        <f>I39-I40</f>
        <v>0</v>
      </c>
      <c r="J41" s="335">
        <f>J39-J40</f>
        <v>0</v>
      </c>
      <c r="K41" s="335">
        <f>K39-K40</f>
        <v>0</v>
      </c>
      <c r="L41" s="336">
        <f>L39-L40</f>
        <v>0</v>
      </c>
    </row>
    <row r="42" spans="1:12" x14ac:dyDescent="0.2">
      <c r="A42" s="801" t="s">
        <v>274</v>
      </c>
      <c r="B42" s="802"/>
      <c r="C42" s="802"/>
      <c r="D42" s="802"/>
      <c r="E42" s="802"/>
      <c r="F42" s="802"/>
      <c r="G42" s="802"/>
      <c r="H42" s="339"/>
      <c r="I42" s="339">
        <v>0</v>
      </c>
      <c r="J42" s="339"/>
      <c r="K42" s="339"/>
      <c r="L42" s="340"/>
    </row>
    <row r="43" spans="1:12" ht="13.5" thickBot="1" x14ac:dyDescent="0.25">
      <c r="A43" s="790" t="s">
        <v>268</v>
      </c>
      <c r="B43" s="791"/>
      <c r="C43" s="791"/>
      <c r="D43" s="791"/>
      <c r="E43" s="791"/>
      <c r="F43" s="791"/>
      <c r="G43" s="792"/>
      <c r="H43" s="334">
        <f>H14</f>
        <v>0</v>
      </c>
      <c r="I43" s="334">
        <f t="shared" ref="I43:L43" si="5">I14</f>
        <v>0</v>
      </c>
      <c r="J43" s="334">
        <f t="shared" si="5"/>
        <v>0</v>
      </c>
      <c r="K43" s="334">
        <f t="shared" si="5"/>
        <v>0</v>
      </c>
      <c r="L43" s="334">
        <f t="shared" si="5"/>
        <v>0</v>
      </c>
    </row>
    <row r="44" spans="1:12" ht="14.25" thickTop="1" thickBot="1" x14ac:dyDescent="0.25">
      <c r="A44" s="785" t="s">
        <v>269</v>
      </c>
      <c r="B44" s="786"/>
      <c r="C44" s="786"/>
      <c r="D44" s="786"/>
      <c r="E44" s="786"/>
      <c r="F44" s="786"/>
      <c r="G44" s="786"/>
      <c r="H44" s="335">
        <f>H42-H43</f>
        <v>0</v>
      </c>
      <c r="I44" s="335">
        <f>I42-I43</f>
        <v>0</v>
      </c>
      <c r="J44" s="335">
        <f>J42-J43</f>
        <v>0</v>
      </c>
      <c r="K44" s="335">
        <f>K42-K43</f>
        <v>0</v>
      </c>
      <c r="L44" s="336">
        <f>L42-L43</f>
        <v>0</v>
      </c>
    </row>
    <row r="45" spans="1:12" x14ac:dyDescent="0.2">
      <c r="A45" s="801" t="s">
        <v>275</v>
      </c>
      <c r="B45" s="802"/>
      <c r="C45" s="802"/>
      <c r="D45" s="802"/>
      <c r="E45" s="802"/>
      <c r="F45" s="802"/>
      <c r="G45" s="802"/>
      <c r="H45" s="339"/>
      <c r="I45" s="339">
        <v>0</v>
      </c>
      <c r="J45" s="339"/>
      <c r="K45" s="339"/>
      <c r="L45" s="340"/>
    </row>
    <row r="46" spans="1:12" ht="13.5" thickBot="1" x14ac:dyDescent="0.25">
      <c r="A46" s="790" t="s">
        <v>268</v>
      </c>
      <c r="B46" s="791"/>
      <c r="C46" s="791"/>
      <c r="D46" s="791"/>
      <c r="E46" s="791"/>
      <c r="F46" s="791"/>
      <c r="G46" s="792"/>
      <c r="H46" s="334">
        <f>H14</f>
        <v>0</v>
      </c>
      <c r="I46" s="334">
        <f t="shared" ref="I46:L46" si="6">I14</f>
        <v>0</v>
      </c>
      <c r="J46" s="334">
        <f t="shared" si="6"/>
        <v>0</v>
      </c>
      <c r="K46" s="334">
        <f t="shared" si="6"/>
        <v>0</v>
      </c>
      <c r="L46" s="334">
        <f t="shared" si="6"/>
        <v>0</v>
      </c>
    </row>
    <row r="47" spans="1:12" ht="14.25" thickTop="1" thickBot="1" x14ac:dyDescent="0.25">
      <c r="A47" s="785" t="s">
        <v>269</v>
      </c>
      <c r="B47" s="786"/>
      <c r="C47" s="786"/>
      <c r="D47" s="786"/>
      <c r="E47" s="786"/>
      <c r="F47" s="786"/>
      <c r="G47" s="786"/>
      <c r="H47" s="335">
        <f>H45-H46</f>
        <v>0</v>
      </c>
      <c r="I47" s="335">
        <f>I45-I46</f>
        <v>0</v>
      </c>
      <c r="J47" s="335">
        <f>J45-J46</f>
        <v>0</v>
      </c>
      <c r="K47" s="335">
        <f>K45-K46</f>
        <v>0</v>
      </c>
      <c r="L47" s="336">
        <f>L45-L46</f>
        <v>0</v>
      </c>
    </row>
  </sheetData>
  <sheetProtection sheet="1" objects="1" scenarios="1"/>
  <mergeCells count="43">
    <mergeCell ref="A47:G47"/>
    <mergeCell ref="A32:G32"/>
    <mergeCell ref="A33:G33"/>
    <mergeCell ref="A34:G34"/>
    <mergeCell ref="A31:G31"/>
    <mergeCell ref="A39:G39"/>
    <mergeCell ref="A40:G40"/>
    <mergeCell ref="A41:G41"/>
    <mergeCell ref="A42:G42"/>
    <mergeCell ref="A43:G43"/>
    <mergeCell ref="A44:G44"/>
    <mergeCell ref="A45:G45"/>
    <mergeCell ref="A46:G46"/>
    <mergeCell ref="A30:G30"/>
    <mergeCell ref="A35:G35"/>
    <mergeCell ref="A36:G36"/>
    <mergeCell ref="A37:G37"/>
    <mergeCell ref="A38:G38"/>
    <mergeCell ref="B16:G16"/>
    <mergeCell ref="G18:H18"/>
    <mergeCell ref="G19:K19"/>
    <mergeCell ref="B21:L21"/>
    <mergeCell ref="A29:G29"/>
    <mergeCell ref="A28:G28"/>
    <mergeCell ref="B23:L23"/>
    <mergeCell ref="B24:K24"/>
    <mergeCell ref="A27:G27"/>
    <mergeCell ref="A26:G26"/>
    <mergeCell ref="A8:B8"/>
    <mergeCell ref="A13:B13"/>
    <mergeCell ref="A14:B14"/>
    <mergeCell ref="C14:G14"/>
    <mergeCell ref="A9:B9"/>
    <mergeCell ref="A10:B10"/>
    <mergeCell ref="A11:B11"/>
    <mergeCell ref="A12:B12"/>
    <mergeCell ref="A7:B7"/>
    <mergeCell ref="B1:D1"/>
    <mergeCell ref="H4:L4"/>
    <mergeCell ref="A6:B6"/>
    <mergeCell ref="C4:C5"/>
    <mergeCell ref="A4:B5"/>
    <mergeCell ref="D4:G5"/>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9.2022&amp;RPage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dimension ref="A1:K48"/>
  <sheetViews>
    <sheetView showGridLines="0" view="pageLayout" topLeftCell="A10" workbookViewId="0">
      <selection activeCell="K43" sqref="K43"/>
    </sheetView>
  </sheetViews>
  <sheetFormatPr defaultColWidth="9.140625" defaultRowHeight="12.75" x14ac:dyDescent="0.2"/>
  <cols>
    <col min="1" max="1" width="8" style="18" customWidth="1"/>
    <col min="2" max="3" width="6.28515625" style="18" customWidth="1"/>
    <col min="4" max="5" width="9.140625" style="18" customWidth="1"/>
    <col min="6" max="7" width="9.140625" style="18"/>
    <col min="8" max="8" width="8.140625" style="18" bestFit="1" customWidth="1"/>
    <col min="9" max="9" width="11.28515625" style="18" bestFit="1" customWidth="1"/>
    <col min="10" max="11" width="9.140625" style="18" customWidth="1"/>
    <col min="12" max="16384" width="9.140625" style="18"/>
  </cols>
  <sheetData>
    <row r="1" spans="1:11" x14ac:dyDescent="0.2">
      <c r="B1" s="769" t="s">
        <v>276</v>
      </c>
      <c r="C1" s="769"/>
      <c r="D1" s="769"/>
      <c r="E1" s="769"/>
      <c r="F1" s="769"/>
      <c r="G1" s="769"/>
      <c r="H1" s="769"/>
      <c r="I1" s="769"/>
      <c r="J1" s="769"/>
      <c r="K1" s="769"/>
    </row>
    <row r="2" spans="1:11" x14ac:dyDescent="0.2">
      <c r="B2" s="769" t="s">
        <v>277</v>
      </c>
      <c r="C2" s="769"/>
      <c r="D2" s="769"/>
      <c r="E2" s="769"/>
      <c r="F2" s="769"/>
      <c r="G2" s="769"/>
      <c r="H2" s="769"/>
      <c r="I2" s="769"/>
      <c r="J2" s="769"/>
      <c r="K2" s="769"/>
    </row>
    <row r="3" spans="1:11" ht="13.5" thickBot="1" x14ac:dyDescent="0.25">
      <c r="B3" s="18" t="s">
        <v>258</v>
      </c>
    </row>
    <row r="4" spans="1:11" ht="66" customHeight="1" x14ac:dyDescent="0.2">
      <c r="A4" s="806"/>
      <c r="B4" s="807"/>
      <c r="C4" s="807"/>
      <c r="D4" s="807"/>
      <c r="E4" s="808"/>
      <c r="F4" s="96" t="s">
        <v>278</v>
      </c>
      <c r="G4" s="96" t="s">
        <v>279</v>
      </c>
      <c r="H4" s="97" t="s">
        <v>263</v>
      </c>
      <c r="I4" s="97" t="s">
        <v>264</v>
      </c>
      <c r="J4" s="97" t="s">
        <v>265</v>
      </c>
      <c r="K4" s="98" t="s">
        <v>266</v>
      </c>
    </row>
    <row r="5" spans="1:11" x14ac:dyDescent="0.2">
      <c r="A5" s="803" t="s">
        <v>280</v>
      </c>
      <c r="B5" s="804"/>
      <c r="C5" s="804"/>
      <c r="D5" s="804"/>
      <c r="E5" s="805"/>
      <c r="F5" s="99"/>
      <c r="G5" s="99"/>
      <c r="H5" s="99"/>
      <c r="I5" s="99"/>
      <c r="J5" s="99"/>
      <c r="K5" s="100"/>
    </row>
    <row r="6" spans="1:11" x14ac:dyDescent="0.2">
      <c r="A6" s="818" t="s">
        <v>281</v>
      </c>
      <c r="B6" s="819"/>
      <c r="C6" s="819"/>
      <c r="D6" s="819"/>
      <c r="E6" s="820"/>
      <c r="F6" s="101"/>
      <c r="G6" s="101"/>
      <c r="H6" s="101"/>
      <c r="I6" s="101"/>
      <c r="J6" s="101"/>
      <c r="K6" s="95"/>
    </row>
    <row r="7" spans="1:11" ht="13.5" thickBot="1" x14ac:dyDescent="0.25">
      <c r="A7" s="102" t="s">
        <v>282</v>
      </c>
      <c r="E7" s="103"/>
      <c r="F7" s="104">
        <f>'Utilities and Rents (pg 14)'!H14</f>
        <v>0</v>
      </c>
      <c r="G7" s="104">
        <f>'Utilities and Rents (pg 14)'!H14</f>
        <v>0</v>
      </c>
      <c r="H7" s="104">
        <f>'Utilities and Rents (pg 14)'!I14</f>
        <v>0</v>
      </c>
      <c r="I7" s="104">
        <f>'Utilities and Rents (pg 14)'!J14</f>
        <v>0</v>
      </c>
      <c r="J7" s="104">
        <f>'Utilities and Rents (pg 14)'!K14</f>
        <v>0</v>
      </c>
      <c r="K7" s="104">
        <f>'Utilities and Rents (pg 14)'!L14</f>
        <v>0</v>
      </c>
    </row>
    <row r="8" spans="1:11" ht="14.25" thickTop="1" thickBot="1" x14ac:dyDescent="0.25">
      <c r="A8" s="56" t="s">
        <v>283</v>
      </c>
      <c r="B8" s="57"/>
      <c r="C8" s="57"/>
      <c r="D8" s="57"/>
      <c r="E8" s="105"/>
      <c r="F8" s="106">
        <f t="shared" ref="F8:K8" si="0">F6-F7</f>
        <v>0</v>
      </c>
      <c r="G8" s="106">
        <f t="shared" si="0"/>
        <v>0</v>
      </c>
      <c r="H8" s="106">
        <f>H6-H7</f>
        <v>0</v>
      </c>
      <c r="I8" s="106">
        <f t="shared" si="0"/>
        <v>0</v>
      </c>
      <c r="J8" s="106">
        <f t="shared" si="0"/>
        <v>0</v>
      </c>
      <c r="K8" s="107">
        <f t="shared" si="0"/>
        <v>0</v>
      </c>
    </row>
    <row r="9" spans="1:11" x14ac:dyDescent="0.2">
      <c r="A9" s="803" t="s">
        <v>280</v>
      </c>
      <c r="B9" s="804"/>
      <c r="C9" s="804"/>
      <c r="D9" s="804"/>
      <c r="E9" s="805"/>
      <c r="F9" s="99"/>
      <c r="G9" s="99"/>
      <c r="H9" s="99"/>
      <c r="I9" s="99"/>
      <c r="J9" s="99"/>
      <c r="K9" s="100"/>
    </row>
    <row r="10" spans="1:11" x14ac:dyDescent="0.2">
      <c r="A10" s="818" t="s">
        <v>284</v>
      </c>
      <c r="B10" s="819"/>
      <c r="C10" s="819"/>
      <c r="D10" s="819"/>
      <c r="E10" s="820"/>
      <c r="F10" s="101"/>
      <c r="G10" s="101"/>
      <c r="H10" s="101"/>
      <c r="I10" s="101"/>
      <c r="J10" s="101"/>
      <c r="K10" s="95"/>
    </row>
    <row r="11" spans="1:11" ht="13.5" thickBot="1" x14ac:dyDescent="0.25">
      <c r="A11" s="102" t="s">
        <v>282</v>
      </c>
      <c r="E11" s="103"/>
      <c r="F11" s="104">
        <f>'Utilities and Rents (pg 14)'!H14</f>
        <v>0</v>
      </c>
      <c r="G11" s="104">
        <f>'Utilities and Rents (pg 14)'!H14</f>
        <v>0</v>
      </c>
      <c r="H11" s="104">
        <f>'Utilities and Rents (pg 14)'!I14</f>
        <v>0</v>
      </c>
      <c r="I11" s="104">
        <f>'Utilities and Rents (pg 14)'!J14</f>
        <v>0</v>
      </c>
      <c r="J11" s="104">
        <f>'Utilities and Rents (pg 14)'!K14</f>
        <v>0</v>
      </c>
      <c r="K11" s="104">
        <f>'Utilities and Rents (pg 14)'!L14</f>
        <v>0</v>
      </c>
    </row>
    <row r="12" spans="1:11" ht="14.25" thickTop="1" thickBot="1" x14ac:dyDescent="0.25">
      <c r="A12" s="56" t="s">
        <v>283</v>
      </c>
      <c r="B12" s="57"/>
      <c r="C12" s="57"/>
      <c r="D12" s="57"/>
      <c r="E12" s="105"/>
      <c r="F12" s="106">
        <f t="shared" ref="F12:K12" si="1">F10-F11</f>
        <v>0</v>
      </c>
      <c r="G12" s="106">
        <f t="shared" si="1"/>
        <v>0</v>
      </c>
      <c r="H12" s="106">
        <f t="shared" si="1"/>
        <v>0</v>
      </c>
      <c r="I12" s="106">
        <f t="shared" si="1"/>
        <v>0</v>
      </c>
      <c r="J12" s="106">
        <f t="shared" si="1"/>
        <v>0</v>
      </c>
      <c r="K12" s="107">
        <f t="shared" si="1"/>
        <v>0</v>
      </c>
    </row>
    <row r="13" spans="1:11" x14ac:dyDescent="0.2">
      <c r="A13" s="803" t="s">
        <v>280</v>
      </c>
      <c r="B13" s="804"/>
      <c r="C13" s="804"/>
      <c r="D13" s="804"/>
      <c r="E13" s="805"/>
      <c r="F13" s="99"/>
      <c r="G13" s="99"/>
      <c r="H13" s="99"/>
      <c r="I13" s="99"/>
      <c r="J13" s="99"/>
      <c r="K13" s="100"/>
    </row>
    <row r="14" spans="1:11" x14ac:dyDescent="0.2">
      <c r="A14" s="818" t="s">
        <v>285</v>
      </c>
      <c r="B14" s="819"/>
      <c r="C14" s="819"/>
      <c r="D14" s="819"/>
      <c r="E14" s="820"/>
      <c r="F14" s="101"/>
      <c r="G14" s="101"/>
      <c r="H14" s="101"/>
      <c r="I14" s="101"/>
      <c r="J14" s="101"/>
      <c r="K14" s="95"/>
    </row>
    <row r="15" spans="1:11" ht="13.5" thickBot="1" x14ac:dyDescent="0.25">
      <c r="A15" s="102" t="s">
        <v>282</v>
      </c>
      <c r="E15" s="103"/>
      <c r="F15" s="104">
        <f>'Utilities and Rents (pg 14)'!H14</f>
        <v>0</v>
      </c>
      <c r="G15" s="104">
        <f>'Utilities and Rents (pg 14)'!H14</f>
        <v>0</v>
      </c>
      <c r="H15" s="104">
        <f>'Utilities and Rents (pg 14)'!I14</f>
        <v>0</v>
      </c>
      <c r="I15" s="104">
        <f>'Utilities and Rents (pg 14)'!J14</f>
        <v>0</v>
      </c>
      <c r="J15" s="104">
        <f>'Utilities and Rents (pg 14)'!K14</f>
        <v>0</v>
      </c>
      <c r="K15" s="104">
        <f>'Utilities and Rents (pg 14)'!L14</f>
        <v>0</v>
      </c>
    </row>
    <row r="16" spans="1:11" ht="14.25" thickTop="1" thickBot="1" x14ac:dyDescent="0.25">
      <c r="A16" s="56" t="s">
        <v>283</v>
      </c>
      <c r="B16" s="57"/>
      <c r="C16" s="57"/>
      <c r="D16" s="57"/>
      <c r="E16" s="105"/>
      <c r="F16" s="106">
        <f t="shared" ref="F16:K16" si="2">F14-F15</f>
        <v>0</v>
      </c>
      <c r="G16" s="106">
        <f t="shared" si="2"/>
        <v>0</v>
      </c>
      <c r="H16" s="106">
        <f t="shared" si="2"/>
        <v>0</v>
      </c>
      <c r="I16" s="106">
        <f t="shared" si="2"/>
        <v>0</v>
      </c>
      <c r="J16" s="106">
        <f t="shared" si="2"/>
        <v>0</v>
      </c>
      <c r="K16" s="107">
        <f t="shared" si="2"/>
        <v>0</v>
      </c>
    </row>
    <row r="17" spans="1:11" x14ac:dyDescent="0.2">
      <c r="A17" s="803" t="s">
        <v>280</v>
      </c>
      <c r="B17" s="804"/>
      <c r="C17" s="804"/>
      <c r="D17" s="804"/>
      <c r="E17" s="805"/>
      <c r="F17" s="99"/>
      <c r="G17" s="99"/>
      <c r="H17" s="99"/>
      <c r="I17" s="99"/>
      <c r="J17" s="99"/>
      <c r="K17" s="100"/>
    </row>
    <row r="18" spans="1:11" x14ac:dyDescent="0.2">
      <c r="A18" s="818" t="s">
        <v>286</v>
      </c>
      <c r="B18" s="819"/>
      <c r="C18" s="819"/>
      <c r="D18" s="819"/>
      <c r="E18" s="820"/>
      <c r="F18" s="101"/>
      <c r="G18" s="101"/>
      <c r="H18" s="101"/>
      <c r="I18" s="101"/>
      <c r="J18" s="101"/>
      <c r="K18" s="95"/>
    </row>
    <row r="19" spans="1:11" ht="13.5" thickBot="1" x14ac:dyDescent="0.25">
      <c r="A19" s="102" t="s">
        <v>282</v>
      </c>
      <c r="E19" s="103"/>
      <c r="F19" s="104">
        <f>'Utilities and Rents (pg 14)'!H14</f>
        <v>0</v>
      </c>
      <c r="G19" s="104">
        <f>'Utilities and Rents (pg 14)'!H14</f>
        <v>0</v>
      </c>
      <c r="H19" s="104">
        <f>'Utilities and Rents (pg 14)'!I14</f>
        <v>0</v>
      </c>
      <c r="I19" s="104">
        <f>'Utilities and Rents (pg 14)'!J14</f>
        <v>0</v>
      </c>
      <c r="J19" s="104">
        <f>'Utilities and Rents (pg 14)'!K14</f>
        <v>0</v>
      </c>
      <c r="K19" s="104">
        <f>'Utilities and Rents (pg 14)'!L14</f>
        <v>0</v>
      </c>
    </row>
    <row r="20" spans="1:11" ht="14.25" thickTop="1" thickBot="1" x14ac:dyDescent="0.25">
      <c r="A20" s="56" t="s">
        <v>283</v>
      </c>
      <c r="B20" s="57"/>
      <c r="C20" s="57"/>
      <c r="D20" s="57"/>
      <c r="E20" s="105"/>
      <c r="F20" s="106">
        <f t="shared" ref="F20:K20" si="3">F18-F19</f>
        <v>0</v>
      </c>
      <c r="G20" s="106">
        <f t="shared" si="3"/>
        <v>0</v>
      </c>
      <c r="H20" s="106">
        <f t="shared" si="3"/>
        <v>0</v>
      </c>
      <c r="I20" s="106">
        <f t="shared" si="3"/>
        <v>0</v>
      </c>
      <c r="J20" s="106">
        <f t="shared" si="3"/>
        <v>0</v>
      </c>
      <c r="K20" s="107">
        <f t="shared" si="3"/>
        <v>0</v>
      </c>
    </row>
    <row r="23" spans="1:11" x14ac:dyDescent="0.2">
      <c r="A23" s="341"/>
      <c r="B23" s="341" t="s">
        <v>287</v>
      </c>
      <c r="C23" s="341"/>
      <c r="D23" s="341"/>
      <c r="E23" s="341"/>
      <c r="F23" s="341"/>
      <c r="G23" s="341"/>
      <c r="H23" s="341"/>
      <c r="I23" s="341"/>
      <c r="J23" s="341"/>
    </row>
    <row r="24" spans="1:11" x14ac:dyDescent="0.2">
      <c r="A24" s="341" t="s">
        <v>26</v>
      </c>
      <c r="B24" s="342" t="s">
        <v>288</v>
      </c>
      <c r="C24" s="342"/>
      <c r="D24" s="342"/>
      <c r="E24" s="342"/>
      <c r="F24" s="351"/>
      <c r="G24" s="341" t="s">
        <v>289</v>
      </c>
      <c r="H24" s="341"/>
      <c r="I24" s="341"/>
      <c r="J24" s="341"/>
    </row>
    <row r="25" spans="1:11" ht="13.5" thickBot="1" x14ac:dyDescent="0.25">
      <c r="A25" s="341"/>
      <c r="B25" s="341"/>
      <c r="C25" s="341"/>
      <c r="D25" s="341"/>
      <c r="E25" s="341"/>
      <c r="F25" s="341"/>
      <c r="G25" s="341"/>
      <c r="H25" s="341"/>
      <c r="I25" s="341"/>
      <c r="J25" s="341"/>
    </row>
    <row r="26" spans="1:11" ht="51" customHeight="1" x14ac:dyDescent="0.2">
      <c r="A26" s="343" t="s">
        <v>290</v>
      </c>
      <c r="B26" s="344" t="s">
        <v>291</v>
      </c>
      <c r="C26" s="418" t="s">
        <v>292</v>
      </c>
      <c r="D26" s="473" t="s">
        <v>122</v>
      </c>
      <c r="E26" s="473"/>
      <c r="F26" s="345" t="s">
        <v>293</v>
      </c>
      <c r="G26" s="345" t="s">
        <v>294</v>
      </c>
      <c r="H26" s="345" t="s">
        <v>295</v>
      </c>
      <c r="I26" s="345" t="s">
        <v>296</v>
      </c>
      <c r="J26" s="346" t="s">
        <v>297</v>
      </c>
    </row>
    <row r="27" spans="1:11" x14ac:dyDescent="0.2">
      <c r="A27" s="347" t="s">
        <v>298</v>
      </c>
      <c r="B27" s="348" t="s">
        <v>298</v>
      </c>
      <c r="C27" s="419" t="s">
        <v>298</v>
      </c>
      <c r="D27" s="474" t="s">
        <v>299</v>
      </c>
      <c r="E27" s="474"/>
      <c r="F27" s="475"/>
      <c r="G27" s="476"/>
      <c r="H27" s="476"/>
      <c r="I27" s="476"/>
      <c r="J27" s="477"/>
    </row>
    <row r="28" spans="1:11" x14ac:dyDescent="0.2">
      <c r="A28" s="367"/>
      <c r="B28" s="367"/>
      <c r="C28" s="367"/>
      <c r="D28" s="352"/>
      <c r="E28" s="353" t="s">
        <v>300</v>
      </c>
      <c r="F28" s="352"/>
      <c r="G28" s="352"/>
      <c r="H28" s="352"/>
      <c r="I28" s="352"/>
      <c r="J28" s="354">
        <f>I28*G28</f>
        <v>0</v>
      </c>
    </row>
    <row r="29" spans="1:11" x14ac:dyDescent="0.2">
      <c r="A29" s="367"/>
      <c r="B29" s="367"/>
      <c r="C29" s="367"/>
      <c r="D29" s="352"/>
      <c r="E29" s="355" t="s">
        <v>300</v>
      </c>
      <c r="F29" s="352"/>
      <c r="G29" s="352"/>
      <c r="H29" s="352"/>
      <c r="I29" s="352"/>
      <c r="J29" s="354">
        <f t="shared" ref="J29:J30" si="4">I29*G29</f>
        <v>0</v>
      </c>
    </row>
    <row r="30" spans="1:11" x14ac:dyDescent="0.2">
      <c r="A30" s="367"/>
      <c r="B30" s="367"/>
      <c r="C30" s="367"/>
      <c r="D30" s="352"/>
      <c r="E30" s="355" t="s">
        <v>300</v>
      </c>
      <c r="F30" s="352"/>
      <c r="G30" s="352"/>
      <c r="H30" s="352"/>
      <c r="I30" s="352"/>
      <c r="J30" s="354">
        <f t="shared" si="4"/>
        <v>0</v>
      </c>
    </row>
    <row r="31" spans="1:11" x14ac:dyDescent="0.2">
      <c r="A31" s="356"/>
      <c r="B31" s="341"/>
      <c r="C31" s="341"/>
      <c r="D31" s="341"/>
      <c r="E31" s="341"/>
      <c r="F31" s="341"/>
      <c r="G31" s="341"/>
      <c r="H31" s="341"/>
      <c r="I31" s="341"/>
      <c r="J31" s="357"/>
    </row>
    <row r="32" spans="1:11" x14ac:dyDescent="0.2">
      <c r="A32" s="356"/>
      <c r="B32" s="341"/>
      <c r="C32" s="341"/>
      <c r="D32" s="341" t="s">
        <v>301</v>
      </c>
      <c r="E32" s="341"/>
      <c r="F32" s="478"/>
      <c r="G32" s="479"/>
      <c r="H32" s="479"/>
      <c r="I32" s="341"/>
      <c r="J32" s="358"/>
    </row>
    <row r="33" spans="1:11" x14ac:dyDescent="0.2">
      <c r="A33" s="356"/>
      <c r="B33" s="341"/>
      <c r="C33" s="341"/>
      <c r="D33" s="341" t="s">
        <v>301</v>
      </c>
      <c r="E33" s="341"/>
      <c r="F33" s="478"/>
      <c r="G33" s="479"/>
      <c r="H33" s="479"/>
      <c r="I33" s="341"/>
      <c r="J33" s="358"/>
    </row>
    <row r="34" spans="1:11" x14ac:dyDescent="0.2">
      <c r="A34" s="356"/>
      <c r="B34" s="341"/>
      <c r="C34" s="341"/>
      <c r="D34" s="341"/>
      <c r="E34" s="341"/>
      <c r="F34" s="341"/>
      <c r="G34" s="341"/>
      <c r="H34" s="341"/>
      <c r="I34" s="341"/>
      <c r="J34" s="357"/>
    </row>
    <row r="35" spans="1:11" x14ac:dyDescent="0.2">
      <c r="A35" s="356"/>
      <c r="B35" s="341"/>
      <c r="C35" s="341"/>
      <c r="D35" s="341" t="s">
        <v>302</v>
      </c>
      <c r="E35" s="341"/>
      <c r="F35" s="341"/>
      <c r="G35" s="341"/>
      <c r="H35" s="341"/>
      <c r="I35" s="341"/>
      <c r="J35" s="359">
        <f>SUM(J27:J33)</f>
        <v>0</v>
      </c>
    </row>
    <row r="36" spans="1:11" x14ac:dyDescent="0.2">
      <c r="A36" s="356"/>
      <c r="B36" s="341"/>
      <c r="C36" s="341"/>
      <c r="D36" s="341"/>
      <c r="E36" s="341"/>
      <c r="F36" s="341"/>
      <c r="G36" s="341"/>
      <c r="H36" s="341"/>
      <c r="I36" s="341"/>
      <c r="J36" s="357"/>
    </row>
    <row r="37" spans="1:11" x14ac:dyDescent="0.2">
      <c r="A37" s="356"/>
      <c r="B37" s="341"/>
      <c r="C37" s="341"/>
      <c r="D37" s="341" t="s">
        <v>303</v>
      </c>
      <c r="E37" s="341"/>
      <c r="F37" s="341"/>
      <c r="G37" s="341"/>
      <c r="H37" s="341"/>
      <c r="I37" s="341"/>
      <c r="J37" s="360">
        <f>J35*12</f>
        <v>0</v>
      </c>
    </row>
    <row r="38" spans="1:11" x14ac:dyDescent="0.2">
      <c r="A38" s="356"/>
      <c r="B38" s="341"/>
      <c r="C38" s="341"/>
      <c r="D38" s="341"/>
      <c r="E38" s="341"/>
      <c r="F38" s="341"/>
      <c r="G38" s="341"/>
      <c r="H38" s="341"/>
      <c r="I38" s="341"/>
      <c r="J38" s="365"/>
    </row>
    <row r="39" spans="1:11" ht="12.75" customHeight="1" x14ac:dyDescent="0.2">
      <c r="A39" s="821" t="s">
        <v>304</v>
      </c>
      <c r="B39" s="822"/>
      <c r="C39" s="822"/>
      <c r="D39" s="822"/>
      <c r="E39" s="822"/>
      <c r="F39" s="822"/>
      <c r="G39" s="822"/>
      <c r="H39" s="822"/>
      <c r="I39" s="822"/>
      <c r="J39" s="823"/>
    </row>
    <row r="40" spans="1:11" x14ac:dyDescent="0.2">
      <c r="A40" s="821"/>
      <c r="B40" s="822"/>
      <c r="C40" s="822"/>
      <c r="D40" s="822"/>
      <c r="E40" s="822"/>
      <c r="F40" s="822"/>
      <c r="G40" s="822"/>
      <c r="H40" s="822"/>
      <c r="I40" s="822"/>
      <c r="J40" s="823"/>
    </row>
    <row r="41" spans="1:11" ht="13.5" thickBot="1" x14ac:dyDescent="0.25">
      <c r="A41" s="824"/>
      <c r="B41" s="825"/>
      <c r="C41" s="825"/>
      <c r="D41" s="825"/>
      <c r="E41" s="825"/>
      <c r="F41" s="825"/>
      <c r="G41" s="825"/>
      <c r="H41" s="825"/>
      <c r="I41" s="825"/>
      <c r="J41" s="826"/>
    </row>
    <row r="46" spans="1:11" x14ac:dyDescent="0.2">
      <c r="A46" s="36" t="s">
        <v>40</v>
      </c>
      <c r="B46" s="809"/>
      <c r="C46" s="810"/>
      <c r="D46" s="810"/>
      <c r="E46" s="810"/>
      <c r="F46" s="810"/>
      <c r="G46" s="810"/>
      <c r="H46" s="810"/>
      <c r="I46" s="810"/>
      <c r="J46" s="811"/>
      <c r="K46" s="316"/>
    </row>
    <row r="47" spans="1:11" x14ac:dyDescent="0.2">
      <c r="B47" s="812"/>
      <c r="C47" s="813"/>
      <c r="D47" s="813"/>
      <c r="E47" s="813"/>
      <c r="F47" s="813"/>
      <c r="G47" s="813"/>
      <c r="H47" s="813"/>
      <c r="I47" s="813"/>
      <c r="J47" s="814"/>
    </row>
    <row r="48" spans="1:11" x14ac:dyDescent="0.2">
      <c r="B48" s="815"/>
      <c r="C48" s="816"/>
      <c r="D48" s="816"/>
      <c r="E48" s="816"/>
      <c r="F48" s="816"/>
      <c r="G48" s="816"/>
      <c r="H48" s="816"/>
      <c r="I48" s="816"/>
      <c r="J48" s="817"/>
    </row>
  </sheetData>
  <sheetProtection algorithmName="SHA-512" hashValue="jN0N3MK64das+azFlDROwrOHbizI1aJwtBgnx147aC8t6S9kNhvoOfSoO4/B4tynzOOiWsx52e56C3YdZtitZA==" saltValue="0joeMZ5bYWpFb9m4o9WzKQ==" spinCount="100000" sheet="1" formatCells="0" formatColumns="0" formatRows="0" insertColumns="0" insertRows="0" insertHyperlinks="0" deleteColumns="0" deleteRows="0" sort="0" autoFilter="0" pivotTables="0"/>
  <mergeCells count="18">
    <mergeCell ref="F32:H32"/>
    <mergeCell ref="F33:H33"/>
    <mergeCell ref="B46:J48"/>
    <mergeCell ref="A6:E6"/>
    <mergeCell ref="A14:E14"/>
    <mergeCell ref="A17:E17"/>
    <mergeCell ref="A18:E18"/>
    <mergeCell ref="A39:J41"/>
    <mergeCell ref="D26:E26"/>
    <mergeCell ref="A10:E10"/>
    <mergeCell ref="A13:E13"/>
    <mergeCell ref="D27:E27"/>
    <mergeCell ref="F27:J27"/>
    <mergeCell ref="B1:K1"/>
    <mergeCell ref="B2:K2"/>
    <mergeCell ref="A9:E9"/>
    <mergeCell ref="A5:E5"/>
    <mergeCell ref="A4:E4"/>
  </mergeCells>
  <phoneticPr fontId="0" type="noConversion"/>
  <pageMargins left="0.75" right="0.75" top="0.75" bottom="1" header="0.5" footer="0.5"/>
  <pageSetup scale="95" orientation="portrait" horizontalDpi="2400" verticalDpi="2400" r:id="rId1"/>
  <headerFooter>
    <oddFooter>&amp;LIndiana Housing and Community Development Authority Rental Housing Final Application. Updated 12/2023&amp;RPage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6"/>
  <dimension ref="A1:J47"/>
  <sheetViews>
    <sheetView showGridLines="0" view="pageLayout" topLeftCell="A16" workbookViewId="0">
      <selection activeCell="H29" sqref="H29"/>
    </sheetView>
  </sheetViews>
  <sheetFormatPr defaultColWidth="9.140625" defaultRowHeight="12.75" x14ac:dyDescent="0.2"/>
  <cols>
    <col min="1" max="2" width="9.140625" style="18"/>
    <col min="3" max="3" width="5.42578125" style="18" customWidth="1"/>
    <col min="4" max="8" width="9.140625" style="18"/>
    <col min="9" max="9" width="11" style="18" customWidth="1"/>
    <col min="10" max="16384" width="9.140625" style="18"/>
  </cols>
  <sheetData>
    <row r="1" spans="1:10" x14ac:dyDescent="0.2">
      <c r="A1" s="349"/>
      <c r="B1" s="342" t="s">
        <v>305</v>
      </c>
      <c r="C1" s="342"/>
      <c r="D1" s="342"/>
      <c r="E1" s="342"/>
      <c r="F1" s="351"/>
      <c r="G1" s="341" t="s">
        <v>306</v>
      </c>
      <c r="H1" s="341"/>
      <c r="I1" s="349"/>
      <c r="J1" s="349"/>
    </row>
    <row r="2" spans="1:10" ht="13.5" thickBot="1" x14ac:dyDescent="0.25">
      <c r="A2" s="350"/>
      <c r="B2" s="349"/>
      <c r="C2" s="349"/>
      <c r="D2" s="349"/>
      <c r="E2" s="349"/>
      <c r="F2" s="349"/>
      <c r="G2" s="349"/>
      <c r="H2" s="349"/>
      <c r="I2" s="350"/>
      <c r="J2" s="350"/>
    </row>
    <row r="3" spans="1:10" ht="51" customHeight="1" x14ac:dyDescent="0.2">
      <c r="A3" s="343" t="s">
        <v>290</v>
      </c>
      <c r="B3" s="344" t="s">
        <v>291</v>
      </c>
      <c r="C3" s="418" t="s">
        <v>292</v>
      </c>
      <c r="D3" s="473" t="s">
        <v>122</v>
      </c>
      <c r="E3" s="473"/>
      <c r="F3" s="345" t="s">
        <v>293</v>
      </c>
      <c r="G3" s="345" t="s">
        <v>294</v>
      </c>
      <c r="H3" s="345" t="s">
        <v>295</v>
      </c>
      <c r="I3" s="345" t="s">
        <v>296</v>
      </c>
      <c r="J3" s="346" t="s">
        <v>297</v>
      </c>
    </row>
    <row r="4" spans="1:10" x14ac:dyDescent="0.2">
      <c r="A4" s="347" t="s">
        <v>298</v>
      </c>
      <c r="B4" s="348" t="s">
        <v>298</v>
      </c>
      <c r="C4" s="419" t="s">
        <v>298</v>
      </c>
      <c r="D4" s="474" t="s">
        <v>299</v>
      </c>
      <c r="E4" s="474"/>
      <c r="F4" s="475"/>
      <c r="G4" s="476"/>
      <c r="H4" s="476"/>
      <c r="I4" s="476"/>
      <c r="J4" s="477"/>
    </row>
    <row r="5" spans="1:10" x14ac:dyDescent="0.2">
      <c r="A5" s="367"/>
      <c r="B5" s="367"/>
      <c r="C5" s="352"/>
      <c r="D5" s="352"/>
      <c r="E5" s="353" t="s">
        <v>300</v>
      </c>
      <c r="F5" s="352"/>
      <c r="G5" s="352"/>
      <c r="H5" s="352"/>
      <c r="I5" s="352"/>
      <c r="J5" s="354">
        <f t="shared" ref="J5:J7" si="0">I5*G5</f>
        <v>0</v>
      </c>
    </row>
    <row r="6" spans="1:10" x14ac:dyDescent="0.2">
      <c r="A6" s="367"/>
      <c r="B6" s="367"/>
      <c r="C6" s="367"/>
      <c r="D6" s="352"/>
      <c r="E6" s="355" t="s">
        <v>300</v>
      </c>
      <c r="F6" s="352"/>
      <c r="G6" s="352"/>
      <c r="H6" s="352"/>
      <c r="I6" s="352"/>
      <c r="J6" s="354">
        <f t="shared" si="0"/>
        <v>0</v>
      </c>
    </row>
    <row r="7" spans="1:10" x14ac:dyDescent="0.2">
      <c r="A7" s="367"/>
      <c r="B7" s="367"/>
      <c r="C7" s="352"/>
      <c r="D7" s="352"/>
      <c r="E7" s="355" t="s">
        <v>300</v>
      </c>
      <c r="F7" s="352"/>
      <c r="G7" s="352"/>
      <c r="H7" s="352"/>
      <c r="I7" s="352"/>
      <c r="J7" s="354">
        <f t="shared" si="0"/>
        <v>0</v>
      </c>
    </row>
    <row r="8" spans="1:10" x14ac:dyDescent="0.2">
      <c r="A8" s="356"/>
      <c r="B8" s="341"/>
      <c r="C8" s="341"/>
      <c r="D8" s="341"/>
      <c r="E8" s="341"/>
      <c r="F8" s="341"/>
      <c r="G8" s="341"/>
      <c r="H8" s="341"/>
      <c r="I8" s="341"/>
      <c r="J8" s="357"/>
    </row>
    <row r="9" spans="1:10" x14ac:dyDescent="0.2">
      <c r="A9" s="356"/>
      <c r="B9" s="341"/>
      <c r="C9" s="341"/>
      <c r="D9" s="341" t="s">
        <v>301</v>
      </c>
      <c r="E9" s="341"/>
      <c r="F9" s="478"/>
      <c r="G9" s="479"/>
      <c r="H9" s="479"/>
      <c r="I9" s="341"/>
      <c r="J9" s="358"/>
    </row>
    <row r="10" spans="1:10" x14ac:dyDescent="0.2">
      <c r="A10" s="356"/>
      <c r="B10" s="341"/>
      <c r="C10" s="341"/>
      <c r="D10" s="341" t="s">
        <v>301</v>
      </c>
      <c r="E10" s="341"/>
      <c r="F10" s="478"/>
      <c r="G10" s="479"/>
      <c r="H10" s="479"/>
      <c r="I10" s="341"/>
      <c r="J10" s="358"/>
    </row>
    <row r="11" spans="1:10" x14ac:dyDescent="0.2">
      <c r="A11" s="356"/>
      <c r="B11" s="341"/>
      <c r="C11" s="341"/>
      <c r="D11" s="341"/>
      <c r="E11" s="341"/>
      <c r="F11" s="341"/>
      <c r="G11" s="341"/>
      <c r="H11" s="341"/>
      <c r="I11" s="341"/>
      <c r="J11" s="357"/>
    </row>
    <row r="12" spans="1:10" x14ac:dyDescent="0.2">
      <c r="A12" s="356"/>
      <c r="B12" s="341"/>
      <c r="C12" s="341"/>
      <c r="D12" s="341" t="s">
        <v>302</v>
      </c>
      <c r="E12" s="341"/>
      <c r="F12" s="341"/>
      <c r="G12" s="341"/>
      <c r="H12" s="341"/>
      <c r="I12" s="341"/>
      <c r="J12" s="359">
        <f>SUM(J4:J10)</f>
        <v>0</v>
      </c>
    </row>
    <row r="13" spans="1:10" x14ac:dyDescent="0.2">
      <c r="A13" s="356"/>
      <c r="B13" s="341"/>
      <c r="C13" s="341"/>
      <c r="D13" s="341"/>
      <c r="E13" s="341"/>
      <c r="F13" s="341"/>
      <c r="G13" s="341"/>
      <c r="H13" s="341"/>
      <c r="I13" s="341"/>
      <c r="J13" s="357"/>
    </row>
    <row r="14" spans="1:10" x14ac:dyDescent="0.2">
      <c r="A14" s="356"/>
      <c r="B14" s="341"/>
      <c r="C14" s="341"/>
      <c r="D14" s="341" t="s">
        <v>303</v>
      </c>
      <c r="E14" s="341"/>
      <c r="F14" s="341"/>
      <c r="G14" s="341"/>
      <c r="H14" s="341"/>
      <c r="I14" s="341"/>
      <c r="J14" s="360">
        <f>J12*12</f>
        <v>0</v>
      </c>
    </row>
    <row r="15" spans="1:10" ht="13.5" thickBot="1" x14ac:dyDescent="0.25">
      <c r="A15" s="361"/>
      <c r="B15" s="362"/>
      <c r="C15" s="362"/>
      <c r="D15" s="362"/>
      <c r="E15" s="362"/>
      <c r="F15" s="362"/>
      <c r="G15" s="362"/>
      <c r="H15" s="362"/>
      <c r="I15" s="362"/>
      <c r="J15" s="363"/>
    </row>
    <row r="16" spans="1:10" x14ac:dyDescent="0.2">
      <c r="A16" s="341"/>
      <c r="B16" s="364"/>
      <c r="C16" s="364"/>
      <c r="D16" s="364"/>
      <c r="E16" s="364"/>
      <c r="F16" s="364"/>
      <c r="G16" s="364"/>
      <c r="H16" s="364"/>
      <c r="I16" s="364"/>
      <c r="J16" s="364"/>
    </row>
    <row r="17" spans="1:10" x14ac:dyDescent="0.2">
      <c r="A17" s="349"/>
      <c r="B17" s="342" t="s">
        <v>307</v>
      </c>
      <c r="C17" s="342"/>
      <c r="D17" s="342"/>
      <c r="E17" s="342"/>
      <c r="F17" s="351"/>
      <c r="G17" s="341" t="s">
        <v>308</v>
      </c>
      <c r="H17" s="341"/>
      <c r="I17" s="349"/>
      <c r="J17" s="349"/>
    </row>
    <row r="18" spans="1:10" ht="13.5" thickBot="1" x14ac:dyDescent="0.25">
      <c r="A18" s="350"/>
      <c r="B18" s="349"/>
      <c r="C18" s="349"/>
      <c r="D18" s="349"/>
      <c r="E18" s="349"/>
      <c r="F18" s="349"/>
      <c r="G18" s="349"/>
      <c r="H18" s="349"/>
      <c r="I18" s="350"/>
      <c r="J18" s="350"/>
    </row>
    <row r="19" spans="1:10" ht="51" x14ac:dyDescent="0.2">
      <c r="A19" s="343" t="s">
        <v>290</v>
      </c>
      <c r="B19" s="344" t="s">
        <v>291</v>
      </c>
      <c r="C19" s="418" t="s">
        <v>292</v>
      </c>
      <c r="D19" s="473" t="s">
        <v>122</v>
      </c>
      <c r="E19" s="473"/>
      <c r="F19" s="345" t="s">
        <v>293</v>
      </c>
      <c r="G19" s="345" t="s">
        <v>294</v>
      </c>
      <c r="H19" s="345" t="s">
        <v>295</v>
      </c>
      <c r="I19" s="345" t="s">
        <v>296</v>
      </c>
      <c r="J19" s="346" t="s">
        <v>297</v>
      </c>
    </row>
    <row r="20" spans="1:10" x14ac:dyDescent="0.2">
      <c r="A20" s="347" t="s">
        <v>298</v>
      </c>
      <c r="B20" s="348" t="s">
        <v>298</v>
      </c>
      <c r="C20" s="419" t="s">
        <v>298</v>
      </c>
      <c r="D20" s="474" t="s">
        <v>299</v>
      </c>
      <c r="E20" s="474"/>
      <c r="F20" s="475"/>
      <c r="G20" s="476"/>
      <c r="H20" s="476"/>
      <c r="I20" s="476"/>
      <c r="J20" s="477"/>
    </row>
    <row r="21" spans="1:10" x14ac:dyDescent="0.2">
      <c r="A21" s="367"/>
      <c r="B21" s="367"/>
      <c r="C21" s="367"/>
      <c r="D21" s="352"/>
      <c r="E21" s="353" t="s">
        <v>300</v>
      </c>
      <c r="F21" s="352"/>
      <c r="G21" s="352"/>
      <c r="H21" s="352"/>
      <c r="I21" s="352"/>
      <c r="J21" s="354">
        <f t="shared" ref="J21:J23" si="1">I21*G21</f>
        <v>0</v>
      </c>
    </row>
    <row r="22" spans="1:10" x14ac:dyDescent="0.2">
      <c r="A22" s="367"/>
      <c r="B22" s="367"/>
      <c r="C22" s="367"/>
      <c r="D22" s="352"/>
      <c r="E22" s="355" t="s">
        <v>300</v>
      </c>
      <c r="F22" s="352"/>
      <c r="G22" s="352"/>
      <c r="H22" s="352"/>
      <c r="I22" s="352"/>
      <c r="J22" s="354">
        <f t="shared" si="1"/>
        <v>0</v>
      </c>
    </row>
    <row r="23" spans="1:10" x14ac:dyDescent="0.2">
      <c r="A23" s="367"/>
      <c r="B23" s="367"/>
      <c r="C23" s="367"/>
      <c r="D23" s="352"/>
      <c r="E23" s="355" t="s">
        <v>300</v>
      </c>
      <c r="F23" s="352"/>
      <c r="G23" s="352"/>
      <c r="H23" s="352"/>
      <c r="I23" s="352"/>
      <c r="J23" s="354">
        <f t="shared" si="1"/>
        <v>0</v>
      </c>
    </row>
    <row r="24" spans="1:10" x14ac:dyDescent="0.2">
      <c r="A24" s="356"/>
      <c r="B24" s="341"/>
      <c r="C24" s="341"/>
      <c r="D24" s="341"/>
      <c r="E24" s="341"/>
      <c r="F24" s="341"/>
      <c r="G24" s="341"/>
      <c r="H24" s="341"/>
      <c r="I24" s="341"/>
      <c r="J24" s="357"/>
    </row>
    <row r="25" spans="1:10" x14ac:dyDescent="0.2">
      <c r="A25" s="356"/>
      <c r="B25" s="341"/>
      <c r="C25" s="341"/>
      <c r="D25" s="341" t="s">
        <v>301</v>
      </c>
      <c r="E25" s="341"/>
      <c r="F25" s="478"/>
      <c r="G25" s="479"/>
      <c r="H25" s="479"/>
      <c r="I25" s="341"/>
      <c r="J25" s="358"/>
    </row>
    <row r="26" spans="1:10" x14ac:dyDescent="0.2">
      <c r="A26" s="356"/>
      <c r="B26" s="341"/>
      <c r="C26" s="341"/>
      <c r="D26" s="341" t="s">
        <v>301</v>
      </c>
      <c r="E26" s="341"/>
      <c r="F26" s="478"/>
      <c r="G26" s="479"/>
      <c r="H26" s="479"/>
      <c r="I26" s="341"/>
      <c r="J26" s="358"/>
    </row>
    <row r="27" spans="1:10" x14ac:dyDescent="0.2">
      <c r="A27" s="356"/>
      <c r="B27" s="341"/>
      <c r="C27" s="341"/>
      <c r="D27" s="341"/>
      <c r="E27" s="341"/>
      <c r="F27" s="341"/>
      <c r="G27" s="341"/>
      <c r="H27" s="341"/>
      <c r="I27" s="341"/>
      <c r="J27" s="357"/>
    </row>
    <row r="28" spans="1:10" x14ac:dyDescent="0.2">
      <c r="A28" s="356"/>
      <c r="B28" s="341"/>
      <c r="C28" s="341"/>
      <c r="D28" s="341" t="s">
        <v>302</v>
      </c>
      <c r="E28" s="341"/>
      <c r="F28" s="341"/>
      <c r="G28" s="341"/>
      <c r="H28" s="341"/>
      <c r="I28" s="341"/>
      <c r="J28" s="359">
        <f>SUM(J20:J26)</f>
        <v>0</v>
      </c>
    </row>
    <row r="29" spans="1:10" x14ac:dyDescent="0.2">
      <c r="A29" s="356"/>
      <c r="B29" s="341"/>
      <c r="C29" s="341"/>
      <c r="D29" s="341"/>
      <c r="E29" s="341"/>
      <c r="F29" s="341"/>
      <c r="G29" s="341"/>
      <c r="H29" s="341"/>
      <c r="I29" s="341"/>
      <c r="J29" s="357"/>
    </row>
    <row r="30" spans="1:10" x14ac:dyDescent="0.2">
      <c r="A30" s="356"/>
      <c r="B30" s="341"/>
      <c r="C30" s="341"/>
      <c r="D30" s="341" t="s">
        <v>303</v>
      </c>
      <c r="E30" s="341"/>
      <c r="F30" s="341"/>
      <c r="G30" s="341"/>
      <c r="H30" s="341"/>
      <c r="I30" s="341"/>
      <c r="J30" s="360">
        <f>J28*12</f>
        <v>0</v>
      </c>
    </row>
    <row r="31" spans="1:10" ht="13.5" thickBot="1" x14ac:dyDescent="0.25">
      <c r="A31" s="361"/>
      <c r="B31" s="362"/>
      <c r="C31" s="362"/>
      <c r="D31" s="362"/>
      <c r="E31" s="362"/>
      <c r="F31" s="362"/>
      <c r="G31" s="362"/>
      <c r="H31" s="362"/>
      <c r="I31" s="362"/>
      <c r="J31" s="363"/>
    </row>
    <row r="32" spans="1:10" x14ac:dyDescent="0.2">
      <c r="A32" s="341"/>
      <c r="B32" s="364"/>
      <c r="C32" s="364"/>
      <c r="D32" s="364"/>
      <c r="E32" s="364"/>
      <c r="F32" s="364"/>
      <c r="G32" s="364"/>
      <c r="H32" s="364"/>
      <c r="I32" s="364"/>
      <c r="J32" s="364"/>
    </row>
    <row r="33" spans="1:10" x14ac:dyDescent="0.2">
      <c r="A33" s="349"/>
      <c r="B33" s="342" t="s">
        <v>309</v>
      </c>
      <c r="C33" s="342"/>
      <c r="D33" s="342"/>
      <c r="E33" s="342"/>
      <c r="F33" s="351"/>
      <c r="G33" s="341" t="s">
        <v>310</v>
      </c>
      <c r="H33" s="341"/>
      <c r="I33" s="349"/>
      <c r="J33" s="349"/>
    </row>
    <row r="34" spans="1:10" ht="13.5" thickBot="1" x14ac:dyDescent="0.25">
      <c r="A34" s="350"/>
      <c r="B34" s="349"/>
      <c r="C34" s="349"/>
      <c r="D34" s="349"/>
      <c r="E34" s="349"/>
      <c r="F34" s="349"/>
      <c r="G34" s="349"/>
      <c r="H34" s="349"/>
      <c r="I34" s="350"/>
      <c r="J34" s="350"/>
    </row>
    <row r="35" spans="1:10" ht="51" x14ac:dyDescent="0.2">
      <c r="A35" s="343" t="s">
        <v>290</v>
      </c>
      <c r="B35" s="344" t="s">
        <v>291</v>
      </c>
      <c r="C35" s="418" t="s">
        <v>292</v>
      </c>
      <c r="D35" s="473" t="s">
        <v>122</v>
      </c>
      <c r="E35" s="473"/>
      <c r="F35" s="345" t="s">
        <v>293</v>
      </c>
      <c r="G35" s="345" t="s">
        <v>294</v>
      </c>
      <c r="H35" s="345" t="s">
        <v>295</v>
      </c>
      <c r="I35" s="345" t="s">
        <v>296</v>
      </c>
      <c r="J35" s="346" t="s">
        <v>297</v>
      </c>
    </row>
    <row r="36" spans="1:10" x14ac:dyDescent="0.2">
      <c r="A36" s="347" t="s">
        <v>298</v>
      </c>
      <c r="B36" s="348" t="s">
        <v>298</v>
      </c>
      <c r="C36" s="419" t="s">
        <v>298</v>
      </c>
      <c r="D36" s="474" t="s">
        <v>299</v>
      </c>
      <c r="E36" s="474"/>
      <c r="F36" s="475"/>
      <c r="G36" s="476"/>
      <c r="H36" s="476"/>
      <c r="I36" s="476"/>
      <c r="J36" s="477"/>
    </row>
    <row r="37" spans="1:10" x14ac:dyDescent="0.2">
      <c r="A37" s="367"/>
      <c r="B37" s="367"/>
      <c r="C37" s="367"/>
      <c r="D37" s="352"/>
      <c r="E37" s="353" t="s">
        <v>300</v>
      </c>
      <c r="F37" s="352"/>
      <c r="G37" s="352"/>
      <c r="H37" s="352"/>
      <c r="I37" s="352"/>
      <c r="J37" s="354">
        <f>I37*G37</f>
        <v>0</v>
      </c>
    </row>
    <row r="38" spans="1:10" x14ac:dyDescent="0.2">
      <c r="A38" s="367"/>
      <c r="B38" s="367"/>
      <c r="C38" s="367"/>
      <c r="D38" s="352"/>
      <c r="E38" s="355" t="s">
        <v>300</v>
      </c>
      <c r="F38" s="352"/>
      <c r="G38" s="352"/>
      <c r="H38" s="352"/>
      <c r="I38" s="352"/>
      <c r="J38" s="354">
        <f t="shared" ref="J38:J39" si="2">I38*G38</f>
        <v>0</v>
      </c>
    </row>
    <row r="39" spans="1:10" x14ac:dyDescent="0.2">
      <c r="A39" s="367"/>
      <c r="B39" s="367"/>
      <c r="C39" s="367"/>
      <c r="D39" s="352"/>
      <c r="E39" s="355" t="s">
        <v>300</v>
      </c>
      <c r="F39" s="352"/>
      <c r="G39" s="352"/>
      <c r="H39" s="352"/>
      <c r="I39" s="352"/>
      <c r="J39" s="354">
        <f t="shared" si="2"/>
        <v>0</v>
      </c>
    </row>
    <row r="40" spans="1:10" x14ac:dyDescent="0.2">
      <c r="A40" s="356"/>
      <c r="B40" s="341"/>
      <c r="C40" s="341"/>
      <c r="D40" s="341"/>
      <c r="E40" s="341"/>
      <c r="F40" s="341"/>
      <c r="G40" s="341"/>
      <c r="H40" s="341"/>
      <c r="I40" s="341"/>
      <c r="J40" s="357"/>
    </row>
    <row r="41" spans="1:10" x14ac:dyDescent="0.2">
      <c r="A41" s="356"/>
      <c r="B41" s="341"/>
      <c r="C41" s="341"/>
      <c r="D41" s="341" t="s">
        <v>301</v>
      </c>
      <c r="E41" s="341"/>
      <c r="F41" s="478"/>
      <c r="G41" s="479"/>
      <c r="H41" s="479"/>
      <c r="I41" s="341"/>
      <c r="J41" s="358"/>
    </row>
    <row r="42" spans="1:10" x14ac:dyDescent="0.2">
      <c r="A42" s="356"/>
      <c r="B42" s="341"/>
      <c r="C42" s="341"/>
      <c r="D42" s="341" t="s">
        <v>301</v>
      </c>
      <c r="E42" s="341"/>
      <c r="F42" s="478"/>
      <c r="G42" s="479"/>
      <c r="H42" s="479"/>
      <c r="I42" s="341"/>
      <c r="J42" s="358"/>
    </row>
    <row r="43" spans="1:10" x14ac:dyDescent="0.2">
      <c r="A43" s="356"/>
      <c r="B43" s="341"/>
      <c r="C43" s="341"/>
      <c r="D43" s="341"/>
      <c r="E43" s="341"/>
      <c r="F43" s="341"/>
      <c r="G43" s="341"/>
      <c r="H43" s="341"/>
      <c r="I43" s="341"/>
      <c r="J43" s="357"/>
    </row>
    <row r="44" spans="1:10" x14ac:dyDescent="0.2">
      <c r="A44" s="356"/>
      <c r="B44" s="341"/>
      <c r="C44" s="341"/>
      <c r="D44" s="341" t="s">
        <v>302</v>
      </c>
      <c r="E44" s="341"/>
      <c r="F44" s="341"/>
      <c r="G44" s="341"/>
      <c r="H44" s="341"/>
      <c r="I44" s="341"/>
      <c r="J44" s="359">
        <f>SUM(J36:J42)</f>
        <v>0</v>
      </c>
    </row>
    <row r="45" spans="1:10" x14ac:dyDescent="0.2">
      <c r="A45" s="356"/>
      <c r="B45" s="341"/>
      <c r="C45" s="341"/>
      <c r="D45" s="341"/>
      <c r="E45" s="341"/>
      <c r="F45" s="341"/>
      <c r="G45" s="341"/>
      <c r="H45" s="341"/>
      <c r="I45" s="341"/>
      <c r="J45" s="357"/>
    </row>
    <row r="46" spans="1:10" x14ac:dyDescent="0.2">
      <c r="A46" s="356"/>
      <c r="B46" s="341"/>
      <c r="C46" s="341"/>
      <c r="D46" s="341" t="s">
        <v>303</v>
      </c>
      <c r="E46" s="341"/>
      <c r="F46" s="341"/>
      <c r="G46" s="341"/>
      <c r="H46" s="341"/>
      <c r="I46" s="341"/>
      <c r="J46" s="360">
        <f>J44*12</f>
        <v>0</v>
      </c>
    </row>
    <row r="47" spans="1:10" ht="13.5" thickBot="1" x14ac:dyDescent="0.25">
      <c r="A47" s="361"/>
      <c r="B47" s="362"/>
      <c r="C47" s="362"/>
      <c r="D47" s="362"/>
      <c r="E47" s="362"/>
      <c r="F47" s="362"/>
      <c r="G47" s="362"/>
      <c r="H47" s="362"/>
      <c r="I47" s="362"/>
      <c r="J47" s="363"/>
    </row>
  </sheetData>
  <sheetProtection algorithmName="SHA-512" hashValue="KFW0JPE/ipPSsiRarOjn1RqgKzWp4JykCKxkZfj7//WuKGlwxK98i/EkyRByRmn/r9WXOwVI2s5SxDywEL7tQA==" saltValue="VMRA/oWG7x5cyRuK9n61/Q==" spinCount="100000" sheet="1" formatCells="0" formatColumns="0" formatRows="0" insertColumns="0" insertRows="0" insertHyperlinks="0" deleteColumns="0" deleteRows="0" sort="0" autoFilter="0" pivotTables="0"/>
  <mergeCells count="15">
    <mergeCell ref="D19:E19"/>
    <mergeCell ref="D20:E20"/>
    <mergeCell ref="F20:J20"/>
    <mergeCell ref="F41:H41"/>
    <mergeCell ref="F42:H42"/>
    <mergeCell ref="F25:H25"/>
    <mergeCell ref="F26:H26"/>
    <mergeCell ref="D35:E35"/>
    <mergeCell ref="D36:E36"/>
    <mergeCell ref="F36:J36"/>
    <mergeCell ref="D3:E3"/>
    <mergeCell ref="D4:E4"/>
    <mergeCell ref="F4:J4"/>
    <mergeCell ref="F9:H9"/>
    <mergeCell ref="F10:H10"/>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12/2023&amp;RPage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7">
    <pageSetUpPr autoPageBreaks="0"/>
  </sheetPr>
  <dimension ref="A1:J44"/>
  <sheetViews>
    <sheetView showGridLines="0" view="pageLayout" topLeftCell="A19" workbookViewId="0">
      <selection activeCell="F3" sqref="F3:J3"/>
    </sheetView>
  </sheetViews>
  <sheetFormatPr defaultColWidth="9.140625" defaultRowHeight="12.75" x14ac:dyDescent="0.2"/>
  <cols>
    <col min="1" max="2" width="9.140625" style="18"/>
    <col min="3" max="3" width="5.140625" style="18" customWidth="1"/>
    <col min="4" max="8" width="9.140625" style="18"/>
    <col min="9" max="9" width="11.28515625" style="18" bestFit="1" customWidth="1"/>
    <col min="10" max="16384" width="9.140625" style="18"/>
  </cols>
  <sheetData>
    <row r="1" spans="1:10" ht="13.5" thickBot="1" x14ac:dyDescent="0.25">
      <c r="A1" s="349"/>
      <c r="B1" s="342" t="s">
        <v>311</v>
      </c>
      <c r="C1" s="342"/>
      <c r="D1" s="342"/>
      <c r="E1" s="342"/>
      <c r="F1" s="351"/>
      <c r="G1" s="400" t="s">
        <v>312</v>
      </c>
      <c r="H1" s="341"/>
      <c r="I1" s="349"/>
      <c r="J1" s="349"/>
    </row>
    <row r="2" spans="1:10" ht="52.5" customHeight="1" x14ac:dyDescent="0.2">
      <c r="A2" s="343" t="s">
        <v>290</v>
      </c>
      <c r="B2" s="344" t="s">
        <v>291</v>
      </c>
      <c r="C2" s="418" t="s">
        <v>292</v>
      </c>
      <c r="D2" s="473" t="s">
        <v>122</v>
      </c>
      <c r="E2" s="473"/>
      <c r="F2" s="345" t="s">
        <v>293</v>
      </c>
      <c r="G2" s="345" t="s">
        <v>294</v>
      </c>
      <c r="H2" s="345" t="s">
        <v>295</v>
      </c>
      <c r="I2" s="345" t="s">
        <v>296</v>
      </c>
      <c r="J2" s="346" t="s">
        <v>297</v>
      </c>
    </row>
    <row r="3" spans="1:10" x14ac:dyDescent="0.2">
      <c r="A3" s="347" t="s">
        <v>298</v>
      </c>
      <c r="B3" s="348" t="s">
        <v>298</v>
      </c>
      <c r="C3" s="419" t="s">
        <v>298</v>
      </c>
      <c r="D3" s="474" t="s">
        <v>299</v>
      </c>
      <c r="E3" s="474"/>
      <c r="F3" s="475"/>
      <c r="G3" s="476"/>
      <c r="H3" s="476"/>
      <c r="I3" s="476"/>
      <c r="J3" s="477"/>
    </row>
    <row r="4" spans="1:10" x14ac:dyDescent="0.2">
      <c r="A4" s="367"/>
      <c r="B4" s="367"/>
      <c r="C4" s="367"/>
      <c r="D4" s="352"/>
      <c r="E4" s="353" t="s">
        <v>300</v>
      </c>
      <c r="F4" s="352"/>
      <c r="G4" s="352"/>
      <c r="H4" s="352"/>
      <c r="I4" s="352"/>
      <c r="J4" s="354">
        <f t="shared" ref="J4:J6" si="0">I4*G4</f>
        <v>0</v>
      </c>
    </row>
    <row r="5" spans="1:10" x14ac:dyDescent="0.2">
      <c r="A5" s="367"/>
      <c r="B5" s="367"/>
      <c r="C5" s="367"/>
      <c r="D5" s="352"/>
      <c r="E5" s="355" t="s">
        <v>300</v>
      </c>
      <c r="F5" s="352"/>
      <c r="G5" s="352"/>
      <c r="H5" s="352"/>
      <c r="I5" s="352"/>
      <c r="J5" s="354">
        <f t="shared" si="0"/>
        <v>0</v>
      </c>
    </row>
    <row r="6" spans="1:10" x14ac:dyDescent="0.2">
      <c r="A6" s="367"/>
      <c r="B6" s="367"/>
      <c r="C6" s="367"/>
      <c r="D6" s="352"/>
      <c r="E6" s="355" t="s">
        <v>300</v>
      </c>
      <c r="F6" s="352"/>
      <c r="G6" s="352"/>
      <c r="H6" s="352"/>
      <c r="I6" s="352"/>
      <c r="J6" s="354">
        <f t="shared" si="0"/>
        <v>0</v>
      </c>
    </row>
    <row r="7" spans="1:10" x14ac:dyDescent="0.2">
      <c r="A7" s="356"/>
      <c r="B7" s="341"/>
      <c r="C7" s="341"/>
      <c r="D7" s="341"/>
      <c r="E7" s="341"/>
      <c r="F7" s="341"/>
      <c r="G7" s="341"/>
      <c r="H7" s="341"/>
      <c r="I7" s="341"/>
      <c r="J7" s="357"/>
    </row>
    <row r="8" spans="1:10" x14ac:dyDescent="0.2">
      <c r="A8" s="356"/>
      <c r="B8" s="341"/>
      <c r="C8" s="341"/>
      <c r="D8" s="341" t="s">
        <v>301</v>
      </c>
      <c r="E8" s="341"/>
      <c r="F8" s="478"/>
      <c r="G8" s="479"/>
      <c r="H8" s="479"/>
      <c r="I8" s="341"/>
      <c r="J8" s="358"/>
    </row>
    <row r="9" spans="1:10" x14ac:dyDescent="0.2">
      <c r="A9" s="356"/>
      <c r="B9" s="341"/>
      <c r="C9" s="341"/>
      <c r="D9" s="341" t="s">
        <v>301</v>
      </c>
      <c r="E9" s="341"/>
      <c r="F9" s="478"/>
      <c r="G9" s="479"/>
      <c r="H9" s="479"/>
      <c r="I9" s="341"/>
      <c r="J9" s="358"/>
    </row>
    <row r="10" spans="1:10" x14ac:dyDescent="0.2">
      <c r="A10" s="356"/>
      <c r="B10" s="341"/>
      <c r="C10" s="341"/>
      <c r="D10" s="341"/>
      <c r="E10" s="341"/>
      <c r="F10" s="341"/>
      <c r="G10" s="341"/>
      <c r="H10" s="341"/>
      <c r="I10" s="341"/>
      <c r="J10" s="357"/>
    </row>
    <row r="11" spans="1:10" x14ac:dyDescent="0.2">
      <c r="A11" s="356"/>
      <c r="B11" s="341"/>
      <c r="C11" s="341"/>
      <c r="D11" s="341" t="s">
        <v>302</v>
      </c>
      <c r="E11" s="341"/>
      <c r="F11" s="341"/>
      <c r="G11" s="341"/>
      <c r="H11" s="341"/>
      <c r="I11" s="341"/>
      <c r="J11" s="359">
        <f>SUM(J3:J9)</f>
        <v>0</v>
      </c>
    </row>
    <row r="12" spans="1:10" x14ac:dyDescent="0.2">
      <c r="A12" s="356"/>
      <c r="B12" s="341"/>
      <c r="C12" s="341"/>
      <c r="D12" s="341"/>
      <c r="E12" s="341"/>
      <c r="F12" s="341"/>
      <c r="G12" s="341"/>
      <c r="H12" s="341"/>
      <c r="I12" s="341"/>
      <c r="J12" s="357"/>
    </row>
    <row r="13" spans="1:10" x14ac:dyDescent="0.2">
      <c r="A13" s="356"/>
      <c r="B13" s="341"/>
      <c r="C13" s="341"/>
      <c r="D13" s="341" t="s">
        <v>303</v>
      </c>
      <c r="E13" s="341"/>
      <c r="F13" s="341"/>
      <c r="G13" s="341"/>
      <c r="H13" s="341"/>
      <c r="I13" s="341"/>
      <c r="J13" s="360">
        <f>J11*12</f>
        <v>0</v>
      </c>
    </row>
    <row r="14" spans="1:10" ht="13.5" thickBot="1" x14ac:dyDescent="0.25">
      <c r="A14" s="361"/>
      <c r="B14" s="362"/>
      <c r="C14" s="362"/>
      <c r="D14" s="362"/>
      <c r="E14" s="362"/>
      <c r="F14" s="362"/>
      <c r="G14" s="362"/>
      <c r="H14" s="362"/>
      <c r="I14" s="362"/>
      <c r="J14" s="363"/>
    </row>
    <row r="16" spans="1:10" ht="13.5" thickBot="1" x14ac:dyDescent="0.25">
      <c r="A16" s="349"/>
      <c r="B16" s="342" t="s">
        <v>313</v>
      </c>
      <c r="C16" s="342"/>
      <c r="D16" s="342"/>
      <c r="E16" s="342"/>
      <c r="F16" s="351"/>
      <c r="G16" s="400" t="s">
        <v>314</v>
      </c>
      <c r="H16" s="341"/>
      <c r="I16" s="349"/>
      <c r="J16" s="349"/>
    </row>
    <row r="17" spans="1:10" ht="51" x14ac:dyDescent="0.2">
      <c r="A17" s="343" t="s">
        <v>290</v>
      </c>
      <c r="B17" s="344" t="s">
        <v>291</v>
      </c>
      <c r="C17" s="418" t="s">
        <v>292</v>
      </c>
      <c r="D17" s="480" t="s">
        <v>122</v>
      </c>
      <c r="E17" s="481"/>
      <c r="F17" s="345" t="s">
        <v>293</v>
      </c>
      <c r="G17" s="345" t="s">
        <v>294</v>
      </c>
      <c r="H17" s="345" t="s">
        <v>295</v>
      </c>
      <c r="I17" s="345" t="s">
        <v>296</v>
      </c>
      <c r="J17" s="346" t="s">
        <v>297</v>
      </c>
    </row>
    <row r="18" spans="1:10" x14ac:dyDescent="0.2">
      <c r="A18" s="347" t="s">
        <v>298</v>
      </c>
      <c r="B18" s="348" t="s">
        <v>298</v>
      </c>
      <c r="C18" s="419" t="s">
        <v>298</v>
      </c>
      <c r="D18" s="482" t="s">
        <v>299</v>
      </c>
      <c r="E18" s="483"/>
      <c r="F18" s="475"/>
      <c r="G18" s="476"/>
      <c r="H18" s="476"/>
      <c r="I18" s="476"/>
      <c r="J18" s="477"/>
    </row>
    <row r="19" spans="1:10" x14ac:dyDescent="0.2">
      <c r="A19" s="367"/>
      <c r="B19" s="367"/>
      <c r="C19" s="352"/>
      <c r="D19" s="352"/>
      <c r="E19" s="353" t="s">
        <v>300</v>
      </c>
      <c r="F19" s="352"/>
      <c r="G19" s="352"/>
      <c r="H19" s="352"/>
      <c r="I19" s="352"/>
      <c r="J19" s="354">
        <f t="shared" ref="J19:J21" si="1">I19*G19</f>
        <v>0</v>
      </c>
    </row>
    <row r="20" spans="1:10" x14ac:dyDescent="0.2">
      <c r="A20" s="367"/>
      <c r="B20" s="367"/>
      <c r="C20" s="352"/>
      <c r="D20" s="352"/>
      <c r="E20" s="355" t="s">
        <v>300</v>
      </c>
      <c r="F20" s="352"/>
      <c r="G20" s="352"/>
      <c r="H20" s="352"/>
      <c r="I20" s="352"/>
      <c r="J20" s="354">
        <f t="shared" si="1"/>
        <v>0</v>
      </c>
    </row>
    <row r="21" spans="1:10" x14ac:dyDescent="0.2">
      <c r="A21" s="367"/>
      <c r="B21" s="367"/>
      <c r="C21" s="352"/>
      <c r="D21" s="352"/>
      <c r="E21" s="355" t="s">
        <v>300</v>
      </c>
      <c r="F21" s="352"/>
      <c r="G21" s="352"/>
      <c r="H21" s="352"/>
      <c r="I21" s="352"/>
      <c r="J21" s="354">
        <f t="shared" si="1"/>
        <v>0</v>
      </c>
    </row>
    <row r="22" spans="1:10" x14ac:dyDescent="0.2">
      <c r="A22" s="356"/>
      <c r="B22" s="341"/>
      <c r="C22" s="341"/>
      <c r="D22" s="341"/>
      <c r="E22" s="341"/>
      <c r="F22" s="341"/>
      <c r="G22" s="341"/>
      <c r="H22" s="341"/>
      <c r="I22" s="341"/>
      <c r="J22" s="357"/>
    </row>
    <row r="23" spans="1:10" x14ac:dyDescent="0.2">
      <c r="A23" s="356"/>
      <c r="B23" s="341"/>
      <c r="C23" s="341"/>
      <c r="D23" s="341" t="s">
        <v>301</v>
      </c>
      <c r="E23" s="341"/>
      <c r="F23" s="478"/>
      <c r="G23" s="478"/>
      <c r="H23" s="478"/>
      <c r="I23" s="341"/>
      <c r="J23" s="358"/>
    </row>
    <row r="24" spans="1:10" x14ac:dyDescent="0.2">
      <c r="A24" s="356"/>
      <c r="B24" s="341"/>
      <c r="C24" s="341"/>
      <c r="D24" s="341" t="s">
        <v>301</v>
      </c>
      <c r="E24" s="341"/>
      <c r="F24" s="484"/>
      <c r="G24" s="484"/>
      <c r="H24" s="484"/>
      <c r="I24" s="341"/>
      <c r="J24" s="358"/>
    </row>
    <row r="25" spans="1:10" x14ac:dyDescent="0.2">
      <c r="A25" s="356"/>
      <c r="B25" s="341"/>
      <c r="C25" s="341"/>
      <c r="D25" s="341"/>
      <c r="E25" s="341"/>
      <c r="F25" s="341"/>
      <c r="G25" s="341"/>
      <c r="H25" s="341"/>
      <c r="I25" s="341"/>
      <c r="J25" s="357"/>
    </row>
    <row r="26" spans="1:10" x14ac:dyDescent="0.2">
      <c r="A26" s="356"/>
      <c r="B26" s="341"/>
      <c r="C26" s="341"/>
      <c r="D26" s="341" t="s">
        <v>302</v>
      </c>
      <c r="E26" s="341"/>
      <c r="F26" s="341"/>
      <c r="G26" s="341"/>
      <c r="H26" s="341"/>
      <c r="I26" s="341"/>
      <c r="J26" s="359">
        <f>SUM(J18:J24)</f>
        <v>0</v>
      </c>
    </row>
    <row r="27" spans="1:10" x14ac:dyDescent="0.2">
      <c r="A27" s="356"/>
      <c r="B27" s="341"/>
      <c r="C27" s="341"/>
      <c r="D27" s="341"/>
      <c r="E27" s="341"/>
      <c r="F27" s="341"/>
      <c r="G27" s="341"/>
      <c r="H27" s="341"/>
      <c r="I27" s="341"/>
      <c r="J27" s="357"/>
    </row>
    <row r="28" spans="1:10" x14ac:dyDescent="0.2">
      <c r="A28" s="356"/>
      <c r="B28" s="341"/>
      <c r="C28" s="341"/>
      <c r="D28" s="341" t="s">
        <v>303</v>
      </c>
      <c r="E28" s="341"/>
      <c r="F28" s="341"/>
      <c r="G28" s="341"/>
      <c r="H28" s="341"/>
      <c r="I28" s="341"/>
      <c r="J28" s="360">
        <f>J26*12</f>
        <v>0</v>
      </c>
    </row>
    <row r="29" spans="1:10" ht="13.5" thickBot="1" x14ac:dyDescent="0.25">
      <c r="A29" s="361"/>
      <c r="B29" s="362"/>
      <c r="C29" s="362"/>
      <c r="D29" s="362"/>
      <c r="E29" s="362"/>
      <c r="F29" s="362"/>
      <c r="G29" s="362"/>
      <c r="H29" s="362"/>
      <c r="I29" s="362"/>
      <c r="J29" s="363"/>
    </row>
    <row r="30" spans="1:10" x14ac:dyDescent="0.2">
      <c r="A30" s="341"/>
      <c r="B30" s="364"/>
      <c r="C30" s="364"/>
      <c r="D30" s="364"/>
      <c r="E30" s="364"/>
      <c r="F30" s="364"/>
      <c r="G30" s="364"/>
      <c r="H30" s="364"/>
      <c r="I30" s="364"/>
      <c r="J30" s="364"/>
    </row>
    <row r="31" spans="1:10" ht="13.5" thickBot="1" x14ac:dyDescent="0.25">
      <c r="A31" s="349"/>
      <c r="B31" s="342" t="s">
        <v>315</v>
      </c>
      <c r="C31" s="342"/>
      <c r="D31" s="342"/>
      <c r="E31" s="342"/>
      <c r="F31" s="351"/>
      <c r="G31" s="400" t="s">
        <v>316</v>
      </c>
      <c r="H31" s="341"/>
      <c r="I31" s="349"/>
      <c r="J31" s="349"/>
    </row>
    <row r="32" spans="1:10" ht="51" x14ac:dyDescent="0.2">
      <c r="A32" s="343" t="s">
        <v>290</v>
      </c>
      <c r="B32" s="344" t="s">
        <v>291</v>
      </c>
      <c r="C32" s="418" t="s">
        <v>292</v>
      </c>
      <c r="D32" s="480" t="s">
        <v>122</v>
      </c>
      <c r="E32" s="481"/>
      <c r="F32" s="345" t="s">
        <v>293</v>
      </c>
      <c r="G32" s="345" t="s">
        <v>294</v>
      </c>
      <c r="H32" s="345" t="s">
        <v>295</v>
      </c>
      <c r="I32" s="345" t="s">
        <v>296</v>
      </c>
      <c r="J32" s="346" t="s">
        <v>297</v>
      </c>
    </row>
    <row r="33" spans="1:10" x14ac:dyDescent="0.2">
      <c r="A33" s="347" t="s">
        <v>298</v>
      </c>
      <c r="B33" s="348" t="s">
        <v>298</v>
      </c>
      <c r="C33" s="419" t="s">
        <v>298</v>
      </c>
      <c r="D33" s="482" t="s">
        <v>299</v>
      </c>
      <c r="E33" s="483"/>
      <c r="F33" s="475"/>
      <c r="G33" s="476"/>
      <c r="H33" s="476"/>
      <c r="I33" s="476"/>
      <c r="J33" s="477"/>
    </row>
    <row r="34" spans="1:10" x14ac:dyDescent="0.2">
      <c r="A34" s="367"/>
      <c r="B34" s="367"/>
      <c r="C34" s="352"/>
      <c r="D34" s="352"/>
      <c r="E34" s="353" t="s">
        <v>300</v>
      </c>
      <c r="F34" s="352"/>
      <c r="G34" s="352"/>
      <c r="H34" s="352"/>
      <c r="I34" s="352"/>
      <c r="J34" s="354">
        <f t="shared" ref="J34:J36" si="2">I34*G34</f>
        <v>0</v>
      </c>
    </row>
    <row r="35" spans="1:10" x14ac:dyDescent="0.2">
      <c r="A35" s="367"/>
      <c r="B35" s="367"/>
      <c r="C35" s="352"/>
      <c r="D35" s="352"/>
      <c r="E35" s="355" t="s">
        <v>300</v>
      </c>
      <c r="F35" s="352"/>
      <c r="G35" s="352"/>
      <c r="H35" s="352"/>
      <c r="I35" s="352"/>
      <c r="J35" s="354">
        <f t="shared" si="2"/>
        <v>0</v>
      </c>
    </row>
    <row r="36" spans="1:10" x14ac:dyDescent="0.2">
      <c r="A36" s="367"/>
      <c r="B36" s="367"/>
      <c r="C36" s="352"/>
      <c r="D36" s="352"/>
      <c r="E36" s="355" t="s">
        <v>300</v>
      </c>
      <c r="F36" s="352"/>
      <c r="G36" s="352"/>
      <c r="H36" s="352"/>
      <c r="I36" s="352"/>
      <c r="J36" s="354">
        <f t="shared" si="2"/>
        <v>0</v>
      </c>
    </row>
    <row r="37" spans="1:10" x14ac:dyDescent="0.2">
      <c r="A37" s="356"/>
      <c r="B37" s="341"/>
      <c r="C37" s="341"/>
      <c r="D37" s="341"/>
      <c r="E37" s="341"/>
      <c r="F37" s="341"/>
      <c r="G37" s="341"/>
      <c r="H37" s="341"/>
      <c r="I37" s="341"/>
      <c r="J37" s="357"/>
    </row>
    <row r="38" spans="1:10" x14ac:dyDescent="0.2">
      <c r="A38" s="356"/>
      <c r="B38" s="341"/>
      <c r="C38" s="341"/>
      <c r="D38" s="341" t="s">
        <v>301</v>
      </c>
      <c r="E38" s="341"/>
      <c r="F38" s="478"/>
      <c r="G38" s="478"/>
      <c r="H38" s="478"/>
      <c r="I38" s="341"/>
      <c r="J38" s="358"/>
    </row>
    <row r="39" spans="1:10" x14ac:dyDescent="0.2">
      <c r="A39" s="356"/>
      <c r="B39" s="341"/>
      <c r="C39" s="341"/>
      <c r="D39" s="341" t="s">
        <v>301</v>
      </c>
      <c r="E39" s="341"/>
      <c r="F39" s="484"/>
      <c r="G39" s="484"/>
      <c r="H39" s="484"/>
      <c r="I39" s="341"/>
      <c r="J39" s="358"/>
    </row>
    <row r="40" spans="1:10" x14ac:dyDescent="0.2">
      <c r="A40" s="356"/>
      <c r="B40" s="341"/>
      <c r="C40" s="341"/>
      <c r="D40" s="341"/>
      <c r="E40" s="341"/>
      <c r="F40" s="341"/>
      <c r="G40" s="341"/>
      <c r="H40" s="341"/>
      <c r="I40" s="341"/>
      <c r="J40" s="357"/>
    </row>
    <row r="41" spans="1:10" x14ac:dyDescent="0.2">
      <c r="A41" s="356"/>
      <c r="B41" s="341"/>
      <c r="C41" s="341"/>
      <c r="D41" s="341" t="s">
        <v>302</v>
      </c>
      <c r="E41" s="341"/>
      <c r="F41" s="341"/>
      <c r="G41" s="341"/>
      <c r="H41" s="341"/>
      <c r="I41" s="341"/>
      <c r="J41" s="359">
        <f>SUM(J33:J39)</f>
        <v>0</v>
      </c>
    </row>
    <row r="42" spans="1:10" x14ac:dyDescent="0.2">
      <c r="A42" s="356"/>
      <c r="B42" s="341"/>
      <c r="C42" s="341"/>
      <c r="D42" s="341"/>
      <c r="E42" s="341"/>
      <c r="F42" s="341"/>
      <c r="G42" s="341"/>
      <c r="H42" s="341"/>
      <c r="I42" s="341"/>
      <c r="J42" s="357"/>
    </row>
    <row r="43" spans="1:10" x14ac:dyDescent="0.2">
      <c r="A43" s="356"/>
      <c r="B43" s="341"/>
      <c r="C43" s="341"/>
      <c r="D43" s="341" t="s">
        <v>303</v>
      </c>
      <c r="E43" s="341"/>
      <c r="F43" s="341"/>
      <c r="G43" s="341"/>
      <c r="H43" s="341"/>
      <c r="I43" s="341"/>
      <c r="J43" s="360">
        <f>J41*12</f>
        <v>0</v>
      </c>
    </row>
    <row r="44" spans="1:10" ht="13.5" thickBot="1" x14ac:dyDescent="0.25">
      <c r="A44" s="361"/>
      <c r="B44" s="362"/>
      <c r="C44" s="362"/>
      <c r="D44" s="362"/>
      <c r="E44" s="362"/>
      <c r="F44" s="362"/>
      <c r="G44" s="362"/>
      <c r="H44" s="362"/>
      <c r="I44" s="362"/>
      <c r="J44" s="363"/>
    </row>
  </sheetData>
  <mergeCells count="15">
    <mergeCell ref="D17:E17"/>
    <mergeCell ref="D18:E18"/>
    <mergeCell ref="F18:J18"/>
    <mergeCell ref="F38:H38"/>
    <mergeCell ref="F39:H39"/>
    <mergeCell ref="F23:H23"/>
    <mergeCell ref="F24:H24"/>
    <mergeCell ref="D32:E32"/>
    <mergeCell ref="D33:E33"/>
    <mergeCell ref="F33:J33"/>
    <mergeCell ref="D2:E2"/>
    <mergeCell ref="D3:E3"/>
    <mergeCell ref="F3:J3"/>
    <mergeCell ref="F8:H8"/>
    <mergeCell ref="F9:H9"/>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12/2023&amp;RPage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9">
    <pageSetUpPr autoPageBreaks="0"/>
  </sheetPr>
  <dimension ref="A1:J28"/>
  <sheetViews>
    <sheetView showGridLines="0" view="pageLayout" topLeftCell="A37" zoomScaleNormal="100" zoomScaleSheetLayoutView="100" workbookViewId="0">
      <selection activeCell="B44" sqref="B44"/>
    </sheetView>
  </sheetViews>
  <sheetFormatPr defaultColWidth="9.140625" defaultRowHeight="12.75" x14ac:dyDescent="0.2"/>
  <cols>
    <col min="1" max="2" width="9.140625" style="368"/>
    <col min="3" max="3" width="5.140625" style="368" customWidth="1"/>
    <col min="4" max="8" width="9.140625" style="368"/>
    <col min="9" max="9" width="11.28515625" style="368" bestFit="1" customWidth="1"/>
    <col min="10" max="16384" width="9.140625" style="368"/>
  </cols>
  <sheetData>
    <row r="1" spans="1:9" x14ac:dyDescent="0.2">
      <c r="A1" s="386" t="s">
        <v>317</v>
      </c>
      <c r="B1" s="387"/>
      <c r="C1" s="387"/>
      <c r="E1" s="388">
        <v>0</v>
      </c>
    </row>
    <row r="2" spans="1:9" ht="13.5" thickBot="1" x14ac:dyDescent="0.25"/>
    <row r="3" spans="1:9" ht="51" x14ac:dyDescent="0.2">
      <c r="A3" s="369" t="s">
        <v>318</v>
      </c>
      <c r="B3" s="420" t="s">
        <v>292</v>
      </c>
      <c r="C3" s="836" t="s">
        <v>122</v>
      </c>
      <c r="D3" s="836"/>
      <c r="E3" s="370" t="s">
        <v>293</v>
      </c>
      <c r="F3" s="370" t="s">
        <v>294</v>
      </c>
      <c r="G3" s="370" t="s">
        <v>295</v>
      </c>
      <c r="H3" s="370" t="s">
        <v>296</v>
      </c>
      <c r="I3" s="371" t="s">
        <v>297</v>
      </c>
    </row>
    <row r="4" spans="1:9" x14ac:dyDescent="0.2">
      <c r="A4" s="372" t="s">
        <v>298</v>
      </c>
      <c r="B4" s="421" t="s">
        <v>298</v>
      </c>
      <c r="C4" s="837" t="s">
        <v>299</v>
      </c>
      <c r="D4" s="837"/>
      <c r="E4" s="838"/>
      <c r="F4" s="839"/>
      <c r="G4" s="839"/>
      <c r="H4" s="839"/>
      <c r="I4" s="840"/>
    </row>
    <row r="5" spans="1:9" x14ac:dyDescent="0.2">
      <c r="A5" s="389"/>
      <c r="B5" s="390"/>
      <c r="C5" s="374"/>
      <c r="D5" s="375" t="s">
        <v>300</v>
      </c>
      <c r="E5" s="373"/>
      <c r="F5" s="373"/>
      <c r="G5" s="373"/>
      <c r="H5" s="373"/>
      <c r="I5" s="376">
        <f>H5*F5</f>
        <v>0</v>
      </c>
    </row>
    <row r="6" spans="1:9" x14ac:dyDescent="0.2">
      <c r="A6" s="389"/>
      <c r="B6" s="390"/>
      <c r="C6" s="374"/>
      <c r="D6" s="377" t="s">
        <v>300</v>
      </c>
      <c r="E6" s="373"/>
      <c r="F6" s="373"/>
      <c r="G6" s="373"/>
      <c r="H6" s="373"/>
      <c r="I6" s="376">
        <f>H6*F6</f>
        <v>0</v>
      </c>
    </row>
    <row r="7" spans="1:9" x14ac:dyDescent="0.2">
      <c r="A7" s="389"/>
      <c r="B7" s="390"/>
      <c r="C7" s="374"/>
      <c r="D7" s="377" t="s">
        <v>300</v>
      </c>
      <c r="E7" s="373"/>
      <c r="F7" s="373"/>
      <c r="G7" s="373"/>
      <c r="H7" s="373"/>
      <c r="I7" s="376">
        <f t="shared" ref="I7:I10" si="0">H7*F7</f>
        <v>0</v>
      </c>
    </row>
    <row r="8" spans="1:9" x14ac:dyDescent="0.2">
      <c r="A8" s="389"/>
      <c r="B8" s="390"/>
      <c r="C8" s="374"/>
      <c r="D8" s="377" t="s">
        <v>300</v>
      </c>
      <c r="E8" s="373"/>
      <c r="F8" s="373"/>
      <c r="G8" s="373"/>
      <c r="H8" s="373"/>
      <c r="I8" s="376">
        <f t="shared" si="0"/>
        <v>0</v>
      </c>
    </row>
    <row r="9" spans="1:9" x14ac:dyDescent="0.2">
      <c r="A9" s="389"/>
      <c r="B9" s="390"/>
      <c r="C9" s="374"/>
      <c r="D9" s="377" t="s">
        <v>300</v>
      </c>
      <c r="E9" s="373"/>
      <c r="F9" s="373"/>
      <c r="G9" s="373"/>
      <c r="H9" s="373"/>
      <c r="I9" s="376">
        <f t="shared" si="0"/>
        <v>0</v>
      </c>
    </row>
    <row r="10" spans="1:9" x14ac:dyDescent="0.2">
      <c r="A10" s="389"/>
      <c r="B10" s="390"/>
      <c r="C10" s="374"/>
      <c r="D10" s="378" t="s">
        <v>300</v>
      </c>
      <c r="E10" s="373"/>
      <c r="F10" s="373"/>
      <c r="G10" s="373"/>
      <c r="H10" s="373"/>
      <c r="I10" s="376">
        <f t="shared" si="0"/>
        <v>0</v>
      </c>
    </row>
    <row r="11" spans="1:9" x14ac:dyDescent="0.2">
      <c r="A11" s="379"/>
      <c r="I11" s="380"/>
    </row>
    <row r="12" spans="1:9" x14ac:dyDescent="0.2">
      <c r="A12" s="379"/>
      <c r="C12" s="368" t="s">
        <v>301</v>
      </c>
      <c r="F12" s="841"/>
      <c r="G12" s="841"/>
      <c r="I12" s="95"/>
    </row>
    <row r="13" spans="1:9" x14ac:dyDescent="0.2">
      <c r="A13" s="379"/>
      <c r="C13" s="368" t="s">
        <v>301</v>
      </c>
      <c r="F13" s="841"/>
      <c r="G13" s="841"/>
      <c r="I13" s="95"/>
    </row>
    <row r="14" spans="1:9" x14ac:dyDescent="0.2">
      <c r="A14" s="379"/>
      <c r="C14" s="368" t="s">
        <v>301</v>
      </c>
      <c r="F14" s="841"/>
      <c r="G14" s="841"/>
      <c r="I14" s="95"/>
    </row>
    <row r="15" spans="1:9" x14ac:dyDescent="0.2">
      <c r="A15" s="379"/>
      <c r="I15" s="380"/>
    </row>
    <row r="16" spans="1:9" x14ac:dyDescent="0.2">
      <c r="A16" s="379"/>
      <c r="C16" s="368" t="s">
        <v>302</v>
      </c>
      <c r="I16" s="381">
        <f>SUM(I4:I14)</f>
        <v>0</v>
      </c>
    </row>
    <row r="17" spans="1:10" x14ac:dyDescent="0.2">
      <c r="A17" s="379"/>
      <c r="I17" s="380"/>
    </row>
    <row r="18" spans="1:10" x14ac:dyDescent="0.2">
      <c r="A18" s="379"/>
      <c r="C18" s="368" t="s">
        <v>303</v>
      </c>
      <c r="I18" s="382">
        <f>I16*12</f>
        <v>0</v>
      </c>
    </row>
    <row r="19" spans="1:10" ht="13.5" thickBot="1" x14ac:dyDescent="0.25">
      <c r="A19" s="383"/>
      <c r="B19" s="384"/>
      <c r="C19" s="384"/>
      <c r="D19" s="384"/>
      <c r="E19" s="384"/>
      <c r="F19" s="384"/>
      <c r="G19" s="384"/>
      <c r="H19" s="384"/>
      <c r="I19" s="385"/>
    </row>
    <row r="25" spans="1:10" x14ac:dyDescent="0.2">
      <c r="B25" s="391"/>
      <c r="C25" s="391"/>
      <c r="D25" s="391"/>
      <c r="E25" s="391"/>
      <c r="F25" s="391"/>
      <c r="G25" s="391"/>
      <c r="H25" s="391"/>
      <c r="I25" s="391"/>
    </row>
    <row r="26" spans="1:10" x14ac:dyDescent="0.2">
      <c r="A26" s="392" t="s">
        <v>319</v>
      </c>
      <c r="B26" s="827"/>
      <c r="C26" s="828"/>
      <c r="D26" s="828"/>
      <c r="E26" s="828"/>
      <c r="F26" s="828"/>
      <c r="G26" s="828"/>
      <c r="H26" s="828"/>
      <c r="I26" s="829"/>
      <c r="J26" s="393"/>
    </row>
    <row r="27" spans="1:10" x14ac:dyDescent="0.2">
      <c r="B27" s="830"/>
      <c r="C27" s="831"/>
      <c r="D27" s="831"/>
      <c r="E27" s="831"/>
      <c r="F27" s="831"/>
      <c r="G27" s="831"/>
      <c r="H27" s="831"/>
      <c r="I27" s="832"/>
    </row>
    <row r="28" spans="1:10" x14ac:dyDescent="0.2">
      <c r="B28" s="833"/>
      <c r="C28" s="834"/>
      <c r="D28" s="834"/>
      <c r="E28" s="834"/>
      <c r="F28" s="834"/>
      <c r="G28" s="834"/>
      <c r="H28" s="834"/>
      <c r="I28" s="835"/>
    </row>
  </sheetData>
  <sheetProtection algorithmName="SHA-512" hashValue="+jCn62sRzz+QDmYCS3Btpv383x2zSYrq79WGHjWRVEyTxYLlFtMxuAdqT2UtR/Mq3JGnmYjS0cLkQiVLxYNYcA==" saltValue="YmXxRZ+NpWXOwtjn1FJDMw==" spinCount="100000" sheet="1" formatCells="0" formatColumns="0" formatRows="0" insertColumns="0" insertRows="0" insertHyperlinks="0" deleteColumns="0" deleteRows="0" sort="0" autoFilter="0" pivotTables="0"/>
  <mergeCells count="7">
    <mergeCell ref="B26:I28"/>
    <mergeCell ref="C3:D3"/>
    <mergeCell ref="C4:D4"/>
    <mergeCell ref="E4:I4"/>
    <mergeCell ref="F12:G12"/>
    <mergeCell ref="F13:G13"/>
    <mergeCell ref="F14:G14"/>
  </mergeCells>
  <pageMargins left="0.75" right="0.75" top="0.75" bottom="1" header="0.5" footer="0.5"/>
  <pageSetup scale="95" orientation="portrait" blackAndWhite="1" horizontalDpi="4294967292" r:id="rId1"/>
  <headerFooter alignWithMargins="0">
    <oddFooter>&amp;LIndiana Housing and Community Development Authority Rental Housing Final Application. Updated 12/2023&amp;RPage 18</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dimension ref="A1:L67"/>
  <sheetViews>
    <sheetView showGridLines="0" view="pageLayout" topLeftCell="A24" workbookViewId="0">
      <selection activeCell="N25" sqref="N25"/>
    </sheetView>
  </sheetViews>
  <sheetFormatPr defaultColWidth="9.140625" defaultRowHeight="12.75" x14ac:dyDescent="0.2"/>
  <cols>
    <col min="1" max="1" width="3.5703125" style="18" customWidth="1"/>
    <col min="2" max="2" width="8.5703125" style="18" customWidth="1"/>
    <col min="3" max="3" width="2.85546875" style="18" customWidth="1"/>
    <col min="4" max="4" width="9.140625" style="18"/>
    <col min="5" max="5" width="10.42578125" style="18" customWidth="1"/>
    <col min="6" max="6" width="9.140625" style="18"/>
    <col min="7" max="7" width="3.140625" style="18" customWidth="1"/>
    <col min="8" max="8" width="7.140625" style="18" customWidth="1"/>
    <col min="9" max="9" width="8.28515625" style="18" customWidth="1"/>
    <col min="10" max="10" width="11.42578125" style="18" customWidth="1"/>
    <col min="11" max="11" width="11" style="18" bestFit="1" customWidth="1"/>
    <col min="12" max="12" width="9.140625" style="18" customWidth="1"/>
    <col min="13" max="16384" width="9.140625" style="18"/>
  </cols>
  <sheetData>
    <row r="1" spans="2:11" x14ac:dyDescent="0.2">
      <c r="B1" s="769" t="s">
        <v>320</v>
      </c>
      <c r="C1" s="769"/>
      <c r="D1" s="769"/>
      <c r="E1" s="769"/>
      <c r="F1" s="769"/>
      <c r="G1" s="769"/>
      <c r="H1" s="769"/>
    </row>
    <row r="3" spans="2:11" x14ac:dyDescent="0.2">
      <c r="C3" s="769" t="s">
        <v>321</v>
      </c>
      <c r="D3" s="769"/>
      <c r="E3" s="769"/>
      <c r="F3" s="769"/>
      <c r="H3" s="843">
        <f>'Income and Expenses (pg 15)'!J37</f>
        <v>0</v>
      </c>
      <c r="I3" s="843"/>
    </row>
    <row r="4" spans="2:11" x14ac:dyDescent="0.2">
      <c r="C4" s="769" t="s">
        <v>322</v>
      </c>
      <c r="D4" s="769"/>
      <c r="E4" s="769"/>
      <c r="F4" s="769"/>
      <c r="H4" s="843">
        <f>'Income and Expenses (pg 16)'!J14</f>
        <v>0</v>
      </c>
      <c r="I4" s="843"/>
      <c r="J4" s="45"/>
    </row>
    <row r="5" spans="2:11" x14ac:dyDescent="0.2">
      <c r="C5" s="769" t="s">
        <v>323</v>
      </c>
      <c r="D5" s="769"/>
      <c r="E5" s="769"/>
      <c r="F5" s="769"/>
      <c r="H5" s="842">
        <f>'Income and Expenses (pg 16)'!J30</f>
        <v>0</v>
      </c>
      <c r="I5" s="842"/>
      <c r="J5" s="45"/>
    </row>
    <row r="6" spans="2:11" x14ac:dyDescent="0.2">
      <c r="C6" s="769" t="s">
        <v>324</v>
      </c>
      <c r="D6" s="769"/>
      <c r="E6" s="769"/>
      <c r="F6" s="769"/>
      <c r="H6" s="842">
        <f>'Income and Expenses (pg 16)'!J46</f>
        <v>0</v>
      </c>
      <c r="I6" s="842"/>
      <c r="J6" s="45"/>
    </row>
    <row r="7" spans="2:11" x14ac:dyDescent="0.2">
      <c r="C7" s="769" t="s">
        <v>325</v>
      </c>
      <c r="D7" s="769"/>
      <c r="E7" s="769"/>
      <c r="F7" s="769"/>
      <c r="H7" s="842">
        <f>'Income and Expenses (pg 17)'!J13</f>
        <v>0</v>
      </c>
      <c r="I7" s="842"/>
      <c r="J7" s="45"/>
    </row>
    <row r="8" spans="2:11" x14ac:dyDescent="0.2">
      <c r="C8" s="769" t="s">
        <v>326</v>
      </c>
      <c r="D8" s="769"/>
      <c r="E8" s="769"/>
      <c r="F8" s="769"/>
      <c r="H8" s="842">
        <f>'Income and Expenses (pg 17)'!J28</f>
        <v>0</v>
      </c>
      <c r="I8" s="842"/>
      <c r="J8" s="45"/>
    </row>
    <row r="9" spans="2:11" x14ac:dyDescent="0.2">
      <c r="C9" s="769" t="s">
        <v>327</v>
      </c>
      <c r="D9" s="769"/>
      <c r="E9" s="769"/>
      <c r="F9" s="769"/>
      <c r="H9" s="842">
        <f>'Income and Expenses (pg 17)'!J43</f>
        <v>0</v>
      </c>
      <c r="I9" s="842"/>
      <c r="J9" s="45"/>
    </row>
    <row r="10" spans="2:11" x14ac:dyDescent="0.2">
      <c r="B10" s="46"/>
      <c r="C10" s="769" t="s">
        <v>328</v>
      </c>
      <c r="D10" s="769"/>
      <c r="E10" s="769"/>
      <c r="F10" s="769"/>
      <c r="H10" s="842">
        <f>'Income and Expenses (pg 18)'!I18</f>
        <v>0</v>
      </c>
      <c r="I10" s="842"/>
      <c r="J10" s="45"/>
    </row>
    <row r="11" spans="2:11" x14ac:dyDescent="0.2">
      <c r="B11" s="47"/>
      <c r="C11" s="819" t="s">
        <v>329</v>
      </c>
      <c r="D11" s="819"/>
      <c r="E11" s="819"/>
      <c r="H11" s="846">
        <f>SUM(H3:I10)</f>
        <v>0</v>
      </c>
      <c r="I11" s="846"/>
      <c r="J11" s="417"/>
    </row>
    <row r="12" spans="2:11" ht="13.5" thickBot="1" x14ac:dyDescent="0.25">
      <c r="B12" s="47"/>
      <c r="C12" s="769" t="s">
        <v>330</v>
      </c>
      <c r="D12" s="769"/>
      <c r="E12" s="769"/>
      <c r="F12" s="290"/>
      <c r="H12" s="844">
        <f>H11*F12</f>
        <v>0</v>
      </c>
      <c r="I12" s="844"/>
      <c r="J12" s="48"/>
    </row>
    <row r="13" spans="2:11" x14ac:dyDescent="0.2">
      <c r="B13" s="47"/>
      <c r="C13" s="25"/>
    </row>
    <row r="14" spans="2:11" x14ac:dyDescent="0.2">
      <c r="C14" s="819" t="s">
        <v>331</v>
      </c>
      <c r="D14" s="819"/>
      <c r="E14" s="819"/>
      <c r="H14" s="845">
        <f>H11-Text1153</f>
        <v>0</v>
      </c>
      <c r="I14" s="845"/>
      <c r="J14" s="417"/>
    </row>
    <row r="15" spans="2:11" x14ac:dyDescent="0.2">
      <c r="H15" s="49"/>
    </row>
    <row r="16" spans="2:11" ht="13.5" thickBot="1" x14ac:dyDescent="0.25">
      <c r="B16" s="769" t="s">
        <v>332</v>
      </c>
      <c r="C16" s="769"/>
      <c r="D16" s="769"/>
      <c r="E16" s="769"/>
      <c r="F16" s="769"/>
      <c r="G16" s="769"/>
      <c r="H16" s="769"/>
      <c r="I16" s="769"/>
      <c r="J16" s="769"/>
      <c r="K16" s="290">
        <v>0.02</v>
      </c>
    </row>
    <row r="17" spans="1:12" x14ac:dyDescent="0.2">
      <c r="C17" s="49"/>
      <c r="F17" s="49"/>
    </row>
    <row r="18" spans="1:12" x14ac:dyDescent="0.2">
      <c r="A18" s="25" t="s">
        <v>333</v>
      </c>
      <c r="B18" s="819" t="s">
        <v>334</v>
      </c>
      <c r="C18" s="819"/>
      <c r="D18" s="819"/>
      <c r="E18" s="819"/>
    </row>
    <row r="19" spans="1:12" x14ac:dyDescent="0.2">
      <c r="C19" s="49"/>
      <c r="F19" s="49"/>
    </row>
    <row r="20" spans="1:12" x14ac:dyDescent="0.2">
      <c r="A20" s="769" t="s">
        <v>335</v>
      </c>
      <c r="B20" s="769"/>
      <c r="C20" s="19"/>
      <c r="D20" s="18" t="s">
        <v>336</v>
      </c>
      <c r="E20" s="848" t="s">
        <v>337</v>
      </c>
      <c r="F20" s="848"/>
      <c r="G20" s="19"/>
      <c r="H20" s="769" t="s">
        <v>338</v>
      </c>
      <c r="I20" s="769"/>
    </row>
    <row r="21" spans="1:12" ht="13.5" thickBot="1" x14ac:dyDescent="0.25">
      <c r="F21" s="49"/>
    </row>
    <row r="22" spans="1:12" x14ac:dyDescent="0.2">
      <c r="A22" s="849" t="s">
        <v>339</v>
      </c>
      <c r="B22" s="847"/>
      <c r="C22" s="847"/>
      <c r="D22" s="50"/>
      <c r="E22" s="50"/>
      <c r="F22" s="50"/>
      <c r="G22" s="50"/>
      <c r="H22" s="847" t="s">
        <v>340</v>
      </c>
      <c r="I22" s="847"/>
      <c r="J22" s="50"/>
      <c r="K22" s="50"/>
      <c r="L22" s="51"/>
    </row>
    <row r="23" spans="1:12" ht="7.5" customHeight="1" x14ac:dyDescent="0.2">
      <c r="A23" s="52"/>
      <c r="C23" s="49"/>
      <c r="E23" s="49"/>
      <c r="L23" s="53"/>
    </row>
    <row r="24" spans="1:12" x14ac:dyDescent="0.2">
      <c r="A24" s="789" t="s">
        <v>341</v>
      </c>
      <c r="B24" s="769"/>
      <c r="C24" s="769"/>
      <c r="E24" s="852"/>
      <c r="F24" s="852"/>
      <c r="H24" s="18" t="s">
        <v>342</v>
      </c>
      <c r="K24" s="852"/>
      <c r="L24" s="853"/>
    </row>
    <row r="25" spans="1:12" ht="7.5" customHeight="1" x14ac:dyDescent="0.2">
      <c r="A25" s="52"/>
      <c r="B25" s="25"/>
      <c r="C25" s="49"/>
      <c r="L25" s="53"/>
    </row>
    <row r="26" spans="1:12" x14ac:dyDescent="0.2">
      <c r="A26" s="789" t="s">
        <v>343</v>
      </c>
      <c r="B26" s="769"/>
      <c r="C26" s="769"/>
      <c r="E26" s="854"/>
      <c r="F26" s="863"/>
      <c r="H26" s="769" t="s">
        <v>344</v>
      </c>
      <c r="I26" s="769"/>
      <c r="J26" s="769"/>
      <c r="K26" s="852"/>
      <c r="L26" s="853"/>
    </row>
    <row r="27" spans="1:12" ht="7.5" customHeight="1" x14ac:dyDescent="0.2">
      <c r="A27" s="52"/>
      <c r="B27" s="54"/>
      <c r="L27" s="53"/>
    </row>
    <row r="28" spans="1:12" x14ac:dyDescent="0.2">
      <c r="A28" s="52" t="s">
        <v>345</v>
      </c>
      <c r="E28" s="852"/>
      <c r="F28" s="852"/>
      <c r="H28" s="769" t="s">
        <v>346</v>
      </c>
      <c r="I28" s="769"/>
      <c r="J28" s="49"/>
      <c r="K28" s="852"/>
      <c r="L28" s="853"/>
    </row>
    <row r="29" spans="1:12" ht="7.5" customHeight="1" x14ac:dyDescent="0.2">
      <c r="A29" s="52"/>
      <c r="D29" s="49"/>
      <c r="L29" s="53"/>
    </row>
    <row r="30" spans="1:12" x14ac:dyDescent="0.2">
      <c r="A30" s="789" t="s">
        <v>347</v>
      </c>
      <c r="B30" s="769"/>
      <c r="C30" s="769"/>
      <c r="D30" s="769"/>
      <c r="E30" s="852"/>
      <c r="F30" s="852"/>
      <c r="H30" s="769" t="s">
        <v>348</v>
      </c>
      <c r="I30" s="769"/>
      <c r="K30" s="852"/>
      <c r="L30" s="853"/>
    </row>
    <row r="31" spans="1:12" ht="7.5" customHeight="1" x14ac:dyDescent="0.2">
      <c r="A31" s="52"/>
      <c r="L31" s="53"/>
    </row>
    <row r="32" spans="1:12" x14ac:dyDescent="0.2">
      <c r="A32" s="789" t="s">
        <v>349</v>
      </c>
      <c r="B32" s="769"/>
      <c r="C32" s="769"/>
      <c r="D32" s="769"/>
      <c r="E32" s="852"/>
      <c r="F32" s="852"/>
      <c r="G32" s="49"/>
      <c r="H32" s="18" t="s">
        <v>350</v>
      </c>
      <c r="K32" s="852"/>
      <c r="L32" s="853"/>
    </row>
    <row r="33" spans="1:12" ht="7.5" customHeight="1" x14ac:dyDescent="0.2">
      <c r="A33" s="416"/>
      <c r="B33" s="32"/>
      <c r="C33" s="32"/>
      <c r="D33" s="32"/>
      <c r="E33" s="289"/>
      <c r="F33" s="289"/>
      <c r="G33" s="49"/>
      <c r="K33" s="434"/>
      <c r="L33" s="395"/>
    </row>
    <row r="34" spans="1:12" x14ac:dyDescent="0.2">
      <c r="A34" s="416" t="s">
        <v>351</v>
      </c>
      <c r="B34" s="32"/>
      <c r="C34" s="32"/>
      <c r="D34" s="32"/>
      <c r="E34" s="422"/>
      <c r="F34" s="422"/>
      <c r="G34" s="49"/>
      <c r="H34" s="32" t="s">
        <v>352</v>
      </c>
      <c r="I34" s="32"/>
      <c r="K34" s="422"/>
      <c r="L34" s="423"/>
    </row>
    <row r="35" spans="1:12" ht="7.5" customHeight="1" x14ac:dyDescent="0.2">
      <c r="A35" s="416"/>
      <c r="B35" s="32"/>
      <c r="C35" s="32"/>
      <c r="D35" s="32"/>
      <c r="E35" s="289"/>
      <c r="F35" s="289"/>
      <c r="G35" s="49"/>
      <c r="I35" s="49"/>
      <c r="J35" s="49"/>
      <c r="K35" s="289"/>
      <c r="L35" s="396"/>
    </row>
    <row r="36" spans="1:12" x14ac:dyDescent="0.2">
      <c r="A36" s="818" t="s">
        <v>353</v>
      </c>
      <c r="B36" s="819"/>
      <c r="C36" s="819"/>
      <c r="D36" s="819"/>
      <c r="E36" s="843">
        <f>SUM(E24:F34)</f>
        <v>0</v>
      </c>
      <c r="F36" s="843"/>
      <c r="H36" s="32" t="s">
        <v>354</v>
      </c>
      <c r="I36" s="32"/>
      <c r="J36" s="32"/>
      <c r="K36" s="852"/>
      <c r="L36" s="853"/>
    </row>
    <row r="37" spans="1:12" ht="7.5" customHeight="1" x14ac:dyDescent="0.2">
      <c r="A37" s="52"/>
      <c r="I37" s="49"/>
      <c r="J37" s="49"/>
      <c r="L37" s="53"/>
    </row>
    <row r="38" spans="1:12" x14ac:dyDescent="0.2">
      <c r="A38" s="864" t="s">
        <v>355</v>
      </c>
      <c r="B38" s="865"/>
      <c r="C38" s="865"/>
      <c r="H38" s="32" t="s">
        <v>356</v>
      </c>
      <c r="I38" s="32"/>
      <c r="K38" s="852"/>
      <c r="L38" s="853"/>
    </row>
    <row r="39" spans="1:12" ht="7.5" customHeight="1" x14ac:dyDescent="0.2">
      <c r="A39" s="52"/>
      <c r="E39" s="38"/>
      <c r="F39" s="38"/>
      <c r="I39" s="54"/>
      <c r="J39" s="54"/>
      <c r="L39" s="53"/>
    </row>
    <row r="40" spans="1:12" x14ac:dyDescent="0.2">
      <c r="A40" s="789" t="s">
        <v>357</v>
      </c>
      <c r="B40" s="769"/>
      <c r="C40" s="769"/>
      <c r="E40" s="852"/>
      <c r="F40" s="852"/>
      <c r="H40" s="32" t="s">
        <v>358</v>
      </c>
      <c r="I40" s="32"/>
      <c r="J40" s="32"/>
      <c r="K40" s="852"/>
      <c r="L40" s="853"/>
    </row>
    <row r="41" spans="1:12" ht="7.5" customHeight="1" x14ac:dyDescent="0.2">
      <c r="A41" s="52"/>
      <c r="L41" s="53"/>
    </row>
    <row r="42" spans="1:12" x14ac:dyDescent="0.2">
      <c r="A42" s="789" t="s">
        <v>359</v>
      </c>
      <c r="B42" s="769"/>
      <c r="C42" s="49"/>
      <c r="E42" s="852"/>
      <c r="F42" s="852"/>
      <c r="H42" s="32" t="s">
        <v>360</v>
      </c>
      <c r="I42" s="32"/>
      <c r="K42" s="852"/>
      <c r="L42" s="853"/>
    </row>
    <row r="43" spans="1:12" ht="7.5" customHeight="1" x14ac:dyDescent="0.2">
      <c r="A43" s="52"/>
      <c r="B43" s="25"/>
      <c r="L43" s="53"/>
    </row>
    <row r="44" spans="1:12" x14ac:dyDescent="0.2">
      <c r="A44" s="789" t="s">
        <v>361</v>
      </c>
      <c r="B44" s="769"/>
      <c r="C44" s="769"/>
      <c r="E44" s="852"/>
      <c r="F44" s="852"/>
      <c r="H44" s="32" t="s">
        <v>362</v>
      </c>
      <c r="I44" s="32"/>
      <c r="J44" s="32"/>
      <c r="K44" s="852"/>
      <c r="L44" s="853"/>
    </row>
    <row r="45" spans="1:12" ht="7.5" customHeight="1" x14ac:dyDescent="0.2">
      <c r="A45" s="52"/>
      <c r="B45" s="25"/>
      <c r="H45" s="32"/>
      <c r="I45" s="32"/>
      <c r="L45" s="53"/>
    </row>
    <row r="46" spans="1:12" x14ac:dyDescent="0.2">
      <c r="A46" s="789" t="s">
        <v>363</v>
      </c>
      <c r="B46" s="769"/>
      <c r="C46" s="769"/>
      <c r="D46" s="769"/>
      <c r="E46" s="852"/>
      <c r="F46" s="852"/>
      <c r="H46" s="32" t="s">
        <v>364</v>
      </c>
      <c r="I46" s="32"/>
      <c r="J46"/>
      <c r="K46" s="854"/>
      <c r="L46" s="855"/>
    </row>
    <row r="47" spans="1:12" ht="7.5" customHeight="1" x14ac:dyDescent="0.2">
      <c r="A47" s="52"/>
      <c r="B47" s="25"/>
      <c r="H47" s="427"/>
      <c r="I47" s="427"/>
      <c r="J47" s="427"/>
      <c r="L47" s="53"/>
    </row>
    <row r="48" spans="1:12" x14ac:dyDescent="0.2">
      <c r="A48" s="789" t="s">
        <v>365</v>
      </c>
      <c r="B48" s="769"/>
      <c r="C48" s="769"/>
      <c r="D48" s="769"/>
      <c r="E48" s="852"/>
      <c r="F48" s="852"/>
      <c r="H48" s="32" t="s">
        <v>366</v>
      </c>
      <c r="I48" s="32"/>
      <c r="J48"/>
      <c r="K48" s="852"/>
      <c r="L48" s="853"/>
    </row>
    <row r="49" spans="1:12" ht="7.5" customHeight="1" x14ac:dyDescent="0.2">
      <c r="A49" s="850"/>
      <c r="B49" s="851"/>
      <c r="C49" s="851"/>
      <c r="D49" s="851"/>
      <c r="E49" s="289"/>
      <c r="F49" s="289"/>
      <c r="H49" s="427"/>
      <c r="I49" s="427"/>
      <c r="J49" s="427"/>
      <c r="L49" s="53"/>
    </row>
    <row r="50" spans="1:12" x14ac:dyDescent="0.2">
      <c r="A50" s="426"/>
      <c r="B50" s="427"/>
      <c r="C50" s="427"/>
      <c r="D50" s="427"/>
      <c r="E50" s="289"/>
      <c r="F50" s="289"/>
      <c r="H50" s="769" t="s">
        <v>367</v>
      </c>
      <c r="I50" s="769"/>
      <c r="J50" s="608"/>
      <c r="K50" s="852"/>
      <c r="L50" s="853"/>
    </row>
    <row r="51" spans="1:12" ht="7.5" customHeight="1" x14ac:dyDescent="0.2">
      <c r="A51" s="52"/>
      <c r="B51" s="25"/>
      <c r="L51" s="53"/>
    </row>
    <row r="52" spans="1:12" x14ac:dyDescent="0.2">
      <c r="A52" s="818" t="s">
        <v>368</v>
      </c>
      <c r="B52" s="819"/>
      <c r="C52" s="819"/>
      <c r="D52" s="819"/>
      <c r="E52" s="843">
        <f>SUM(E40:F48)</f>
        <v>0</v>
      </c>
      <c r="F52" s="843"/>
      <c r="H52" s="819" t="s">
        <v>369</v>
      </c>
      <c r="I52" s="819"/>
      <c r="K52" s="843">
        <f>SUM(K24:L50)</f>
        <v>0</v>
      </c>
      <c r="L52" s="858"/>
    </row>
    <row r="53" spans="1:12" ht="7.5" customHeight="1" x14ac:dyDescent="0.2">
      <c r="A53" s="52"/>
      <c r="B53" s="25"/>
      <c r="L53" s="53"/>
    </row>
    <row r="54" spans="1:12" ht="7.5" customHeight="1" x14ac:dyDescent="0.2">
      <c r="A54" s="52"/>
      <c r="B54" s="25"/>
      <c r="L54" s="53"/>
    </row>
    <row r="55" spans="1:12" x14ac:dyDescent="0.2">
      <c r="A55" s="818" t="s">
        <v>370</v>
      </c>
      <c r="B55" s="819"/>
      <c r="C55" s="819"/>
      <c r="D55" s="819"/>
      <c r="E55" s="819"/>
      <c r="F55" s="819"/>
      <c r="G55" s="859">
        <f>E36</f>
        <v>0</v>
      </c>
      <c r="H55" s="859"/>
      <c r="I55" s="859"/>
      <c r="J55" s="25" t="s">
        <v>371</v>
      </c>
      <c r="K55" s="860" t="e">
        <f>G55/'More Development Info (pg 6)'!K21</f>
        <v>#DIV/0!</v>
      </c>
      <c r="L55" s="861"/>
    </row>
    <row r="56" spans="1:12" ht="8.25" customHeight="1" x14ac:dyDescent="0.2">
      <c r="A56" s="52"/>
      <c r="L56" s="53"/>
    </row>
    <row r="57" spans="1:12" x14ac:dyDescent="0.2">
      <c r="A57" s="818" t="s">
        <v>372</v>
      </c>
      <c r="B57" s="819"/>
      <c r="C57" s="819"/>
      <c r="D57" s="819"/>
      <c r="E57" s="819"/>
      <c r="G57" s="859">
        <f>E52</f>
        <v>0</v>
      </c>
      <c r="H57" s="859"/>
      <c r="I57" s="859"/>
      <c r="J57" s="55" t="s">
        <v>373</v>
      </c>
      <c r="K57" s="860" t="e">
        <f>G57/'More Development Info (pg 6)'!K21</f>
        <v>#DIV/0!</v>
      </c>
      <c r="L57" s="861"/>
    </row>
    <row r="58" spans="1:12" ht="8.25" customHeight="1" x14ac:dyDescent="0.2">
      <c r="A58" s="52"/>
      <c r="L58" s="53"/>
    </row>
    <row r="59" spans="1:12" x14ac:dyDescent="0.2">
      <c r="A59" s="818" t="s">
        <v>374</v>
      </c>
      <c r="B59" s="819"/>
      <c r="C59" s="819"/>
      <c r="D59" s="819"/>
      <c r="E59" s="819"/>
      <c r="G59" s="859">
        <f>K52</f>
        <v>0</v>
      </c>
      <c r="H59" s="859"/>
      <c r="I59" s="859"/>
      <c r="J59" s="55" t="s">
        <v>373</v>
      </c>
      <c r="K59" s="860" t="e">
        <f>G59/'More Development Info (pg 6)'!K21</f>
        <v>#DIV/0!</v>
      </c>
      <c r="L59" s="861"/>
    </row>
    <row r="60" spans="1:12" ht="8.25" customHeight="1" x14ac:dyDescent="0.2">
      <c r="A60" s="52"/>
      <c r="L60" s="53"/>
    </row>
    <row r="61" spans="1:12" x14ac:dyDescent="0.2">
      <c r="A61" s="856" t="s">
        <v>375</v>
      </c>
      <c r="B61" s="857"/>
      <c r="C61" s="857"/>
      <c r="D61" s="857"/>
      <c r="E61" s="857"/>
      <c r="F61" s="857"/>
      <c r="G61" s="857"/>
      <c r="H61" s="857"/>
      <c r="I61" s="862">
        <f>G55+G57+G59</f>
        <v>0</v>
      </c>
      <c r="J61" s="862"/>
      <c r="K61" s="55" t="s">
        <v>373</v>
      </c>
      <c r="L61" s="366" t="e">
        <f>I61/'More Development Info (pg 6)'!K21</f>
        <v>#DIV/0!</v>
      </c>
    </row>
    <row r="62" spans="1:12" ht="8.25" customHeight="1" x14ac:dyDescent="0.2">
      <c r="A62" s="52"/>
      <c r="L62" s="53"/>
    </row>
    <row r="63" spans="1:12" ht="13.5" thickBot="1" x14ac:dyDescent="0.25">
      <c r="A63" s="856" t="s">
        <v>376</v>
      </c>
      <c r="B63" s="857"/>
      <c r="C63" s="857"/>
      <c r="D63" s="857"/>
      <c r="E63" s="857"/>
      <c r="F63" s="857"/>
      <c r="G63" s="857"/>
      <c r="H63" s="857"/>
      <c r="I63" s="857"/>
      <c r="J63" s="857"/>
      <c r="K63" s="857"/>
      <c r="L63" s="317">
        <v>0.03</v>
      </c>
    </row>
    <row r="64" spans="1:12" ht="7.5" customHeight="1" x14ac:dyDescent="0.2">
      <c r="A64" s="424"/>
      <c r="B64" s="425"/>
      <c r="C64" s="425"/>
      <c r="D64" s="425"/>
      <c r="E64" s="425"/>
      <c r="F64" s="425"/>
      <c r="G64" s="425"/>
      <c r="H64" s="425"/>
      <c r="I64" s="425"/>
      <c r="J64" s="425"/>
      <c r="K64" s="425"/>
      <c r="L64" s="318"/>
    </row>
    <row r="65" spans="1:12" ht="13.5" thickBot="1" x14ac:dyDescent="0.25">
      <c r="A65" s="856" t="s">
        <v>377</v>
      </c>
      <c r="B65" s="857"/>
      <c r="C65" s="857"/>
      <c r="D65" s="857"/>
      <c r="E65" s="857"/>
      <c r="F65" s="857"/>
      <c r="G65" s="857"/>
      <c r="H65" s="857"/>
      <c r="I65" s="857"/>
      <c r="J65" s="857"/>
      <c r="K65" s="857"/>
      <c r="L65" s="317">
        <v>0.03</v>
      </c>
    </row>
    <row r="66" spans="1:12" ht="7.5" customHeight="1" thickBot="1" x14ac:dyDescent="0.25">
      <c r="A66" s="56"/>
      <c r="B66" s="57"/>
      <c r="C66" s="57"/>
      <c r="D66" s="57"/>
      <c r="E66" s="57"/>
      <c r="F66" s="57"/>
      <c r="G66" s="57"/>
      <c r="H66" s="57"/>
      <c r="I66" s="57"/>
      <c r="J66" s="57"/>
      <c r="K66" s="57"/>
      <c r="L66" s="319"/>
    </row>
    <row r="67" spans="1:12" x14ac:dyDescent="0.2">
      <c r="A67" s="18" t="s">
        <v>378</v>
      </c>
    </row>
  </sheetData>
  <sheetProtection formatCells="0" formatColumns="0" formatRows="0" insertColumns="0" insertRows="0" insertHyperlinks="0" deleteColumns="0" deleteRows="0" sort="0" autoFilter="0" pivotTables="0"/>
  <mergeCells count="87">
    <mergeCell ref="A24:C24"/>
    <mergeCell ref="A26:C26"/>
    <mergeCell ref="A38:C38"/>
    <mergeCell ref="K38:L38"/>
    <mergeCell ref="A30:D30"/>
    <mergeCell ref="E30:F30"/>
    <mergeCell ref="H30:I30"/>
    <mergeCell ref="K30:L30"/>
    <mergeCell ref="A32:D32"/>
    <mergeCell ref="E32:F32"/>
    <mergeCell ref="K32:L32"/>
    <mergeCell ref="K36:L36"/>
    <mergeCell ref="E28:F28"/>
    <mergeCell ref="H28:I28"/>
    <mergeCell ref="K28:L28"/>
    <mergeCell ref="K24:L24"/>
    <mergeCell ref="I61:J61"/>
    <mergeCell ref="A40:C40"/>
    <mergeCell ref="E40:F40"/>
    <mergeCell ref="K40:L40"/>
    <mergeCell ref="C3:F3"/>
    <mergeCell ref="H3:I3"/>
    <mergeCell ref="C8:F8"/>
    <mergeCell ref="H8:I8"/>
    <mergeCell ref="C9:F9"/>
    <mergeCell ref="H9:I9"/>
    <mergeCell ref="K26:L26"/>
    <mergeCell ref="E24:F24"/>
    <mergeCell ref="E26:F26"/>
    <mergeCell ref="H26:J26"/>
    <mergeCell ref="A36:D36"/>
    <mergeCell ref="E36:F36"/>
    <mergeCell ref="A65:K65"/>
    <mergeCell ref="A52:D52"/>
    <mergeCell ref="E52:F52"/>
    <mergeCell ref="H52:I52"/>
    <mergeCell ref="K52:L52"/>
    <mergeCell ref="A55:F55"/>
    <mergeCell ref="G55:I55"/>
    <mergeCell ref="K55:L55"/>
    <mergeCell ref="A57:E57"/>
    <mergeCell ref="G57:I57"/>
    <mergeCell ref="K57:L57"/>
    <mergeCell ref="A63:K63"/>
    <mergeCell ref="A59:E59"/>
    <mergeCell ref="G59:I59"/>
    <mergeCell ref="K59:L59"/>
    <mergeCell ref="A61:H61"/>
    <mergeCell ref="A49:D49"/>
    <mergeCell ref="K48:L48"/>
    <mergeCell ref="K50:L50"/>
    <mergeCell ref="A42:B42"/>
    <mergeCell ref="E42:F42"/>
    <mergeCell ref="K42:L42"/>
    <mergeCell ref="A44:C44"/>
    <mergeCell ref="E44:F44"/>
    <mergeCell ref="K44:L44"/>
    <mergeCell ref="K46:L46"/>
    <mergeCell ref="A46:D46"/>
    <mergeCell ref="E46:F46"/>
    <mergeCell ref="A48:D48"/>
    <mergeCell ref="E48:F48"/>
    <mergeCell ref="H50:J50"/>
    <mergeCell ref="H20:I20"/>
    <mergeCell ref="A20:B20"/>
    <mergeCell ref="H11:I11"/>
    <mergeCell ref="C14:E14"/>
    <mergeCell ref="H22:I22"/>
    <mergeCell ref="E20:F20"/>
    <mergeCell ref="B18:E18"/>
    <mergeCell ref="A22:C22"/>
    <mergeCell ref="B1:H1"/>
    <mergeCell ref="C10:F10"/>
    <mergeCell ref="H10:I10"/>
    <mergeCell ref="B16:J16"/>
    <mergeCell ref="C4:F4"/>
    <mergeCell ref="C5:F5"/>
    <mergeCell ref="H4:I4"/>
    <mergeCell ref="C12:E12"/>
    <mergeCell ref="H5:I5"/>
    <mergeCell ref="H6:I6"/>
    <mergeCell ref="H7:I7"/>
    <mergeCell ref="C6:F6"/>
    <mergeCell ref="C7:F7"/>
    <mergeCell ref="H12:I12"/>
    <mergeCell ref="H14:I14"/>
    <mergeCell ref="C11:E11"/>
  </mergeCells>
  <phoneticPr fontId="0" type="noConversion"/>
  <printOptions horizontalCentered="1"/>
  <pageMargins left="0.75" right="0.75" top="0.5" bottom="0.75" header="0.5" footer="0.5"/>
  <pageSetup scale="95" orientation="portrait" horizontalDpi="4294967292" r:id="rId1"/>
  <headerFooter>
    <oddFooter>&amp;LIndiana Housing and Community Development Authority Rental Housing Final Application. Updated 12/2023&amp;RPage 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xdr:col>
                    <xdr:colOff>9525</xdr:colOff>
                    <xdr:row>18</xdr:row>
                    <xdr:rowOff>123825</xdr:rowOff>
                  </from>
                  <to>
                    <xdr:col>3</xdr:col>
                    <xdr:colOff>104775</xdr:colOff>
                    <xdr:row>20</xdr:row>
                    <xdr:rowOff>9525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5</xdr:col>
                    <xdr:colOff>533400</xdr:colOff>
                    <xdr:row>18</xdr:row>
                    <xdr:rowOff>123825</xdr:rowOff>
                  </from>
                  <to>
                    <xdr:col>7</xdr:col>
                    <xdr:colOff>0</xdr:colOff>
                    <xdr:row>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88"/>
  <sheetViews>
    <sheetView showGridLines="0" view="pageLayout" topLeftCell="A17" zoomScaleNormal="100" workbookViewId="0">
      <selection activeCell="D50" sqref="D50"/>
    </sheetView>
  </sheetViews>
  <sheetFormatPr defaultRowHeight="12.75" x14ac:dyDescent="0.2"/>
  <cols>
    <col min="11" max="11" width="9.140625" customWidth="1"/>
  </cols>
  <sheetData>
    <row r="1" spans="1:12" ht="15" x14ac:dyDescent="0.25">
      <c r="A1" s="498" t="s">
        <v>0</v>
      </c>
      <c r="B1" s="498"/>
      <c r="C1" s="498"/>
      <c r="D1" s="498"/>
      <c r="E1" s="498"/>
      <c r="F1" s="498"/>
      <c r="G1" s="498"/>
      <c r="H1" s="498"/>
      <c r="I1" s="498"/>
      <c r="J1" s="498"/>
    </row>
    <row r="2" spans="1:12" ht="15" customHeight="1" x14ac:dyDescent="0.25">
      <c r="A2" s="499" t="s">
        <v>8</v>
      </c>
      <c r="B2" s="499"/>
      <c r="C2" s="499"/>
      <c r="D2" s="499"/>
      <c r="E2" s="499"/>
      <c r="F2" s="499"/>
      <c r="G2" s="499"/>
      <c r="H2" s="499"/>
      <c r="I2" s="499"/>
      <c r="J2" s="499"/>
    </row>
    <row r="3" spans="1:12" ht="15" customHeight="1" x14ac:dyDescent="0.25">
      <c r="A3" s="500" t="s">
        <v>9</v>
      </c>
      <c r="B3" s="500"/>
      <c r="C3" s="500"/>
      <c r="D3" s="500"/>
      <c r="E3" s="500"/>
      <c r="F3" s="500"/>
      <c r="G3" s="500"/>
      <c r="H3" s="500"/>
      <c r="I3" s="500"/>
      <c r="J3" s="500"/>
    </row>
    <row r="4" spans="1:12" ht="15" customHeight="1" x14ac:dyDescent="0.2">
      <c r="A4" s="498" t="s">
        <v>10</v>
      </c>
      <c r="B4" s="498"/>
      <c r="C4" s="498"/>
      <c r="D4" s="498"/>
      <c r="E4" s="498"/>
      <c r="F4" s="498"/>
      <c r="G4" s="498"/>
      <c r="H4" s="498"/>
      <c r="I4" s="498"/>
      <c r="J4" s="498"/>
    </row>
    <row r="5" spans="1:12" ht="8.25" customHeight="1" x14ac:dyDescent="0.2">
      <c r="A5" s="498"/>
      <c r="B5" s="498"/>
      <c r="C5" s="498"/>
      <c r="D5" s="498"/>
      <c r="E5" s="498"/>
      <c r="F5" s="498"/>
      <c r="G5" s="498"/>
      <c r="H5" s="498"/>
      <c r="I5" s="498"/>
      <c r="J5" s="498"/>
    </row>
    <row r="6" spans="1:12" x14ac:dyDescent="0.2">
      <c r="A6" s="295" t="s">
        <v>11</v>
      </c>
      <c r="B6" s="296"/>
      <c r="C6" s="296"/>
      <c r="D6" s="296"/>
      <c r="E6" s="296"/>
      <c r="F6" s="296"/>
      <c r="G6" s="296"/>
      <c r="H6" s="296"/>
      <c r="I6" s="296"/>
      <c r="J6" s="296"/>
    </row>
    <row r="7" spans="1:12" x14ac:dyDescent="0.2">
      <c r="A7" s="465" t="s">
        <v>12</v>
      </c>
      <c r="B7" s="466"/>
      <c r="C7" s="466"/>
      <c r="D7" s="466"/>
      <c r="E7" s="466"/>
      <c r="F7" s="466"/>
      <c r="G7" s="466"/>
      <c r="H7" s="466"/>
      <c r="I7" s="466"/>
      <c r="J7" s="466"/>
    </row>
    <row r="8" spans="1:12" x14ac:dyDescent="0.2">
      <c r="A8" s="467" t="s">
        <v>748</v>
      </c>
      <c r="B8" s="466"/>
      <c r="C8" s="466"/>
      <c r="D8" s="466"/>
      <c r="E8" s="466"/>
      <c r="F8" s="466"/>
      <c r="G8" s="466"/>
      <c r="H8" s="466"/>
      <c r="I8" s="466"/>
      <c r="J8" s="466"/>
      <c r="K8" s="464"/>
      <c r="L8" s="464"/>
    </row>
    <row r="9" spans="1:12" x14ac:dyDescent="0.2">
      <c r="A9" s="297"/>
      <c r="B9" s="296"/>
      <c r="C9" s="296"/>
      <c r="D9" s="296"/>
      <c r="E9" s="296"/>
      <c r="F9" s="296"/>
      <c r="G9" s="296"/>
      <c r="H9" s="296"/>
      <c r="I9" s="296"/>
      <c r="J9" s="296"/>
    </row>
    <row r="10" spans="1:12" ht="15" x14ac:dyDescent="0.25">
      <c r="A10" s="20"/>
    </row>
    <row r="11" spans="1:12" ht="15" x14ac:dyDescent="0.25">
      <c r="A11" s="20"/>
    </row>
    <row r="12" spans="1:12" ht="15" x14ac:dyDescent="0.25">
      <c r="A12" s="20"/>
    </row>
    <row r="13" spans="1:12" ht="15" x14ac:dyDescent="0.25">
      <c r="A13" s="20"/>
    </row>
    <row r="14" spans="1:12" ht="15" x14ac:dyDescent="0.25">
      <c r="A14" s="20"/>
    </row>
    <row r="15" spans="1:12" ht="15" x14ac:dyDescent="0.25">
      <c r="A15" s="20"/>
    </row>
    <row r="16" spans="1:12" ht="15" x14ac:dyDescent="0.25">
      <c r="A16" s="20"/>
    </row>
    <row r="17" spans="1:1" ht="15" x14ac:dyDescent="0.25">
      <c r="A17" s="20"/>
    </row>
    <row r="18" spans="1:1" ht="15" x14ac:dyDescent="0.25">
      <c r="A18" s="20"/>
    </row>
    <row r="19" spans="1:1" ht="15" x14ac:dyDescent="0.25">
      <c r="A19" s="20"/>
    </row>
    <row r="20" spans="1:1" ht="15" x14ac:dyDescent="0.25">
      <c r="A20" s="20"/>
    </row>
    <row r="21" spans="1:1" ht="15" x14ac:dyDescent="0.25">
      <c r="A21" s="20"/>
    </row>
    <row r="22" spans="1:1" ht="15" x14ac:dyDescent="0.25">
      <c r="A22" s="20"/>
    </row>
    <row r="23" spans="1:1" ht="15" x14ac:dyDescent="0.25">
      <c r="A23" s="20"/>
    </row>
    <row r="24" spans="1:1" ht="15" x14ac:dyDescent="0.25">
      <c r="A24" s="20"/>
    </row>
    <row r="25" spans="1:1" ht="15" x14ac:dyDescent="0.25">
      <c r="A25" s="20"/>
    </row>
    <row r="26" spans="1:1" ht="15" x14ac:dyDescent="0.25">
      <c r="A26" s="20"/>
    </row>
    <row r="27" spans="1:1" ht="15" x14ac:dyDescent="0.25">
      <c r="A27" s="20"/>
    </row>
    <row r="28" spans="1:1" ht="15" x14ac:dyDescent="0.25">
      <c r="A28" s="20"/>
    </row>
    <row r="29" spans="1:1" ht="15" x14ac:dyDescent="0.25">
      <c r="A29" s="20"/>
    </row>
    <row r="30" spans="1:1" ht="15" x14ac:dyDescent="0.25">
      <c r="A30" s="20"/>
    </row>
    <row r="31" spans="1:1" ht="15" x14ac:dyDescent="0.25">
      <c r="A31" s="20"/>
    </row>
    <row r="32" spans="1:1" ht="15" x14ac:dyDescent="0.25">
      <c r="A32" s="20"/>
    </row>
    <row r="33" spans="1:5" ht="15" x14ac:dyDescent="0.25">
      <c r="A33" s="20"/>
    </row>
    <row r="34" spans="1:5" ht="15" x14ac:dyDescent="0.25">
      <c r="A34" s="20"/>
    </row>
    <row r="35" spans="1:5" ht="15" x14ac:dyDescent="0.25">
      <c r="A35" s="20"/>
    </row>
    <row r="36" spans="1:5" ht="15" x14ac:dyDescent="0.25">
      <c r="A36" s="20"/>
    </row>
    <row r="37" spans="1:5" ht="15" x14ac:dyDescent="0.25">
      <c r="A37" s="20"/>
    </row>
    <row r="38" spans="1:5" ht="15" x14ac:dyDescent="0.25">
      <c r="A38" s="20"/>
    </row>
    <row r="39" spans="1:5" ht="15" x14ac:dyDescent="0.25">
      <c r="A39" s="20"/>
    </row>
    <row r="40" spans="1:5" ht="16.5" customHeight="1" x14ac:dyDescent="0.25">
      <c r="A40" s="20"/>
    </row>
    <row r="41" spans="1:5" ht="15" x14ac:dyDescent="0.25">
      <c r="A41" s="468"/>
      <c r="B41" s="462"/>
      <c r="C41" s="463"/>
      <c r="D41" s="463"/>
      <c r="E41" s="463"/>
    </row>
    <row r="42" spans="1:5" ht="15" x14ac:dyDescent="0.25">
      <c r="A42" s="20"/>
    </row>
    <row r="43" spans="1:5" ht="15" x14ac:dyDescent="0.25">
      <c r="A43" s="20"/>
    </row>
    <row r="44" spans="1:5" ht="15" x14ac:dyDescent="0.25">
      <c r="A44" s="20"/>
    </row>
    <row r="45" spans="1:5" ht="15" x14ac:dyDescent="0.25">
      <c r="A45" s="20"/>
    </row>
    <row r="46" spans="1:5" ht="15" x14ac:dyDescent="0.25">
      <c r="A46" s="20"/>
    </row>
    <row r="47" spans="1:5" ht="15" x14ac:dyDescent="0.25">
      <c r="A47" s="20"/>
    </row>
    <row r="48" spans="1:5" ht="15" x14ac:dyDescent="0.25">
      <c r="A48" s="20"/>
    </row>
    <row r="49" spans="1:1" ht="15" x14ac:dyDescent="0.25">
      <c r="A49" s="20"/>
    </row>
    <row r="50" spans="1:1" ht="15" x14ac:dyDescent="0.25">
      <c r="A50" s="20"/>
    </row>
    <row r="51" spans="1:1" ht="15" x14ac:dyDescent="0.25">
      <c r="A51" s="20"/>
    </row>
    <row r="52" spans="1:1" ht="15" x14ac:dyDescent="0.25">
      <c r="A52" s="20"/>
    </row>
    <row r="53" spans="1:1" ht="15" x14ac:dyDescent="0.25">
      <c r="A53" s="20"/>
    </row>
    <row r="54" spans="1:1" ht="15" x14ac:dyDescent="0.25">
      <c r="A54" s="20"/>
    </row>
    <row r="55" spans="1:1" ht="15" x14ac:dyDescent="0.25">
      <c r="A55" s="20"/>
    </row>
    <row r="56" spans="1:1" ht="15" x14ac:dyDescent="0.25">
      <c r="A56" s="20"/>
    </row>
    <row r="57" spans="1:1" ht="15" x14ac:dyDescent="0.25">
      <c r="A57" s="20"/>
    </row>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sheetData>
  <sheetProtection formatCells="0" formatColumns="0" formatRows="0" insertColumns="0" insertRows="0" insertHyperlinks="0" deleteColumns="0" deleteRows="0" sort="0" autoFilter="0" pivotTables="0"/>
  <mergeCells count="4">
    <mergeCell ref="A1:J1"/>
    <mergeCell ref="A2:J2"/>
    <mergeCell ref="A3:J3"/>
    <mergeCell ref="A4:J5"/>
  </mergeCells>
  <pageMargins left="0.7" right="0.7" top="0.75" bottom="0.75" header="0.3" footer="0.3"/>
  <pageSetup scale="90" orientation="portrait" r:id="rId1"/>
  <headerFooter>
    <oddFooter>&amp;LIndiana Housing and Community Development Authority Rental Housing Final Application Updated 12/2023&amp;RPage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0</xdr:col>
                    <xdr:colOff>9525</xdr:colOff>
                    <xdr:row>8</xdr:row>
                    <xdr:rowOff>142875</xdr:rowOff>
                  </from>
                  <to>
                    <xdr:col>0</xdr:col>
                    <xdr:colOff>314325</xdr:colOff>
                    <xdr:row>10</xdr:row>
                    <xdr:rowOff>19050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0</xdr:col>
                    <xdr:colOff>9525</xdr:colOff>
                    <xdr:row>12</xdr:row>
                    <xdr:rowOff>180975</xdr:rowOff>
                  </from>
                  <to>
                    <xdr:col>0</xdr:col>
                    <xdr:colOff>238125</xdr:colOff>
                    <xdr:row>14</xdr:row>
                    <xdr:rowOff>28575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0</xdr:col>
                    <xdr:colOff>19050</xdr:colOff>
                    <xdr:row>15</xdr:row>
                    <xdr:rowOff>19050</xdr:rowOff>
                  </from>
                  <to>
                    <xdr:col>0</xdr:col>
                    <xdr:colOff>323850</xdr:colOff>
                    <xdr:row>16</xdr:row>
                    <xdr:rowOff>47625</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0</xdr:col>
                    <xdr:colOff>28575</xdr:colOff>
                    <xdr:row>17</xdr:row>
                    <xdr:rowOff>66675</xdr:rowOff>
                  </from>
                  <to>
                    <xdr:col>0</xdr:col>
                    <xdr:colOff>333375</xdr:colOff>
                    <xdr:row>18</xdr:row>
                    <xdr:rowOff>76200</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0</xdr:col>
                    <xdr:colOff>28575</xdr:colOff>
                    <xdr:row>18</xdr:row>
                    <xdr:rowOff>161925</xdr:rowOff>
                  </from>
                  <to>
                    <xdr:col>0</xdr:col>
                    <xdr:colOff>333375</xdr:colOff>
                    <xdr:row>19</xdr:row>
                    <xdr:rowOff>180975</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0</xdr:col>
                    <xdr:colOff>28575</xdr:colOff>
                    <xdr:row>20</xdr:row>
                    <xdr:rowOff>47625</xdr:rowOff>
                  </from>
                  <to>
                    <xdr:col>0</xdr:col>
                    <xdr:colOff>333375</xdr:colOff>
                    <xdr:row>21</xdr:row>
                    <xdr:rowOff>66675</xdr:rowOff>
                  </to>
                </anchor>
              </controlPr>
            </control>
          </mc:Choice>
        </mc:AlternateContent>
        <mc:AlternateContent xmlns:mc="http://schemas.openxmlformats.org/markup-compatibility/2006">
          <mc:Choice Requires="x14">
            <control shapeId="95239" r:id="rId10" name="Check Box 7">
              <controlPr defaultSize="0" autoFill="0" autoLine="0" autoPict="0">
                <anchor moveWithCells="1">
                  <from>
                    <xdr:col>0</xdr:col>
                    <xdr:colOff>38100</xdr:colOff>
                    <xdr:row>22</xdr:row>
                    <xdr:rowOff>95250</xdr:rowOff>
                  </from>
                  <to>
                    <xdr:col>0</xdr:col>
                    <xdr:colOff>342900</xdr:colOff>
                    <xdr:row>23</xdr:row>
                    <xdr:rowOff>133350</xdr:rowOff>
                  </to>
                </anchor>
              </controlPr>
            </control>
          </mc:Choice>
        </mc:AlternateContent>
        <mc:AlternateContent xmlns:mc="http://schemas.openxmlformats.org/markup-compatibility/2006">
          <mc:Choice Requires="x14">
            <control shapeId="95241" r:id="rId11" name="Check Box 9">
              <controlPr defaultSize="0" autoFill="0" autoLine="0" autoPict="0">
                <anchor moveWithCells="1">
                  <from>
                    <xdr:col>0</xdr:col>
                    <xdr:colOff>38100</xdr:colOff>
                    <xdr:row>27</xdr:row>
                    <xdr:rowOff>0</xdr:rowOff>
                  </from>
                  <to>
                    <xdr:col>0</xdr:col>
                    <xdr:colOff>342900</xdr:colOff>
                    <xdr:row>28</xdr:row>
                    <xdr:rowOff>19050</xdr:rowOff>
                  </to>
                </anchor>
              </controlPr>
            </control>
          </mc:Choice>
        </mc:AlternateContent>
        <mc:AlternateContent xmlns:mc="http://schemas.openxmlformats.org/markup-compatibility/2006">
          <mc:Choice Requires="x14">
            <control shapeId="95242" r:id="rId12" name="Check Box 10">
              <controlPr defaultSize="0" autoFill="0" autoLine="0" autoPict="0">
                <anchor moveWithCells="1">
                  <from>
                    <xdr:col>0</xdr:col>
                    <xdr:colOff>38100</xdr:colOff>
                    <xdr:row>28</xdr:row>
                    <xdr:rowOff>114300</xdr:rowOff>
                  </from>
                  <to>
                    <xdr:col>0</xdr:col>
                    <xdr:colOff>342900</xdr:colOff>
                    <xdr:row>29</xdr:row>
                    <xdr:rowOff>133350</xdr:rowOff>
                  </to>
                </anchor>
              </controlPr>
            </control>
          </mc:Choice>
        </mc:AlternateContent>
        <mc:AlternateContent xmlns:mc="http://schemas.openxmlformats.org/markup-compatibility/2006">
          <mc:Choice Requires="x14">
            <control shapeId="95243" r:id="rId13" name="Check Box 11">
              <controlPr defaultSize="0" autoFill="0" autoLine="0" autoPict="0">
                <anchor moveWithCells="1">
                  <from>
                    <xdr:col>0</xdr:col>
                    <xdr:colOff>38100</xdr:colOff>
                    <xdr:row>31</xdr:row>
                    <xdr:rowOff>57150</xdr:rowOff>
                  </from>
                  <to>
                    <xdr:col>0</xdr:col>
                    <xdr:colOff>342900</xdr:colOff>
                    <xdr:row>32</xdr:row>
                    <xdr:rowOff>76200</xdr:rowOff>
                  </to>
                </anchor>
              </controlPr>
            </control>
          </mc:Choice>
        </mc:AlternateContent>
        <mc:AlternateContent xmlns:mc="http://schemas.openxmlformats.org/markup-compatibility/2006">
          <mc:Choice Requires="x14">
            <control shapeId="95244" r:id="rId14" name="Check Box 12">
              <controlPr defaultSize="0" autoFill="0" autoLine="0" autoPict="0">
                <anchor moveWithCells="1">
                  <from>
                    <xdr:col>0</xdr:col>
                    <xdr:colOff>38100</xdr:colOff>
                    <xdr:row>32</xdr:row>
                    <xdr:rowOff>180975</xdr:rowOff>
                  </from>
                  <to>
                    <xdr:col>0</xdr:col>
                    <xdr:colOff>342900</xdr:colOff>
                    <xdr:row>34</xdr:row>
                    <xdr:rowOff>9525</xdr:rowOff>
                  </to>
                </anchor>
              </controlPr>
            </control>
          </mc:Choice>
        </mc:AlternateContent>
        <mc:AlternateContent xmlns:mc="http://schemas.openxmlformats.org/markup-compatibility/2006">
          <mc:Choice Requires="x14">
            <control shapeId="95245" r:id="rId15" name="Check Box 13">
              <controlPr defaultSize="0" autoFill="0" autoLine="0" autoPict="0">
                <anchor moveWithCells="1">
                  <from>
                    <xdr:col>0</xdr:col>
                    <xdr:colOff>28575</xdr:colOff>
                    <xdr:row>35</xdr:row>
                    <xdr:rowOff>171450</xdr:rowOff>
                  </from>
                  <to>
                    <xdr:col>0</xdr:col>
                    <xdr:colOff>333375</xdr:colOff>
                    <xdr:row>37</xdr:row>
                    <xdr:rowOff>0</xdr:rowOff>
                  </to>
                </anchor>
              </controlPr>
            </control>
          </mc:Choice>
        </mc:AlternateContent>
        <mc:AlternateContent xmlns:mc="http://schemas.openxmlformats.org/markup-compatibility/2006">
          <mc:Choice Requires="x14">
            <control shapeId="95246" r:id="rId16" name="Check Box 14">
              <controlPr defaultSize="0" autoFill="0" autoLine="0" autoPict="0">
                <anchor moveWithCells="1">
                  <from>
                    <xdr:col>0</xdr:col>
                    <xdr:colOff>28575</xdr:colOff>
                    <xdr:row>38</xdr:row>
                    <xdr:rowOff>47625</xdr:rowOff>
                  </from>
                  <to>
                    <xdr:col>0</xdr:col>
                    <xdr:colOff>333375</xdr:colOff>
                    <xdr:row>39</xdr:row>
                    <xdr:rowOff>66675</xdr:rowOff>
                  </to>
                </anchor>
              </controlPr>
            </control>
          </mc:Choice>
        </mc:AlternateContent>
        <mc:AlternateContent xmlns:mc="http://schemas.openxmlformats.org/markup-compatibility/2006">
          <mc:Choice Requires="x14">
            <control shapeId="95247" r:id="rId17" name="Check Box 15">
              <controlPr defaultSize="0" autoFill="0" autoLine="0" autoPict="0">
                <anchor moveWithCells="1">
                  <from>
                    <xdr:col>0</xdr:col>
                    <xdr:colOff>38100</xdr:colOff>
                    <xdr:row>30</xdr:row>
                    <xdr:rowOff>0</xdr:rowOff>
                  </from>
                  <to>
                    <xdr:col>0</xdr:col>
                    <xdr:colOff>342900</xdr:colOff>
                    <xdr:row>31</xdr:row>
                    <xdr:rowOff>19050</xdr:rowOff>
                  </to>
                </anchor>
              </controlPr>
            </control>
          </mc:Choice>
        </mc:AlternateContent>
        <mc:AlternateContent xmlns:mc="http://schemas.openxmlformats.org/markup-compatibility/2006">
          <mc:Choice Requires="x14">
            <control shapeId="95248" r:id="rId18" name="Check Box 16">
              <controlPr defaultSize="0" autoFill="0" autoLine="0" autoPict="0">
                <anchor moveWithCells="1">
                  <from>
                    <xdr:col>0</xdr:col>
                    <xdr:colOff>28575</xdr:colOff>
                    <xdr:row>41</xdr:row>
                    <xdr:rowOff>114300</xdr:rowOff>
                  </from>
                  <to>
                    <xdr:col>0</xdr:col>
                    <xdr:colOff>333375</xdr:colOff>
                    <xdr:row>42</xdr:row>
                    <xdr:rowOff>133350</xdr:rowOff>
                  </to>
                </anchor>
              </controlPr>
            </control>
          </mc:Choice>
        </mc:AlternateContent>
        <mc:AlternateContent xmlns:mc="http://schemas.openxmlformats.org/markup-compatibility/2006">
          <mc:Choice Requires="x14">
            <control shapeId="95249" r:id="rId19" name="Check Box 17">
              <controlPr defaultSize="0" autoFill="0" autoLine="0" autoPict="0">
                <anchor moveWithCells="1">
                  <from>
                    <xdr:col>0</xdr:col>
                    <xdr:colOff>38100</xdr:colOff>
                    <xdr:row>43</xdr:row>
                    <xdr:rowOff>133350</xdr:rowOff>
                  </from>
                  <to>
                    <xdr:col>0</xdr:col>
                    <xdr:colOff>342900</xdr:colOff>
                    <xdr:row>44</xdr:row>
                    <xdr:rowOff>152400</xdr:rowOff>
                  </to>
                </anchor>
              </controlPr>
            </control>
          </mc:Choice>
        </mc:AlternateContent>
        <mc:AlternateContent xmlns:mc="http://schemas.openxmlformats.org/markup-compatibility/2006">
          <mc:Choice Requires="x14">
            <control shapeId="95250" r:id="rId20" name="Check Box 18">
              <controlPr defaultSize="0" autoFill="0" autoLine="0" autoPict="0">
                <anchor moveWithCells="1">
                  <from>
                    <xdr:col>0</xdr:col>
                    <xdr:colOff>28575</xdr:colOff>
                    <xdr:row>40</xdr:row>
                    <xdr:rowOff>0</xdr:rowOff>
                  </from>
                  <to>
                    <xdr:col>0</xdr:col>
                    <xdr:colOff>333375</xdr:colOff>
                    <xdr:row>41</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dimension ref="A1:H53"/>
  <sheetViews>
    <sheetView showGridLines="0" view="pageLayout" topLeftCell="A31" workbookViewId="0">
      <selection activeCell="H55" sqref="H55"/>
    </sheetView>
  </sheetViews>
  <sheetFormatPr defaultColWidth="9.140625" defaultRowHeight="12.75" x14ac:dyDescent="0.2"/>
  <cols>
    <col min="1" max="1" width="9.28515625" style="18" bestFit="1" customWidth="1"/>
    <col min="2" max="2" width="34.42578125" style="18" customWidth="1"/>
    <col min="3" max="3" width="3.140625" style="18" customWidth="1"/>
    <col min="4" max="8" width="10.28515625" style="18" bestFit="1" customWidth="1"/>
    <col min="9" max="16384" width="9.140625" style="18"/>
  </cols>
  <sheetData>
    <row r="1" spans="1:8" x14ac:dyDescent="0.2">
      <c r="A1" s="25" t="s">
        <v>379</v>
      </c>
      <c r="B1" s="25" t="s">
        <v>380</v>
      </c>
    </row>
    <row r="2" spans="1:8" x14ac:dyDescent="0.2">
      <c r="B2" s="219" t="s">
        <v>381</v>
      </c>
      <c r="C2" s="19"/>
      <c r="D2" s="32" t="s">
        <v>382</v>
      </c>
    </row>
    <row r="3" spans="1:8" x14ac:dyDescent="0.2">
      <c r="C3" s="19"/>
      <c r="D3" s="18" t="s">
        <v>338</v>
      </c>
    </row>
    <row r="4" spans="1:8" ht="13.5" thickBot="1" x14ac:dyDescent="0.25"/>
    <row r="5" spans="1:8" ht="13.5" thickBot="1" x14ac:dyDescent="0.25">
      <c r="B5" s="59" t="s">
        <v>383</v>
      </c>
      <c r="C5" s="60"/>
      <c r="D5" s="61" t="s">
        <v>384</v>
      </c>
      <c r="E5" s="61" t="s">
        <v>385</v>
      </c>
      <c r="F5" s="61" t="s">
        <v>386</v>
      </c>
      <c r="G5" s="61" t="s">
        <v>387</v>
      </c>
      <c r="H5" s="62" t="s">
        <v>388</v>
      </c>
    </row>
    <row r="6" spans="1:8" ht="13.5" thickTop="1" x14ac:dyDescent="0.2">
      <c r="B6" s="63" t="s">
        <v>389</v>
      </c>
      <c r="C6" s="64"/>
      <c r="D6" s="65">
        <f>'Annual Expenses (pg 19)'!H11</f>
        <v>0</v>
      </c>
      <c r="E6" s="65">
        <f>'Proforma (pg 20)'!Text921*(1+'Annual Expenses (pg 19)'!$K$16)</f>
        <v>0</v>
      </c>
      <c r="F6" s="65">
        <f>'Proforma (pg 20)'!Text922*(1+'Annual Expenses (pg 19)'!$K$16)</f>
        <v>0</v>
      </c>
      <c r="G6" s="65">
        <f>'Proforma (pg 20)'!Text923*(1+'Annual Expenses (pg 19)'!$K$16)</f>
        <v>0</v>
      </c>
      <c r="H6" s="66">
        <f>'Proforma (pg 20)'!Text924*(1+'Annual Expenses (pg 19)'!$K$16)</f>
        <v>0</v>
      </c>
    </row>
    <row r="7" spans="1:8" x14ac:dyDescent="0.2">
      <c r="B7" s="67" t="s">
        <v>390</v>
      </c>
      <c r="C7" s="68"/>
      <c r="D7" s="69">
        <f>-Text921*'Annual Expenses (pg 19)'!$F$12</f>
        <v>0</v>
      </c>
      <c r="E7" s="69">
        <f>-Text922*'Annual Expenses (pg 19)'!$F$12</f>
        <v>0</v>
      </c>
      <c r="F7" s="69">
        <f>-Text923*'Annual Expenses (pg 19)'!$F$12</f>
        <v>0</v>
      </c>
      <c r="G7" s="69">
        <f>-Text924*'Annual Expenses (pg 19)'!$F$12</f>
        <v>0</v>
      </c>
      <c r="H7" s="70">
        <f>-Text925*'Annual Expenses (pg 19)'!$F$12</f>
        <v>0</v>
      </c>
    </row>
    <row r="8" spans="1:8" x14ac:dyDescent="0.2">
      <c r="B8" s="67" t="s">
        <v>391</v>
      </c>
      <c r="C8" s="68"/>
      <c r="D8" s="69">
        <f>SUM(D6:D7)</f>
        <v>0</v>
      </c>
      <c r="E8" s="69">
        <f>SUM(E6:E7)</f>
        <v>0</v>
      </c>
      <c r="F8" s="69">
        <f>SUM(F6:F7)</f>
        <v>0</v>
      </c>
      <c r="G8" s="69">
        <f>SUM(G6:G7)</f>
        <v>0</v>
      </c>
      <c r="H8" s="70">
        <f>SUM(H6:H7)</f>
        <v>0</v>
      </c>
    </row>
    <row r="9" spans="1:8" x14ac:dyDescent="0.2">
      <c r="B9" s="67" t="s">
        <v>392</v>
      </c>
      <c r="C9" s="68"/>
      <c r="D9" s="69">
        <f>-('Annual Expenses (pg 19)'!I61-'Annual Expenses (pg 19)'!K46)</f>
        <v>0</v>
      </c>
      <c r="E9" s="69">
        <f>Text936*(1+'Annual Expenses (pg 19)'!$L$63)</f>
        <v>0</v>
      </c>
      <c r="F9" s="69">
        <f>Text937*(1+'Annual Expenses (pg 19)'!$L$63)</f>
        <v>0</v>
      </c>
      <c r="G9" s="69">
        <f>Text938*(1+'Annual Expenses (pg 19)'!$L$63)</f>
        <v>0</v>
      </c>
      <c r="H9" s="70">
        <f>Text939*(1+'Annual Expenses (pg 19)'!$L$63)</f>
        <v>0</v>
      </c>
    </row>
    <row r="10" spans="1:8" x14ac:dyDescent="0.2">
      <c r="B10" s="67" t="s">
        <v>393</v>
      </c>
      <c r="C10" s="68"/>
      <c r="D10" s="69">
        <f>-'Annual Expenses (pg 19)'!$K$46</f>
        <v>0</v>
      </c>
      <c r="E10" s="69">
        <f>Text941*(1+'Annual Expenses (pg 19)'!L65)</f>
        <v>0</v>
      </c>
      <c r="F10" s="69">
        <f>Text942*(1+'Annual Expenses (pg 19)'!L65)</f>
        <v>0</v>
      </c>
      <c r="G10" s="69">
        <f>Text943*(1+'Annual Expenses (pg 19)'!L65)</f>
        <v>0</v>
      </c>
      <c r="H10" s="70">
        <f>Text944*(1+'Annual Expenses (pg 19)'!L65)</f>
        <v>0</v>
      </c>
    </row>
    <row r="11" spans="1:8" x14ac:dyDescent="0.2">
      <c r="B11" s="71" t="s">
        <v>394</v>
      </c>
      <c r="C11" s="72"/>
      <c r="D11" s="868"/>
      <c r="E11" s="868"/>
      <c r="F11" s="868"/>
      <c r="G11" s="868"/>
      <c r="H11" s="866"/>
    </row>
    <row r="12" spans="1:8" x14ac:dyDescent="0.2">
      <c r="B12" s="67" t="s">
        <v>395</v>
      </c>
      <c r="C12" s="68"/>
      <c r="D12" s="869"/>
      <c r="E12" s="869"/>
      <c r="F12" s="869"/>
      <c r="G12" s="869"/>
      <c r="H12" s="867"/>
    </row>
    <row r="13" spans="1:8" x14ac:dyDescent="0.2">
      <c r="B13" s="67" t="s">
        <v>396</v>
      </c>
      <c r="C13" s="68"/>
      <c r="D13" s="73">
        <f>SUM(D8:D12)</f>
        <v>0</v>
      </c>
      <c r="E13" s="73">
        <f>SUM(E8:E12)</f>
        <v>0</v>
      </c>
      <c r="F13" s="73">
        <f>SUM(F8:F12)</f>
        <v>0</v>
      </c>
      <c r="G13" s="73">
        <f>SUM(G8:G12)</f>
        <v>0</v>
      </c>
      <c r="H13" s="74">
        <f>SUM(H8:H12)</f>
        <v>0</v>
      </c>
    </row>
    <row r="14" spans="1:8" x14ac:dyDescent="0.2">
      <c r="B14" s="67" t="s">
        <v>397</v>
      </c>
      <c r="C14" s="68"/>
      <c r="D14" s="75"/>
      <c r="E14" s="75"/>
      <c r="F14" s="75"/>
      <c r="G14" s="75"/>
      <c r="H14" s="76"/>
    </row>
    <row r="15" spans="1:8" x14ac:dyDescent="0.2">
      <c r="B15" s="67" t="s">
        <v>398</v>
      </c>
      <c r="C15" s="68"/>
      <c r="D15" s="75"/>
      <c r="E15" s="75"/>
      <c r="F15" s="75"/>
      <c r="G15" s="75"/>
      <c r="H15" s="76"/>
    </row>
    <row r="16" spans="1:8" x14ac:dyDescent="0.2">
      <c r="B16" s="67" t="s">
        <v>399</v>
      </c>
      <c r="C16" s="68"/>
      <c r="D16" s="69">
        <f>Text951-Text956-Text961</f>
        <v>0</v>
      </c>
      <c r="E16" s="69">
        <f>Text952-Text957-Text962</f>
        <v>0</v>
      </c>
      <c r="F16" s="69">
        <f>Text953-Text958-Text963</f>
        <v>0</v>
      </c>
      <c r="G16" s="69">
        <f>Text954-Text959-Text964</f>
        <v>0</v>
      </c>
      <c r="H16" s="70">
        <f>Text955-Text960-Text965</f>
        <v>0</v>
      </c>
    </row>
    <row r="17" spans="2:8" x14ac:dyDescent="0.2">
      <c r="B17" s="67" t="s">
        <v>400</v>
      </c>
      <c r="C17" s="68"/>
      <c r="D17" s="77" t="e">
        <f>(Text951/(Text956+Text961))</f>
        <v>#DIV/0!</v>
      </c>
      <c r="E17" s="77" t="e">
        <f>(Text952/(Text957+Text962))</f>
        <v>#DIV/0!</v>
      </c>
      <c r="F17" s="77" t="e">
        <f>(Text953/(Text958+Text963))</f>
        <v>#DIV/0!</v>
      </c>
      <c r="G17" s="77" t="e">
        <f>(Text954/(Text959+Text964))</f>
        <v>#DIV/0!</v>
      </c>
      <c r="H17" s="78" t="e">
        <f>(Text955/(Text960+Text965))</f>
        <v>#DIV/0!</v>
      </c>
    </row>
    <row r="18" spans="2:8" x14ac:dyDescent="0.2">
      <c r="B18" s="71" t="s">
        <v>401</v>
      </c>
      <c r="C18" s="72"/>
      <c r="D18" s="79"/>
      <c r="E18" s="79"/>
      <c r="F18" s="79"/>
      <c r="G18" s="79"/>
      <c r="H18" s="80"/>
    </row>
    <row r="19" spans="2:8" x14ac:dyDescent="0.2">
      <c r="B19" s="81" t="s">
        <v>402</v>
      </c>
      <c r="C19" s="82"/>
      <c r="D19" s="83">
        <f>Text966-Text976</f>
        <v>0</v>
      </c>
      <c r="E19" s="83">
        <f>Text967-Text977</f>
        <v>0</v>
      </c>
      <c r="F19" s="83">
        <f>Text968-Text978</f>
        <v>0</v>
      </c>
      <c r="G19" s="83">
        <f>Text969-Text979</f>
        <v>0</v>
      </c>
      <c r="H19" s="70">
        <f>Text970-Text980</f>
        <v>0</v>
      </c>
    </row>
    <row r="20" spans="2:8" ht="13.5" customHeight="1" thickBot="1" x14ac:dyDescent="0.25">
      <c r="B20" s="71" t="s">
        <v>403</v>
      </c>
      <c r="C20" s="72"/>
      <c r="D20" s="84" t="e">
        <f>Text951/(Text956+Text961+Text976)</f>
        <v>#DIV/0!</v>
      </c>
      <c r="E20" s="84" t="e">
        <f>Text952/(Text957+Text962+Text977)</f>
        <v>#DIV/0!</v>
      </c>
      <c r="F20" s="84" t="e">
        <f>Text953/(Text958+Text963+Text978)</f>
        <v>#DIV/0!</v>
      </c>
      <c r="G20" s="84" t="e">
        <f>Text954/(Text959+Text964+Text979)</f>
        <v>#DIV/0!</v>
      </c>
      <c r="H20" s="85" t="e">
        <f>Text955/(Text960+Text965+Text980)</f>
        <v>#DIV/0!</v>
      </c>
    </row>
    <row r="21" spans="2:8" ht="13.5" customHeight="1" thickTop="1" thickBot="1" x14ac:dyDescent="0.25">
      <c r="B21" s="86"/>
      <c r="C21" s="87"/>
      <c r="D21" s="88" t="s">
        <v>404</v>
      </c>
      <c r="E21" s="88" t="s">
        <v>405</v>
      </c>
      <c r="F21" s="88" t="s">
        <v>406</v>
      </c>
      <c r="G21" s="88" t="s">
        <v>407</v>
      </c>
      <c r="H21" s="89" t="s">
        <v>408</v>
      </c>
    </row>
    <row r="22" spans="2:8" ht="13.5" thickTop="1" x14ac:dyDescent="0.2">
      <c r="B22" s="67" t="s">
        <v>389</v>
      </c>
      <c r="C22" s="68"/>
      <c r="D22" s="65">
        <f>'Proforma (pg 20)'!Text925*(1+'Annual Expenses (pg 19)'!$K$16)</f>
        <v>0</v>
      </c>
      <c r="E22" s="65">
        <f>D22*(1+'Annual Expenses (pg 19)'!$K$16)</f>
        <v>0</v>
      </c>
      <c r="F22" s="65">
        <f>E22*(1+'Annual Expenses (pg 19)'!$K$16)</f>
        <v>0</v>
      </c>
      <c r="G22" s="65">
        <f>F22*(1+'Annual Expenses (pg 19)'!$K$16)</f>
        <v>0</v>
      </c>
      <c r="H22" s="66">
        <f>G22*(1+'Annual Expenses (pg 19)'!$K$16)</f>
        <v>0</v>
      </c>
    </row>
    <row r="23" spans="2:8" x14ac:dyDescent="0.2">
      <c r="B23" s="67" t="s">
        <v>390</v>
      </c>
      <c r="C23" s="68"/>
      <c r="D23" s="69">
        <f>-D22*'Annual Expenses (pg 19)'!$F$12</f>
        <v>0</v>
      </c>
      <c r="E23" s="69">
        <f>-Text992*'Annual Expenses (pg 19)'!$F$12</f>
        <v>0</v>
      </c>
      <c r="F23" s="69">
        <f>-F22*'Annual Expenses (pg 19)'!$F$12</f>
        <v>0</v>
      </c>
      <c r="G23" s="69">
        <f>-G22*'Annual Expenses (pg 19)'!$F$12</f>
        <v>0</v>
      </c>
      <c r="H23" s="70">
        <f>-H22*'Annual Expenses (pg 19)'!$F$12</f>
        <v>0</v>
      </c>
    </row>
    <row r="24" spans="2:8" x14ac:dyDescent="0.2">
      <c r="B24" s="67" t="s">
        <v>391</v>
      </c>
      <c r="C24" s="68"/>
      <c r="D24" s="73">
        <f>SUM(D22:D23)</f>
        <v>0</v>
      </c>
      <c r="E24" s="69">
        <f>SUM(E22:E23)</f>
        <v>0</v>
      </c>
      <c r="F24" s="69">
        <f>SUM(F22:F23)</f>
        <v>0</v>
      </c>
      <c r="G24" s="69">
        <f>SUM(G22:G23)</f>
        <v>0</v>
      </c>
      <c r="H24" s="70">
        <f>SUM(H22:H23)</f>
        <v>0</v>
      </c>
    </row>
    <row r="25" spans="2:8" x14ac:dyDescent="0.2">
      <c r="B25" s="67" t="s">
        <v>392</v>
      </c>
      <c r="C25" s="68"/>
      <c r="D25" s="69">
        <f>Text940*(1+'Annual Expenses (pg 19)'!$L$63)</f>
        <v>0</v>
      </c>
      <c r="E25" s="69">
        <f>Text1006*(1+'Annual Expenses (pg 19)'!$L$63)</f>
        <v>0</v>
      </c>
      <c r="F25" s="69">
        <f>Text1007*(1+'Annual Expenses (pg 19)'!$L$63)</f>
        <v>0</v>
      </c>
      <c r="G25" s="69">
        <f>Text1008*(1+'Annual Expenses (pg 19)'!$L$63)</f>
        <v>0</v>
      </c>
      <c r="H25" s="70">
        <f>Text1009*(1+'Annual Expenses (pg 19)'!$L$63)</f>
        <v>0</v>
      </c>
    </row>
    <row r="26" spans="2:8" x14ac:dyDescent="0.2">
      <c r="B26" s="67" t="s">
        <v>393</v>
      </c>
      <c r="C26" s="68"/>
      <c r="D26" s="69">
        <f>Text945*(1+'Annual Expenses (pg 19)'!L65)</f>
        <v>0</v>
      </c>
      <c r="E26" s="69">
        <f>Text1011*(1+'Annual Expenses (pg 19)'!L65)</f>
        <v>0</v>
      </c>
      <c r="F26" s="69">
        <f>Text1012*(1+'Annual Expenses (pg 19)'!L65)</f>
        <v>0</v>
      </c>
      <c r="G26" s="69">
        <f>Text1013*(1+'Annual Expenses (pg 19)'!L65)</f>
        <v>0</v>
      </c>
      <c r="H26" s="70">
        <f>Text1014*(1+'Annual Expenses (pg 19)'!L65)</f>
        <v>0</v>
      </c>
    </row>
    <row r="27" spans="2:8" x14ac:dyDescent="0.2">
      <c r="B27" s="71" t="s">
        <v>394</v>
      </c>
      <c r="C27" s="72"/>
      <c r="D27" s="868"/>
      <c r="E27" s="868"/>
      <c r="F27" s="868"/>
      <c r="G27" s="868"/>
      <c r="H27" s="866"/>
    </row>
    <row r="28" spans="2:8" x14ac:dyDescent="0.2">
      <c r="B28" s="67" t="s">
        <v>395</v>
      </c>
      <c r="C28" s="68"/>
      <c r="D28" s="869"/>
      <c r="E28" s="869"/>
      <c r="F28" s="869"/>
      <c r="G28" s="869"/>
      <c r="H28" s="867"/>
    </row>
    <row r="29" spans="2:8" x14ac:dyDescent="0.2">
      <c r="B29" s="67" t="s">
        <v>396</v>
      </c>
      <c r="C29" s="68"/>
      <c r="D29" s="73">
        <f>SUM(D24:D28)</f>
        <v>0</v>
      </c>
      <c r="E29" s="73">
        <f>SUM(E24:E28)</f>
        <v>0</v>
      </c>
      <c r="F29" s="73">
        <f>SUM(F24:F28)</f>
        <v>0</v>
      </c>
      <c r="G29" s="73">
        <f>SUM(G24:G28)</f>
        <v>0</v>
      </c>
      <c r="H29" s="74">
        <f>SUM(H24:H28)</f>
        <v>0</v>
      </c>
    </row>
    <row r="30" spans="2:8" x14ac:dyDescent="0.2">
      <c r="B30" s="67" t="s">
        <v>397</v>
      </c>
      <c r="C30" s="68"/>
      <c r="D30" s="75"/>
      <c r="E30" s="75"/>
      <c r="F30" s="75"/>
      <c r="G30" s="75"/>
      <c r="H30" s="76"/>
    </row>
    <row r="31" spans="2:8" x14ac:dyDescent="0.2">
      <c r="B31" s="67" t="s">
        <v>398</v>
      </c>
      <c r="C31" s="68"/>
      <c r="D31" s="75"/>
      <c r="E31" s="75"/>
      <c r="F31" s="75"/>
      <c r="G31" s="75"/>
      <c r="H31" s="76"/>
    </row>
    <row r="32" spans="2:8" x14ac:dyDescent="0.2">
      <c r="B32" s="67" t="s">
        <v>399</v>
      </c>
      <c r="C32" s="68"/>
      <c r="D32" s="69">
        <f>Text1020-(Text1025+Text1030)</f>
        <v>0</v>
      </c>
      <c r="E32" s="69">
        <f>Text1021-(Text1026+Text1031)</f>
        <v>0</v>
      </c>
      <c r="F32" s="69">
        <f>Text1022-(Text1027+Text1032)</f>
        <v>0</v>
      </c>
      <c r="G32" s="69">
        <f>Text1023-(Text1028+Text1033)</f>
        <v>0</v>
      </c>
      <c r="H32" s="70">
        <f>Text1024-(Text1029+Text1034)</f>
        <v>0</v>
      </c>
    </row>
    <row r="33" spans="2:8" x14ac:dyDescent="0.2">
      <c r="B33" s="67" t="s">
        <v>409</v>
      </c>
      <c r="C33" s="68"/>
      <c r="D33" s="77" t="e">
        <f>(Text1020/(Text1025+Text1030))</f>
        <v>#DIV/0!</v>
      </c>
      <c r="E33" s="77" t="e">
        <f>(Text1021/(Text1026+Text1031))</f>
        <v>#DIV/0!</v>
      </c>
      <c r="F33" s="77" t="e">
        <f>(Text1022/(Text1027+Text1032))</f>
        <v>#DIV/0!</v>
      </c>
      <c r="G33" s="77" t="e">
        <f>(Text1023/(Text1028+Text1033))</f>
        <v>#DIV/0!</v>
      </c>
      <c r="H33" s="78" t="e">
        <f>(Text1024/(Text1029+Text1034))</f>
        <v>#DIV/0!</v>
      </c>
    </row>
    <row r="34" spans="2:8" x14ac:dyDescent="0.2">
      <c r="B34" s="71" t="s">
        <v>401</v>
      </c>
      <c r="C34" s="72"/>
      <c r="D34" s="79"/>
      <c r="E34" s="79"/>
      <c r="F34" s="79"/>
      <c r="G34" s="79"/>
      <c r="H34" s="80"/>
    </row>
    <row r="35" spans="2:8" x14ac:dyDescent="0.2">
      <c r="B35" s="81" t="s">
        <v>402</v>
      </c>
      <c r="C35" s="82"/>
      <c r="D35" s="83">
        <f>Text1035-Text1045</f>
        <v>0</v>
      </c>
      <c r="E35" s="83">
        <f>Text1036-Text1046</f>
        <v>0</v>
      </c>
      <c r="F35" s="83">
        <f>Text1037-Text1047</f>
        <v>0</v>
      </c>
      <c r="G35" s="83">
        <f>Text1038-Text1048</f>
        <v>0</v>
      </c>
      <c r="H35" s="70">
        <f>Text1039-Text1049</f>
        <v>0</v>
      </c>
    </row>
    <row r="36" spans="2:8" ht="13.5" customHeight="1" thickBot="1" x14ac:dyDescent="0.25">
      <c r="B36" s="71" t="s">
        <v>403</v>
      </c>
      <c r="C36" s="72"/>
      <c r="D36" s="77" t="e">
        <f>(Text1020/(Text1025+Text1030+Text1045))</f>
        <v>#DIV/0!</v>
      </c>
      <c r="E36" s="77" t="e">
        <f>(Text1021/(Text1026+Text1031+Text1046))</f>
        <v>#DIV/0!</v>
      </c>
      <c r="F36" s="77" t="e">
        <f>(Text1022/(Text1027+Text1032+Text1047))</f>
        <v>#DIV/0!</v>
      </c>
      <c r="G36" s="77" t="e">
        <f>(Text1023/(Text1028+Text1033+Text1048))</f>
        <v>#DIV/0!</v>
      </c>
      <c r="H36" s="78" t="e">
        <f>(Text1024/(Text1029+Text1034+Text1049))</f>
        <v>#DIV/0!</v>
      </c>
    </row>
    <row r="37" spans="2:8" ht="13.5" customHeight="1" thickTop="1" thickBot="1" x14ac:dyDescent="0.25">
      <c r="B37" s="86"/>
      <c r="C37" s="87"/>
      <c r="D37" s="88" t="s">
        <v>410</v>
      </c>
      <c r="E37" s="88" t="s">
        <v>411</v>
      </c>
      <c r="F37" s="88" t="s">
        <v>412</v>
      </c>
      <c r="G37" s="88" t="s">
        <v>413</v>
      </c>
      <c r="H37" s="89" t="s">
        <v>414</v>
      </c>
    </row>
    <row r="38" spans="2:8" ht="13.5" thickTop="1" x14ac:dyDescent="0.2">
      <c r="B38" s="67" t="s">
        <v>389</v>
      </c>
      <c r="C38" s="68"/>
      <c r="D38" s="65">
        <f>Text995*(1+'Annual Expenses (pg 19)'!$K$16)</f>
        <v>0</v>
      </c>
      <c r="E38" s="65">
        <f>Text1060*(1+'Annual Expenses (pg 19)'!$K$16)</f>
        <v>0</v>
      </c>
      <c r="F38" s="65">
        <f>Text1061*(1+'Annual Expenses (pg 19)'!$K$16)</f>
        <v>0</v>
      </c>
      <c r="G38" s="65">
        <f>Text1062*(1+'Annual Expenses (pg 19)'!$K$16)</f>
        <v>0</v>
      </c>
      <c r="H38" s="66">
        <f>Text1063*(1+'Annual Expenses (pg 19)'!$K$16)</f>
        <v>0</v>
      </c>
    </row>
    <row r="39" spans="2:8" x14ac:dyDescent="0.2">
      <c r="B39" s="67" t="s">
        <v>390</v>
      </c>
      <c r="C39" s="68"/>
      <c r="D39" s="69">
        <f>-Text1060*'Annual Expenses (pg 19)'!$F$12</f>
        <v>0</v>
      </c>
      <c r="E39" s="69">
        <f>-Text1061*'Annual Expenses (pg 19)'!$F$12</f>
        <v>0</v>
      </c>
      <c r="F39" s="69">
        <f>-Text1062*'Annual Expenses (pg 19)'!$F$12</f>
        <v>0</v>
      </c>
      <c r="G39" s="69">
        <f>-Text1063*'Annual Expenses (pg 19)'!$F$12</f>
        <v>0</v>
      </c>
      <c r="H39" s="70">
        <f>-Text1064*'Annual Expenses (pg 19)'!$F$12</f>
        <v>0</v>
      </c>
    </row>
    <row r="40" spans="2:8" x14ac:dyDescent="0.2">
      <c r="B40" s="67" t="s">
        <v>391</v>
      </c>
      <c r="C40" s="68"/>
      <c r="D40" s="73">
        <f>SUM(D38:D39)</f>
        <v>0</v>
      </c>
      <c r="E40" s="73">
        <f>SUM(E38:E39)</f>
        <v>0</v>
      </c>
      <c r="F40" s="73">
        <f>SUM(F38:F39)</f>
        <v>0</v>
      </c>
      <c r="G40" s="73">
        <f>SUM(G38:G39)</f>
        <v>0</v>
      </c>
      <c r="H40" s="74">
        <f>SUM(H38:H39)</f>
        <v>0</v>
      </c>
    </row>
    <row r="41" spans="2:8" x14ac:dyDescent="0.2">
      <c r="B41" s="67" t="s">
        <v>392</v>
      </c>
      <c r="C41" s="68"/>
      <c r="D41" s="69">
        <f>Text1010*(1+'Annual Expenses (pg 19)'!$L$63)</f>
        <v>0</v>
      </c>
      <c r="E41" s="69">
        <f>Text1076*(1+'Annual Expenses (pg 19)'!$L$63)</f>
        <v>0</v>
      </c>
      <c r="F41" s="69">
        <f>Text1077*(1+'Annual Expenses (pg 19)'!$L$63)</f>
        <v>0</v>
      </c>
      <c r="G41" s="69">
        <f>Text1078*(1+'Annual Expenses (pg 19)'!$L$63)</f>
        <v>0</v>
      </c>
      <c r="H41" s="70">
        <f>Text1079*(1+'Annual Expenses (pg 19)'!$L$63)</f>
        <v>0</v>
      </c>
    </row>
    <row r="42" spans="2:8" x14ac:dyDescent="0.2">
      <c r="B42" s="67" t="s">
        <v>393</v>
      </c>
      <c r="C42" s="68"/>
      <c r="D42" s="69">
        <f>Text1015*(1+'Annual Expenses (pg 19)'!L65)</f>
        <v>0</v>
      </c>
      <c r="E42" s="69">
        <f>Text1080*(1+'Annual Expenses (pg 19)'!L65)</f>
        <v>0</v>
      </c>
      <c r="F42" s="69">
        <f>Text1081*(1+'Annual Expenses (pg 19)'!L65)</f>
        <v>0</v>
      </c>
      <c r="G42" s="69">
        <f>Text1082*(1+'Annual Expenses (pg 19)'!L65)</f>
        <v>0</v>
      </c>
      <c r="H42" s="70">
        <f>Text1083*(1+'Annual Expenses (pg 19)'!L65)</f>
        <v>0</v>
      </c>
    </row>
    <row r="43" spans="2:8" x14ac:dyDescent="0.2">
      <c r="B43" s="71" t="s">
        <v>394</v>
      </c>
      <c r="C43" s="72"/>
      <c r="D43" s="868"/>
      <c r="E43" s="868"/>
      <c r="F43" s="868"/>
      <c r="G43" s="868"/>
      <c r="H43" s="866"/>
    </row>
    <row r="44" spans="2:8" x14ac:dyDescent="0.2">
      <c r="B44" s="67" t="s">
        <v>395</v>
      </c>
      <c r="C44" s="68"/>
      <c r="D44" s="869"/>
      <c r="E44" s="869"/>
      <c r="F44" s="869"/>
      <c r="G44" s="869"/>
      <c r="H44" s="867"/>
    </row>
    <row r="45" spans="2:8" x14ac:dyDescent="0.2">
      <c r="B45" s="67" t="s">
        <v>396</v>
      </c>
      <c r="C45" s="68"/>
      <c r="D45" s="73">
        <f>SUM(D40:D44)</f>
        <v>0</v>
      </c>
      <c r="E45" s="73">
        <f>SUM(E40:E44)</f>
        <v>0</v>
      </c>
      <c r="F45" s="73">
        <f>SUM(F40:F44)</f>
        <v>0</v>
      </c>
      <c r="G45" s="73">
        <f>SUM(G40:G44)</f>
        <v>0</v>
      </c>
      <c r="H45" s="74">
        <f>SUM(H40:H44)</f>
        <v>0</v>
      </c>
    </row>
    <row r="46" spans="2:8" x14ac:dyDescent="0.2">
      <c r="B46" s="67" t="s">
        <v>397</v>
      </c>
      <c r="C46" s="68"/>
      <c r="D46" s="75"/>
      <c r="E46" s="75"/>
      <c r="F46" s="75"/>
      <c r="G46" s="75"/>
      <c r="H46" s="76"/>
    </row>
    <row r="47" spans="2:8" x14ac:dyDescent="0.2">
      <c r="B47" s="67" t="s">
        <v>398</v>
      </c>
      <c r="C47" s="68"/>
      <c r="D47" s="75"/>
      <c r="E47" s="75"/>
      <c r="F47" s="75"/>
      <c r="G47" s="75"/>
      <c r="H47" s="76"/>
    </row>
    <row r="48" spans="2:8" x14ac:dyDescent="0.2">
      <c r="B48" s="67" t="s">
        <v>399</v>
      </c>
      <c r="C48" s="68"/>
      <c r="D48" s="69">
        <f>D45-(Text1095+Text1100)</f>
        <v>0</v>
      </c>
      <c r="E48" s="69">
        <f>Text1091-(Text1096+Text1101)</f>
        <v>0</v>
      </c>
      <c r="F48" s="69">
        <f>Text1092-(Text1097+F47)</f>
        <v>0</v>
      </c>
      <c r="G48" s="69">
        <f>Text1093-(Text1098+Text1103)</f>
        <v>0</v>
      </c>
      <c r="H48" s="70">
        <f>Text1094-(Text1099+Text1104)</f>
        <v>0</v>
      </c>
    </row>
    <row r="49" spans="2:8" x14ac:dyDescent="0.2">
      <c r="B49" s="67" t="s">
        <v>409</v>
      </c>
      <c r="C49" s="68"/>
      <c r="D49" s="77" t="e">
        <f>(D45/(Text1095+Text1100))</f>
        <v>#DIV/0!</v>
      </c>
      <c r="E49" s="77" t="e">
        <f>(Text1091/(Text1096+Text1101))</f>
        <v>#DIV/0!</v>
      </c>
      <c r="F49" s="77" t="e">
        <f>(Text1092/(Text1097+F47))</f>
        <v>#DIV/0!</v>
      </c>
      <c r="G49" s="77" t="e">
        <f>(Text1093/(Text1098+Text1103))</f>
        <v>#DIV/0!</v>
      </c>
      <c r="H49" s="78" t="e">
        <f>(Text1094/(Text1099+Text1104))</f>
        <v>#DIV/0!</v>
      </c>
    </row>
    <row r="50" spans="2:8" x14ac:dyDescent="0.2">
      <c r="B50" s="67" t="s">
        <v>401</v>
      </c>
      <c r="C50" s="68"/>
      <c r="D50" s="75"/>
      <c r="E50" s="75"/>
      <c r="F50" s="75"/>
      <c r="G50" s="75"/>
      <c r="H50" s="76"/>
    </row>
    <row r="51" spans="2:8" x14ac:dyDescent="0.2">
      <c r="B51" s="67" t="s">
        <v>402</v>
      </c>
      <c r="C51" s="68"/>
      <c r="D51" s="69">
        <f>Text1105-Text1115</f>
        <v>0</v>
      </c>
      <c r="E51" s="69">
        <f>Text1106-Text1116</f>
        <v>0</v>
      </c>
      <c r="F51" s="69">
        <f>Text1107-Text1117</f>
        <v>0</v>
      </c>
      <c r="G51" s="69">
        <f>Text1108-Text1118</f>
        <v>0</v>
      </c>
      <c r="H51" s="90">
        <f>Text1109-Text1119</f>
        <v>0</v>
      </c>
    </row>
    <row r="52" spans="2:8" ht="13.5" thickBot="1" x14ac:dyDescent="0.25">
      <c r="B52" s="91" t="s">
        <v>403</v>
      </c>
      <c r="C52" s="92"/>
      <c r="D52" s="93" t="e">
        <f>(D45/(Text1095+Text1100+Text1115))</f>
        <v>#DIV/0!</v>
      </c>
      <c r="E52" s="93" t="e">
        <f>(Text1091/(Text1096+Text1101+Text1116))</f>
        <v>#DIV/0!</v>
      </c>
      <c r="F52" s="93" t="e">
        <f>(Text1092/(Text1097+F47+Text1117))</f>
        <v>#DIV/0!</v>
      </c>
      <c r="G52" s="93" t="e">
        <f>(Text1093/(Text1098+Text1103+Text1118))</f>
        <v>#DIV/0!</v>
      </c>
      <c r="H52" s="94" t="e">
        <f>(Text1094/(Text1099+Text1104+Text1119))</f>
        <v>#DIV/0!</v>
      </c>
    </row>
    <row r="53" spans="2:8" x14ac:dyDescent="0.2">
      <c r="B53" s="870" t="s">
        <v>415</v>
      </c>
      <c r="C53" s="870"/>
      <c r="D53" s="870"/>
      <c r="E53" s="870"/>
      <c r="F53" s="870"/>
    </row>
  </sheetData>
  <sheetProtection formatCells="0" formatColumns="0" formatRows="0" insertColumns="0" insertRows="0" insertHyperlinks="0" deleteColumns="0" deleteRows="0" sort="0" autoFilter="0" pivotTables="0"/>
  <dataConsolidate/>
  <mergeCells count="16">
    <mergeCell ref="E27:E28"/>
    <mergeCell ref="D27:D28"/>
    <mergeCell ref="B53:F53"/>
    <mergeCell ref="D11:D12"/>
    <mergeCell ref="E11:E12"/>
    <mergeCell ref="D43:D44"/>
    <mergeCell ref="F11:F12"/>
    <mergeCell ref="E43:E44"/>
    <mergeCell ref="F43:F44"/>
    <mergeCell ref="F27:F28"/>
    <mergeCell ref="H11:H12"/>
    <mergeCell ref="H27:H28"/>
    <mergeCell ref="G11:G12"/>
    <mergeCell ref="H43:H44"/>
    <mergeCell ref="G43:G44"/>
    <mergeCell ref="G27:G28"/>
  </mergeCells>
  <phoneticPr fontId="0" type="noConversion"/>
  <pageMargins left="0.25" right="0.25" top="0.75" bottom="0.75" header="0.3" footer="0.3"/>
  <pageSetup scale="95" orientation="portrait" horizontalDpi="4294967292" r:id="rId1"/>
  <headerFooter>
    <oddFooter>&amp;LIndiana Housing and Community Development Authority Rental Housing Final Application. Updated 12/2023&amp;RPage 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xdr:col>
                    <xdr:colOff>0</xdr:colOff>
                    <xdr:row>0</xdr:row>
                    <xdr:rowOff>142875</xdr:rowOff>
                  </from>
                  <to>
                    <xdr:col>3</xdr:col>
                    <xdr:colOff>200025</xdr:colOff>
                    <xdr:row>2</xdr:row>
                    <xdr:rowOff>28575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2</xdr:col>
                    <xdr:colOff>0</xdr:colOff>
                    <xdr:row>1</xdr:row>
                    <xdr:rowOff>133350</xdr:rowOff>
                  </from>
                  <to>
                    <xdr:col>3</xdr:col>
                    <xdr:colOff>200025</xdr:colOff>
                    <xdr:row>3</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0"/>
  <dimension ref="A1:M37"/>
  <sheetViews>
    <sheetView showGridLines="0" view="pageLayout" topLeftCell="A22" workbookViewId="0">
      <selection activeCell="C38" sqref="C38"/>
    </sheetView>
  </sheetViews>
  <sheetFormatPr defaultColWidth="9.140625" defaultRowHeight="12.75" x14ac:dyDescent="0.2"/>
  <cols>
    <col min="1" max="1" width="3.7109375" style="18" customWidth="1"/>
    <col min="2" max="2" width="2" style="18" customWidth="1"/>
    <col min="3" max="4" width="9.140625" style="18"/>
    <col min="5" max="5" width="6.42578125" style="18" customWidth="1"/>
    <col min="6" max="6" width="10.5703125" style="18" customWidth="1"/>
    <col min="7" max="7" width="11.42578125" style="18" customWidth="1"/>
    <col min="8" max="8" width="7.85546875" style="18" customWidth="1"/>
    <col min="9" max="9" width="4.28515625" style="18" customWidth="1"/>
    <col min="10" max="10" width="9.140625" style="18"/>
    <col min="11" max="11" width="7.85546875" style="18" customWidth="1"/>
    <col min="12" max="12" width="10.7109375" style="18" customWidth="1"/>
    <col min="13" max="13" width="6" style="18" customWidth="1"/>
    <col min="14" max="16384" width="9.140625" style="18"/>
  </cols>
  <sheetData>
    <row r="1" spans="1:12" ht="69" customHeight="1" x14ac:dyDescent="0.2">
      <c r="A1" s="873" t="s">
        <v>416</v>
      </c>
      <c r="B1" s="873"/>
      <c r="C1" s="873"/>
      <c r="D1" s="873"/>
      <c r="E1" s="873"/>
      <c r="F1" s="873"/>
      <c r="G1" s="873"/>
      <c r="H1" s="873"/>
      <c r="I1" s="873"/>
      <c r="J1" s="873"/>
      <c r="K1" s="873"/>
      <c r="L1" s="873"/>
    </row>
    <row r="3" spans="1:12" x14ac:dyDescent="0.2">
      <c r="A3" s="25" t="s">
        <v>417</v>
      </c>
      <c r="B3" s="819" t="s">
        <v>418</v>
      </c>
      <c r="C3" s="819"/>
      <c r="D3" s="819"/>
      <c r="E3" s="819"/>
      <c r="F3" s="819"/>
      <c r="G3" s="819"/>
      <c r="H3" s="819"/>
      <c r="I3" s="819"/>
      <c r="J3" s="819"/>
      <c r="K3" s="819"/>
    </row>
    <row r="5" spans="1:12" x14ac:dyDescent="0.2">
      <c r="B5" s="769" t="s">
        <v>419</v>
      </c>
      <c r="C5" s="769"/>
      <c r="D5" s="769"/>
      <c r="E5" s="769"/>
      <c r="F5" s="769"/>
      <c r="G5" s="769"/>
      <c r="H5" s="769"/>
      <c r="I5" s="769"/>
      <c r="J5" s="769"/>
      <c r="K5" s="769"/>
      <c r="L5" s="769"/>
    </row>
    <row r="6" spans="1:12" x14ac:dyDescent="0.2">
      <c r="B6" s="769" t="s">
        <v>420</v>
      </c>
      <c r="C6" s="769"/>
      <c r="D6" s="769"/>
      <c r="E6" s="769"/>
      <c r="F6" s="769"/>
      <c r="G6" s="769"/>
      <c r="H6" s="769"/>
      <c r="I6" s="769"/>
      <c r="J6" s="769"/>
    </row>
    <row r="7" spans="1:12" ht="13.5" thickBot="1" x14ac:dyDescent="0.25"/>
    <row r="8" spans="1:12" ht="24.75" customHeight="1" x14ac:dyDescent="0.2">
      <c r="B8" s="871" t="s">
        <v>421</v>
      </c>
      <c r="C8" s="872"/>
      <c r="D8" s="872"/>
      <c r="E8" s="872"/>
      <c r="F8" s="432" t="s">
        <v>422</v>
      </c>
      <c r="G8" s="432" t="s">
        <v>423</v>
      </c>
      <c r="H8" s="876" t="s">
        <v>424</v>
      </c>
      <c r="I8" s="876"/>
      <c r="J8" s="876" t="s">
        <v>425</v>
      </c>
      <c r="K8" s="876"/>
      <c r="L8" s="888"/>
    </row>
    <row r="9" spans="1:12" ht="27" customHeight="1" x14ac:dyDescent="0.2">
      <c r="B9" s="117">
        <v>1</v>
      </c>
      <c r="C9" s="874"/>
      <c r="D9" s="874"/>
      <c r="E9" s="875"/>
      <c r="F9" s="118"/>
      <c r="G9" s="119"/>
      <c r="H9" s="877"/>
      <c r="I9" s="877"/>
      <c r="J9" s="883"/>
      <c r="K9" s="883"/>
      <c r="L9" s="884"/>
    </row>
    <row r="10" spans="1:12" ht="27" customHeight="1" x14ac:dyDescent="0.2">
      <c r="B10" s="120">
        <v>2</v>
      </c>
      <c r="C10" s="885"/>
      <c r="D10" s="885"/>
      <c r="E10" s="886"/>
      <c r="F10" s="431"/>
      <c r="G10" s="119"/>
      <c r="H10" s="877"/>
      <c r="I10" s="877"/>
      <c r="J10" s="883"/>
      <c r="K10" s="883"/>
      <c r="L10" s="884"/>
    </row>
    <row r="11" spans="1:12" ht="27" customHeight="1" x14ac:dyDescent="0.2">
      <c r="B11" s="120">
        <v>3</v>
      </c>
      <c r="C11" s="874"/>
      <c r="D11" s="874"/>
      <c r="E11" s="875"/>
      <c r="F11" s="431"/>
      <c r="G11" s="119"/>
      <c r="H11" s="877"/>
      <c r="I11" s="877"/>
      <c r="J11" s="883"/>
      <c r="K11" s="883"/>
      <c r="L11" s="884"/>
    </row>
    <row r="12" spans="1:12" ht="27" customHeight="1" x14ac:dyDescent="0.2">
      <c r="B12" s="120">
        <v>4</v>
      </c>
      <c r="C12" s="874"/>
      <c r="D12" s="874"/>
      <c r="E12" s="875"/>
      <c r="F12" s="431"/>
      <c r="G12" s="429"/>
      <c r="H12" s="877"/>
      <c r="I12" s="877"/>
      <c r="J12" s="883"/>
      <c r="K12" s="883"/>
      <c r="L12" s="884"/>
    </row>
    <row r="13" spans="1:12" ht="13.5" thickBot="1" x14ac:dyDescent="0.25">
      <c r="B13" s="795" t="s">
        <v>426</v>
      </c>
      <c r="C13" s="878"/>
      <c r="D13" s="878"/>
      <c r="E13" s="879"/>
      <c r="F13" s="121"/>
      <c r="G13" s="121"/>
      <c r="H13" s="887">
        <f>SUM(H9:I12)</f>
        <v>0</v>
      </c>
      <c r="I13" s="887"/>
      <c r="J13" s="880"/>
      <c r="K13" s="881"/>
      <c r="L13" s="882"/>
    </row>
    <row r="15" spans="1:12" x14ac:dyDescent="0.2">
      <c r="B15" s="769" t="s">
        <v>427</v>
      </c>
      <c r="C15" s="769"/>
      <c r="D15" s="769"/>
      <c r="E15" s="769"/>
      <c r="F15" s="769"/>
      <c r="G15" s="769"/>
      <c r="H15" s="769"/>
      <c r="I15" s="769"/>
      <c r="J15" s="769"/>
      <c r="K15" s="769"/>
      <c r="L15" s="769"/>
    </row>
    <row r="16" spans="1:12" x14ac:dyDescent="0.2">
      <c r="B16" s="769" t="s">
        <v>420</v>
      </c>
      <c r="C16" s="769"/>
      <c r="D16" s="769"/>
      <c r="E16" s="769"/>
      <c r="F16" s="769"/>
      <c r="G16" s="769"/>
      <c r="H16" s="769"/>
      <c r="I16" s="769"/>
      <c r="J16" s="769"/>
    </row>
    <row r="17" spans="2:13" ht="13.5" thickBot="1" x14ac:dyDescent="0.25"/>
    <row r="18" spans="2:13" ht="51" x14ac:dyDescent="0.2">
      <c r="B18" s="871" t="s">
        <v>421</v>
      </c>
      <c r="C18" s="872"/>
      <c r="D18" s="872"/>
      <c r="E18" s="872"/>
      <c r="F18" s="432" t="s">
        <v>422</v>
      </c>
      <c r="G18" s="432" t="s">
        <v>423</v>
      </c>
      <c r="H18" s="876" t="s">
        <v>424</v>
      </c>
      <c r="I18" s="876"/>
      <c r="J18" s="432" t="s">
        <v>428</v>
      </c>
      <c r="K18" s="432" t="s">
        <v>429</v>
      </c>
      <c r="L18" s="122" t="s">
        <v>430</v>
      </c>
      <c r="M18" s="433" t="s">
        <v>431</v>
      </c>
    </row>
    <row r="19" spans="2:13" ht="18.75" customHeight="1" x14ac:dyDescent="0.2">
      <c r="B19" s="117">
        <v>1</v>
      </c>
      <c r="C19" s="885"/>
      <c r="D19" s="885"/>
      <c r="E19" s="886"/>
      <c r="F19" s="118"/>
      <c r="G19" s="119"/>
      <c r="H19" s="877"/>
      <c r="I19" s="877"/>
      <c r="J19" s="123"/>
      <c r="K19" s="124"/>
      <c r="L19" s="429"/>
      <c r="M19" s="430"/>
    </row>
    <row r="20" spans="2:13" ht="18.75" customHeight="1" x14ac:dyDescent="0.2">
      <c r="B20" s="120">
        <v>2</v>
      </c>
      <c r="C20" s="885"/>
      <c r="D20" s="885"/>
      <c r="E20" s="886"/>
      <c r="F20" s="431"/>
      <c r="G20" s="119"/>
      <c r="H20" s="877"/>
      <c r="I20" s="877"/>
      <c r="J20" s="123"/>
      <c r="K20" s="125"/>
      <c r="L20" s="429"/>
      <c r="M20" s="430"/>
    </row>
    <row r="21" spans="2:13" ht="18.75" customHeight="1" x14ac:dyDescent="0.2">
      <c r="B21" s="120">
        <v>3</v>
      </c>
      <c r="C21" s="885"/>
      <c r="D21" s="885"/>
      <c r="E21" s="886"/>
      <c r="F21" s="431"/>
      <c r="G21" s="429"/>
      <c r="H21" s="877"/>
      <c r="I21" s="877"/>
      <c r="J21" s="123"/>
      <c r="K21" s="429"/>
      <c r="L21" s="429"/>
      <c r="M21" s="430"/>
    </row>
    <row r="22" spans="2:13" ht="18.75" customHeight="1" x14ac:dyDescent="0.2">
      <c r="B22" s="120">
        <v>4</v>
      </c>
      <c r="C22" s="885"/>
      <c r="D22" s="885"/>
      <c r="E22" s="886"/>
      <c r="F22" s="431"/>
      <c r="G22" s="429"/>
      <c r="H22" s="877"/>
      <c r="I22" s="877"/>
      <c r="J22" s="123"/>
      <c r="K22" s="429"/>
      <c r="L22" s="429"/>
      <c r="M22" s="430"/>
    </row>
    <row r="23" spans="2:13" ht="12.75" customHeight="1" x14ac:dyDescent="0.2">
      <c r="B23" s="790" t="s">
        <v>426</v>
      </c>
      <c r="C23" s="791"/>
      <c r="D23" s="791"/>
      <c r="E23" s="792"/>
      <c r="F23" s="126"/>
      <c r="G23" s="126"/>
      <c r="H23" s="889">
        <f>SUM(H19:I22)</f>
        <v>0</v>
      </c>
      <c r="I23" s="889"/>
      <c r="J23" s="127"/>
      <c r="K23" s="126"/>
      <c r="L23" s="126"/>
      <c r="M23" s="128"/>
    </row>
    <row r="24" spans="2:13" ht="18.75" customHeight="1" thickBot="1" x14ac:dyDescent="0.25">
      <c r="B24" s="795" t="s">
        <v>432</v>
      </c>
      <c r="C24" s="796"/>
      <c r="D24" s="796"/>
      <c r="E24" s="797"/>
      <c r="F24" s="129"/>
      <c r="G24" s="129"/>
      <c r="H24" s="890"/>
      <c r="I24" s="891"/>
      <c r="J24" s="130"/>
      <c r="K24" s="131"/>
      <c r="L24" s="132"/>
      <c r="M24" s="133"/>
    </row>
    <row r="26" spans="2:13" x14ac:dyDescent="0.2">
      <c r="B26" s="769" t="s">
        <v>433</v>
      </c>
      <c r="C26" s="769"/>
      <c r="D26" s="769"/>
      <c r="E26" s="769"/>
      <c r="F26" s="769"/>
      <c r="G26" s="769"/>
      <c r="H26" s="769"/>
      <c r="I26" s="769"/>
      <c r="J26" s="769"/>
      <c r="K26" s="769"/>
    </row>
    <row r="27" spans="2:13" ht="13.5" thickBot="1" x14ac:dyDescent="0.25"/>
    <row r="28" spans="2:13" ht="25.5" x14ac:dyDescent="0.2">
      <c r="B28" s="871" t="s">
        <v>421</v>
      </c>
      <c r="C28" s="872"/>
      <c r="D28" s="872"/>
      <c r="E28" s="872"/>
      <c r="F28" s="432" t="s">
        <v>422</v>
      </c>
      <c r="G28" s="432" t="s">
        <v>423</v>
      </c>
      <c r="H28" s="876" t="s">
        <v>424</v>
      </c>
      <c r="I28" s="876"/>
      <c r="J28" s="876" t="s">
        <v>425</v>
      </c>
      <c r="K28" s="876"/>
      <c r="L28" s="888"/>
    </row>
    <row r="29" spans="2:13" ht="27" customHeight="1" x14ac:dyDescent="0.2">
      <c r="B29" s="117">
        <v>1</v>
      </c>
      <c r="C29" s="874"/>
      <c r="D29" s="874"/>
      <c r="E29" s="875"/>
      <c r="F29" s="431"/>
      <c r="G29" s="429"/>
      <c r="H29" s="877"/>
      <c r="I29" s="877"/>
      <c r="J29" s="883"/>
      <c r="K29" s="883"/>
      <c r="L29" s="884"/>
    </row>
    <row r="30" spans="2:13" ht="27" customHeight="1" x14ac:dyDescent="0.2">
      <c r="B30" s="120">
        <v>2</v>
      </c>
      <c r="C30" s="885"/>
      <c r="D30" s="885"/>
      <c r="E30" s="886"/>
      <c r="F30" s="431"/>
      <c r="G30" s="429"/>
      <c r="H30" s="877"/>
      <c r="I30" s="877"/>
      <c r="J30" s="883"/>
      <c r="K30" s="883"/>
      <c r="L30" s="884"/>
    </row>
    <row r="31" spans="2:13" ht="27" customHeight="1" x14ac:dyDescent="0.2">
      <c r="B31" s="120">
        <v>3</v>
      </c>
      <c r="C31" s="874"/>
      <c r="D31" s="874"/>
      <c r="E31" s="875"/>
      <c r="F31" s="431"/>
      <c r="G31" s="429"/>
      <c r="H31" s="877"/>
      <c r="I31" s="877"/>
      <c r="J31" s="883"/>
      <c r="K31" s="883"/>
      <c r="L31" s="884"/>
    </row>
    <row r="32" spans="2:13" ht="27" customHeight="1" x14ac:dyDescent="0.2">
      <c r="B32" s="120">
        <v>4</v>
      </c>
      <c r="C32" s="885"/>
      <c r="D32" s="885"/>
      <c r="E32" s="886"/>
      <c r="F32" s="431"/>
      <c r="G32" s="429"/>
      <c r="H32" s="877"/>
      <c r="I32" s="877"/>
      <c r="J32" s="883"/>
      <c r="K32" s="883"/>
      <c r="L32" s="884"/>
    </row>
    <row r="33" spans="1:12" ht="13.5" thickBot="1" x14ac:dyDescent="0.25">
      <c r="B33" s="795" t="s">
        <v>426</v>
      </c>
      <c r="C33" s="878"/>
      <c r="D33" s="878"/>
      <c r="E33" s="879"/>
      <c r="F33" s="121"/>
      <c r="G33" s="121"/>
      <c r="H33" s="887">
        <f>SUM(H29:I32)</f>
        <v>0</v>
      </c>
      <c r="I33" s="887"/>
      <c r="J33" s="880"/>
      <c r="K33" s="881"/>
      <c r="L33" s="882"/>
    </row>
    <row r="36" spans="1:12" x14ac:dyDescent="0.2">
      <c r="A36" s="892" t="s">
        <v>40</v>
      </c>
      <c r="B36" s="892"/>
      <c r="C36" s="892"/>
      <c r="D36" s="809"/>
      <c r="E36" s="810"/>
      <c r="F36" s="810"/>
      <c r="G36" s="810"/>
      <c r="H36" s="810"/>
      <c r="I36" s="810"/>
      <c r="J36" s="810"/>
      <c r="K36" s="810"/>
      <c r="L36" s="811"/>
    </row>
    <row r="37" spans="1:12" x14ac:dyDescent="0.2">
      <c r="D37" s="815"/>
      <c r="E37" s="816"/>
      <c r="F37" s="816"/>
      <c r="G37" s="816"/>
      <c r="H37" s="816"/>
      <c r="I37" s="816"/>
      <c r="J37" s="816"/>
      <c r="K37" s="816"/>
      <c r="L37" s="817"/>
    </row>
  </sheetData>
  <sheetProtection sheet="1" objects="1" scenarios="1"/>
  <mergeCells count="59">
    <mergeCell ref="A36:C36"/>
    <mergeCell ref="C31:E31"/>
    <mergeCell ref="H31:I31"/>
    <mergeCell ref="J31:L31"/>
    <mergeCell ref="C32:E32"/>
    <mergeCell ref="H32:I32"/>
    <mergeCell ref="B33:E33"/>
    <mergeCell ref="H33:I33"/>
    <mergeCell ref="J33:L33"/>
    <mergeCell ref="D36:L37"/>
    <mergeCell ref="B28:E28"/>
    <mergeCell ref="H28:I28"/>
    <mergeCell ref="J28:L28"/>
    <mergeCell ref="J32:L32"/>
    <mergeCell ref="C29:E29"/>
    <mergeCell ref="H29:I29"/>
    <mergeCell ref="J29:L29"/>
    <mergeCell ref="C30:E30"/>
    <mergeCell ref="H30:I30"/>
    <mergeCell ref="J30:L30"/>
    <mergeCell ref="B26:K26"/>
    <mergeCell ref="H23:I23"/>
    <mergeCell ref="B23:E23"/>
    <mergeCell ref="B16:J16"/>
    <mergeCell ref="B18:E18"/>
    <mergeCell ref="H18:I18"/>
    <mergeCell ref="C19:E19"/>
    <mergeCell ref="C20:E20"/>
    <mergeCell ref="C21:E21"/>
    <mergeCell ref="C22:E22"/>
    <mergeCell ref="H19:I19"/>
    <mergeCell ref="H20:I20"/>
    <mergeCell ref="H21:I21"/>
    <mergeCell ref="H22:I22"/>
    <mergeCell ref="B24:E24"/>
    <mergeCell ref="H24:I24"/>
    <mergeCell ref="H13:I13"/>
    <mergeCell ref="J9:L9"/>
    <mergeCell ref="J10:L10"/>
    <mergeCell ref="J11:L11"/>
    <mergeCell ref="J8:L8"/>
    <mergeCell ref="H12:I12"/>
    <mergeCell ref="H10:I10"/>
    <mergeCell ref="B8:E8"/>
    <mergeCell ref="A1:L1"/>
    <mergeCell ref="B3:K3"/>
    <mergeCell ref="B5:L5"/>
    <mergeCell ref="B15:L15"/>
    <mergeCell ref="C12:E12"/>
    <mergeCell ref="H8:I8"/>
    <mergeCell ref="H9:I9"/>
    <mergeCell ref="B13:E13"/>
    <mergeCell ref="J13:L13"/>
    <mergeCell ref="B6:J6"/>
    <mergeCell ref="C9:E9"/>
    <mergeCell ref="J12:L12"/>
    <mergeCell ref="C10:E10"/>
    <mergeCell ref="C11:E11"/>
    <mergeCell ref="H11:I11"/>
  </mergeCells>
  <phoneticPr fontId="0" type="noConversion"/>
  <printOptions horizontalCentered="1"/>
  <pageMargins left="0.5" right="0.5" top="0.5" bottom="0.75" header="0.5" footer="0.5"/>
  <pageSetup scale="95" orientation="portrait" horizontalDpi="4294967292" r:id="rId1"/>
  <headerFooter>
    <oddFooter>&amp;LIndiana Housing and Community Development Authority Rental Housing Final Application. Updated 12/2023&amp;RPage 21</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1"/>
  <dimension ref="A1:L47"/>
  <sheetViews>
    <sheetView showGridLines="0" view="pageLayout" topLeftCell="A37" zoomScaleNormal="100" workbookViewId="0">
      <selection activeCell="M55" sqref="M55"/>
    </sheetView>
  </sheetViews>
  <sheetFormatPr defaultColWidth="9.140625" defaultRowHeight="12.75" x14ac:dyDescent="0.2"/>
  <cols>
    <col min="1" max="1" width="3.140625" style="18" customWidth="1"/>
    <col min="2" max="2" width="10.7109375" style="18" customWidth="1"/>
    <col min="3" max="3" width="9.140625" style="18"/>
    <col min="4" max="4" width="5.42578125" style="18" customWidth="1"/>
    <col min="5" max="5" width="9.140625" style="18"/>
    <col min="6" max="6" width="3.85546875" style="18" customWidth="1"/>
    <col min="7" max="7" width="10.28515625" style="18" customWidth="1"/>
    <col min="8" max="8" width="8.42578125" style="18" customWidth="1"/>
    <col min="9" max="9" width="3.140625" style="18" customWidth="1"/>
    <col min="10" max="10" width="7.28515625" style="18" customWidth="1"/>
    <col min="11" max="11" width="3.140625" style="18" customWidth="1"/>
    <col min="12" max="16384" width="9.140625" style="18"/>
  </cols>
  <sheetData>
    <row r="1" spans="2:11" x14ac:dyDescent="0.2">
      <c r="B1" s="18" t="s">
        <v>434</v>
      </c>
    </row>
    <row r="2" spans="2:11" x14ac:dyDescent="0.2">
      <c r="B2" s="18" t="s">
        <v>435</v>
      </c>
    </row>
    <row r="3" spans="2:11" x14ac:dyDescent="0.2">
      <c r="B3" s="18" t="s">
        <v>436</v>
      </c>
    </row>
    <row r="4" spans="2:11" x14ac:dyDescent="0.2">
      <c r="B4" s="18" t="s">
        <v>437</v>
      </c>
    </row>
    <row r="6" spans="2:11" x14ac:dyDescent="0.2">
      <c r="B6" s="819" t="s">
        <v>438</v>
      </c>
      <c r="C6" s="819"/>
      <c r="D6" s="819"/>
    </row>
    <row r="7" spans="2:11" x14ac:dyDescent="0.2">
      <c r="B7" s="18" t="s">
        <v>258</v>
      </c>
    </row>
    <row r="8" spans="2:11" x14ac:dyDescent="0.2">
      <c r="B8" s="18" t="s">
        <v>439</v>
      </c>
      <c r="G8" s="18" t="s">
        <v>440</v>
      </c>
      <c r="H8" s="18" t="s">
        <v>441</v>
      </c>
      <c r="I8" s="19"/>
      <c r="K8" s="19"/>
    </row>
    <row r="10" spans="2:11" x14ac:dyDescent="0.2">
      <c r="B10" s="769" t="s">
        <v>442</v>
      </c>
      <c r="C10" s="769"/>
      <c r="D10" s="769"/>
      <c r="E10" s="852"/>
      <c r="F10" s="852"/>
    </row>
    <row r="11" spans="2:11" x14ac:dyDescent="0.2">
      <c r="B11" s="32"/>
      <c r="C11" s="32"/>
      <c r="D11" s="32"/>
      <c r="E11" s="134"/>
      <c r="F11" s="134"/>
    </row>
    <row r="12" spans="2:11" x14ac:dyDescent="0.2">
      <c r="B12" s="32" t="s">
        <v>443</v>
      </c>
      <c r="C12" s="32"/>
      <c r="D12" s="32"/>
      <c r="E12" s="134"/>
      <c r="F12" s="134"/>
      <c r="H12" s="900"/>
      <c r="I12" s="900"/>
    </row>
    <row r="13" spans="2:11" x14ac:dyDescent="0.2">
      <c r="B13" s="18" t="s">
        <v>444</v>
      </c>
      <c r="C13" s="32"/>
      <c r="D13" s="32"/>
      <c r="E13" s="134"/>
      <c r="F13" s="134"/>
      <c r="H13" s="428"/>
      <c r="I13" s="428"/>
    </row>
    <row r="14" spans="2:11" x14ac:dyDescent="0.2">
      <c r="B14" s="32"/>
    </row>
    <row r="15" spans="2:11" x14ac:dyDescent="0.2">
      <c r="B15" s="819" t="s">
        <v>445</v>
      </c>
      <c r="C15" s="819"/>
      <c r="D15" s="819"/>
      <c r="E15" s="819"/>
      <c r="F15" s="819"/>
      <c r="G15" s="819"/>
      <c r="H15" s="819"/>
    </row>
    <row r="17" spans="2:12" x14ac:dyDescent="0.2">
      <c r="B17" s="769" t="s">
        <v>446</v>
      </c>
      <c r="C17" s="769"/>
      <c r="D17" s="769"/>
      <c r="E17" s="897"/>
      <c r="F17" s="897"/>
      <c r="G17" s="897"/>
      <c r="H17" s="897"/>
      <c r="I17" s="848" t="s">
        <v>447</v>
      </c>
      <c r="J17" s="848"/>
      <c r="K17" s="852"/>
      <c r="L17" s="852"/>
    </row>
    <row r="19" spans="2:12" x14ac:dyDescent="0.2">
      <c r="B19" s="18" t="s">
        <v>448</v>
      </c>
      <c r="E19" s="897"/>
      <c r="F19" s="897"/>
      <c r="G19" s="897"/>
      <c r="H19" s="897"/>
      <c r="I19" s="897"/>
      <c r="J19" s="897"/>
      <c r="K19" s="897"/>
      <c r="L19" s="897"/>
    </row>
    <row r="21" spans="2:12" x14ac:dyDescent="0.2">
      <c r="B21" s="769" t="s">
        <v>449</v>
      </c>
      <c r="C21" s="769"/>
      <c r="D21" s="769"/>
      <c r="E21" s="769"/>
      <c r="F21" s="769"/>
      <c r="G21" s="769"/>
      <c r="H21" s="897"/>
      <c r="I21" s="897"/>
      <c r="J21" s="897"/>
      <c r="K21" s="897"/>
      <c r="L21" s="897"/>
    </row>
    <row r="23" spans="2:12" x14ac:dyDescent="0.2">
      <c r="B23" s="769" t="s">
        <v>450</v>
      </c>
      <c r="C23" s="769"/>
      <c r="D23" s="897"/>
      <c r="E23" s="897"/>
      <c r="F23" s="897"/>
      <c r="G23" s="897"/>
      <c r="H23" s="428" t="s">
        <v>451</v>
      </c>
      <c r="I23" s="897"/>
      <c r="J23" s="897"/>
      <c r="K23" s="897"/>
      <c r="L23" s="897"/>
    </row>
    <row r="25" spans="2:12" x14ac:dyDescent="0.2">
      <c r="B25" s="819" t="s">
        <v>452</v>
      </c>
      <c r="C25" s="819"/>
      <c r="D25" s="819"/>
      <c r="E25" s="819"/>
    </row>
    <row r="27" spans="2:12" x14ac:dyDescent="0.2">
      <c r="C27" s="769" t="s">
        <v>453</v>
      </c>
      <c r="D27" s="769"/>
      <c r="E27" s="769"/>
      <c r="F27" s="769"/>
      <c r="G27" s="769"/>
      <c r="H27" s="852"/>
      <c r="I27" s="852"/>
      <c r="J27" s="852"/>
    </row>
    <row r="28" spans="2:12" ht="13.5" thickBot="1" x14ac:dyDescent="0.25">
      <c r="C28" s="769" t="s">
        <v>454</v>
      </c>
      <c r="D28" s="769"/>
      <c r="E28" s="769"/>
      <c r="H28" s="899"/>
      <c r="I28" s="899"/>
      <c r="J28" s="899"/>
    </row>
    <row r="29" spans="2:12" ht="13.5" thickBot="1" x14ac:dyDescent="0.25">
      <c r="C29" s="769" t="s">
        <v>455</v>
      </c>
      <c r="D29" s="769"/>
      <c r="E29" s="769"/>
      <c r="H29" s="893">
        <f>SUM(H27:J28)</f>
        <v>0</v>
      </c>
      <c r="I29" s="894"/>
      <c r="J29" s="895"/>
    </row>
    <row r="30" spans="2:12" x14ac:dyDescent="0.2">
      <c r="C30" s="769" t="s">
        <v>456</v>
      </c>
      <c r="D30" s="769"/>
      <c r="E30" s="769"/>
      <c r="H30" s="896"/>
      <c r="I30" s="896"/>
      <c r="J30" s="896"/>
    </row>
    <row r="31" spans="2:12" x14ac:dyDescent="0.2">
      <c r="C31" s="769" t="s">
        <v>432</v>
      </c>
      <c r="D31" s="769"/>
      <c r="E31" s="769"/>
      <c r="H31" s="898"/>
      <c r="I31" s="898"/>
      <c r="J31" s="898"/>
    </row>
    <row r="32" spans="2:12" x14ac:dyDescent="0.2">
      <c r="C32" s="18" t="s">
        <v>457</v>
      </c>
      <c r="D32" s="897"/>
      <c r="E32" s="897"/>
      <c r="F32" s="897"/>
      <c r="H32" s="898"/>
      <c r="I32" s="898"/>
      <c r="J32" s="898"/>
    </row>
    <row r="33" spans="1:12" x14ac:dyDescent="0.2">
      <c r="C33" s="18" t="s">
        <v>457</v>
      </c>
      <c r="D33" s="897"/>
      <c r="E33" s="897"/>
      <c r="F33" s="897"/>
      <c r="H33" s="898"/>
      <c r="I33" s="898"/>
      <c r="J33" s="898"/>
    </row>
    <row r="34" spans="1:12" ht="13.5" thickBot="1" x14ac:dyDescent="0.25">
      <c r="C34" s="18" t="s">
        <v>457</v>
      </c>
      <c r="D34" s="18" t="s">
        <v>458</v>
      </c>
    </row>
    <row r="35" spans="1:12" ht="13.5" thickBot="1" x14ac:dyDescent="0.25">
      <c r="C35" s="769" t="s">
        <v>459</v>
      </c>
      <c r="D35" s="769"/>
      <c r="E35" s="769"/>
      <c r="H35" s="893">
        <f>SUM(H29:J34)</f>
        <v>0</v>
      </c>
      <c r="I35" s="894"/>
      <c r="J35" s="895"/>
    </row>
    <row r="36" spans="1:12" ht="13.5" thickBot="1" x14ac:dyDescent="0.25"/>
    <row r="37" spans="1:12" ht="13.5" thickBot="1" x14ac:dyDescent="0.25">
      <c r="C37" s="769" t="s">
        <v>460</v>
      </c>
      <c r="D37" s="769"/>
      <c r="E37" s="769"/>
      <c r="H37" s="893">
        <f>+'Credit Determination (pg 28)'!H12:I12</f>
        <v>0</v>
      </c>
      <c r="I37" s="894"/>
      <c r="J37" s="895"/>
    </row>
    <row r="39" spans="1:12" x14ac:dyDescent="0.2">
      <c r="C39" s="819" t="s">
        <v>461</v>
      </c>
      <c r="D39" s="819"/>
      <c r="E39" s="819"/>
      <c r="F39" s="819"/>
      <c r="G39" s="819"/>
    </row>
    <row r="41" spans="1:12" x14ac:dyDescent="0.2">
      <c r="C41" s="18" t="s">
        <v>462</v>
      </c>
      <c r="D41"/>
      <c r="E41"/>
      <c r="F41"/>
      <c r="G41"/>
      <c r="H41" s="18" t="s">
        <v>37</v>
      </c>
      <c r="I41" s="18" t="s">
        <v>38</v>
      </c>
      <c r="J41"/>
      <c r="K41"/>
      <c r="L41"/>
    </row>
    <row r="42" spans="1:12" x14ac:dyDescent="0.2">
      <c r="C42" s="769" t="s">
        <v>463</v>
      </c>
      <c r="D42" s="769"/>
      <c r="E42" s="852"/>
      <c r="F42" s="852"/>
    </row>
    <row r="46" spans="1:12" x14ac:dyDescent="0.2">
      <c r="A46" s="892" t="s">
        <v>40</v>
      </c>
      <c r="B46" s="892"/>
      <c r="C46" s="809"/>
      <c r="D46" s="810"/>
      <c r="E46" s="810"/>
      <c r="F46" s="810"/>
      <c r="G46" s="810"/>
      <c r="H46" s="810"/>
      <c r="I46" s="810"/>
      <c r="J46" s="810"/>
      <c r="K46" s="810"/>
      <c r="L46" s="811"/>
    </row>
    <row r="47" spans="1:12" x14ac:dyDescent="0.2">
      <c r="C47" s="815"/>
      <c r="D47" s="816"/>
      <c r="E47" s="816"/>
      <c r="F47" s="816"/>
      <c r="G47" s="816"/>
      <c r="H47" s="816"/>
      <c r="I47" s="816"/>
      <c r="J47" s="816"/>
      <c r="K47" s="816"/>
      <c r="L47" s="817"/>
    </row>
  </sheetData>
  <mergeCells count="39">
    <mergeCell ref="B23:C23"/>
    <mergeCell ref="D23:G23"/>
    <mergeCell ref="I23:L23"/>
    <mergeCell ref="K17:L17"/>
    <mergeCell ref="E19:L19"/>
    <mergeCell ref="B21:G21"/>
    <mergeCell ref="H21:L21"/>
    <mergeCell ref="B17:D17"/>
    <mergeCell ref="E17:H17"/>
    <mergeCell ref="I17:J17"/>
    <mergeCell ref="B6:D6"/>
    <mergeCell ref="B10:D10"/>
    <mergeCell ref="E10:F10"/>
    <mergeCell ref="B15:H15"/>
    <mergeCell ref="H12:I12"/>
    <mergeCell ref="H35:J35"/>
    <mergeCell ref="C37:E37"/>
    <mergeCell ref="H37:J37"/>
    <mergeCell ref="B25:E25"/>
    <mergeCell ref="C27:G27"/>
    <mergeCell ref="H27:J27"/>
    <mergeCell ref="C28:E28"/>
    <mergeCell ref="H28:J28"/>
    <mergeCell ref="A46:B46"/>
    <mergeCell ref="C46:L47"/>
    <mergeCell ref="H29:J29"/>
    <mergeCell ref="C30:E30"/>
    <mergeCell ref="H30:J30"/>
    <mergeCell ref="C29:E29"/>
    <mergeCell ref="D33:F33"/>
    <mergeCell ref="H33:J33"/>
    <mergeCell ref="C31:E31"/>
    <mergeCell ref="H31:J31"/>
    <mergeCell ref="D32:F32"/>
    <mergeCell ref="H32:J32"/>
    <mergeCell ref="C39:G39"/>
    <mergeCell ref="C42:D42"/>
    <mergeCell ref="E42:F42"/>
    <mergeCell ref="C35:E35"/>
  </mergeCells>
  <phoneticPr fontId="0" type="noConversion"/>
  <printOptions horizontalCentered="1"/>
  <pageMargins left="0.5" right="0.5" top="0.75" bottom="1" header="0.5" footer="0.5"/>
  <pageSetup scale="95" orientation="portrait" horizontalDpi="4294967292" r:id="rId1"/>
  <headerFooter>
    <oddFooter>&amp;LIndiana Housing and Community Development Authority Rental Housing Final Application. Updated 12/2023&amp;RPage 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6</xdr:col>
                    <xdr:colOff>57150</xdr:colOff>
                    <xdr:row>6</xdr:row>
                    <xdr:rowOff>133350</xdr:rowOff>
                  </from>
                  <to>
                    <xdr:col>6</xdr:col>
                    <xdr:colOff>361950</xdr:colOff>
                    <xdr:row>8</xdr:row>
                    <xdr:rowOff>19050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6</xdr:col>
                    <xdr:colOff>600075</xdr:colOff>
                    <xdr:row>6</xdr:row>
                    <xdr:rowOff>133350</xdr:rowOff>
                  </from>
                  <to>
                    <xdr:col>7</xdr:col>
                    <xdr:colOff>200025</xdr:colOff>
                    <xdr:row>8</xdr:row>
                    <xdr:rowOff>19050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7</xdr:col>
                    <xdr:colOff>266700</xdr:colOff>
                    <xdr:row>39</xdr:row>
                    <xdr:rowOff>142875</xdr:rowOff>
                  </from>
                  <to>
                    <xdr:col>7</xdr:col>
                    <xdr:colOff>552450</xdr:colOff>
                    <xdr:row>41</xdr:row>
                    <xdr:rowOff>28575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6</xdr:col>
                    <xdr:colOff>428625</xdr:colOff>
                    <xdr:row>39</xdr:row>
                    <xdr:rowOff>142875</xdr:rowOff>
                  </from>
                  <to>
                    <xdr:col>7</xdr:col>
                    <xdr:colOff>0</xdr:colOff>
                    <xdr:row>41</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2"/>
  <dimension ref="A1:M54"/>
  <sheetViews>
    <sheetView showGridLines="0" view="pageLayout" topLeftCell="A37" workbookViewId="0">
      <selection activeCell="M55" sqref="M55"/>
    </sheetView>
  </sheetViews>
  <sheetFormatPr defaultColWidth="9.140625" defaultRowHeight="12.75" x14ac:dyDescent="0.2"/>
  <cols>
    <col min="1" max="1" width="3.7109375" style="18" customWidth="1"/>
    <col min="2" max="2" width="9.5703125" style="18" customWidth="1"/>
    <col min="3" max="3" width="2.5703125" style="18" customWidth="1"/>
    <col min="4" max="4" width="6.28515625" style="18" customWidth="1"/>
    <col min="5" max="5" width="2.5703125" style="18" customWidth="1"/>
    <col min="6" max="6" width="8.28515625" style="18" customWidth="1"/>
    <col min="7" max="7" width="2.5703125" style="18" customWidth="1"/>
    <col min="8" max="8" width="10.5703125" style="18" customWidth="1"/>
    <col min="9" max="10" width="9.140625" style="18"/>
    <col min="11" max="11" width="10.140625" style="18" customWidth="1"/>
    <col min="12" max="12" width="9.140625" style="18"/>
    <col min="13" max="13" width="12.140625" style="18" customWidth="1"/>
    <col min="14" max="16384" width="9.140625" style="18"/>
  </cols>
  <sheetData>
    <row r="1" spans="2:12" x14ac:dyDescent="0.2">
      <c r="B1" s="769" t="s">
        <v>464</v>
      </c>
      <c r="C1" s="769"/>
      <c r="D1" s="769"/>
      <c r="E1" s="769"/>
      <c r="F1" s="769"/>
    </row>
    <row r="3" spans="2:12" x14ac:dyDescent="0.2">
      <c r="B3" s="769" t="s">
        <v>465</v>
      </c>
      <c r="C3" s="769"/>
      <c r="D3" s="769"/>
      <c r="E3" s="769"/>
      <c r="F3" s="769"/>
      <c r="G3" s="769"/>
      <c r="H3" s="769"/>
      <c r="I3" s="769"/>
    </row>
    <row r="4" spans="2:12" x14ac:dyDescent="0.2">
      <c r="B4" s="769" t="s">
        <v>466</v>
      </c>
      <c r="C4" s="769"/>
      <c r="D4" s="769"/>
      <c r="E4" s="769"/>
      <c r="F4" s="769"/>
      <c r="G4" s="897"/>
      <c r="H4" s="897"/>
      <c r="I4" s="897"/>
      <c r="J4" s="897"/>
      <c r="K4" s="897"/>
    </row>
    <row r="6" spans="2:12" x14ac:dyDescent="0.2">
      <c r="B6" s="769" t="s">
        <v>467</v>
      </c>
      <c r="C6" s="769"/>
      <c r="D6" s="769"/>
      <c r="E6" s="769"/>
      <c r="F6" s="897"/>
      <c r="G6" s="897"/>
      <c r="H6" s="897"/>
      <c r="I6" s="897"/>
      <c r="J6" s="897"/>
      <c r="K6" s="897"/>
    </row>
    <row r="8" spans="2:12" x14ac:dyDescent="0.2">
      <c r="B8" s="769" t="s">
        <v>468</v>
      </c>
      <c r="C8" s="769"/>
      <c r="D8" s="897"/>
      <c r="E8" s="897"/>
      <c r="F8" s="897"/>
      <c r="G8" s="897"/>
      <c r="H8" s="897"/>
      <c r="I8" s="897"/>
      <c r="J8" s="897"/>
      <c r="K8" s="897"/>
    </row>
    <row r="9" spans="2:12" x14ac:dyDescent="0.2">
      <c r="B9" s="32"/>
      <c r="C9" s="32"/>
      <c r="D9" s="39"/>
      <c r="E9" s="39"/>
      <c r="F9" s="39"/>
      <c r="G9" s="39"/>
      <c r="H9" s="39"/>
      <c r="I9" s="39"/>
      <c r="J9" s="39"/>
      <c r="K9" s="39"/>
    </row>
    <row r="10" spans="2:12" x14ac:dyDescent="0.2">
      <c r="B10" s="32" t="s">
        <v>469</v>
      </c>
      <c r="C10" s="32" t="s">
        <v>470</v>
      </c>
      <c r="D10" s="461"/>
      <c r="E10" s="461"/>
      <c r="F10" s="461"/>
      <c r="G10" s="461"/>
      <c r="H10" s="461"/>
      <c r="I10" s="461"/>
      <c r="J10" s="461"/>
      <c r="K10" s="461"/>
    </row>
    <row r="11" spans="2:12" x14ac:dyDescent="0.2">
      <c r="B11" s="32"/>
      <c r="C11" s="32"/>
      <c r="D11" s="461"/>
      <c r="E11" s="461"/>
      <c r="F11" s="461"/>
      <c r="G11" s="461"/>
      <c r="H11" s="461"/>
      <c r="I11" s="461"/>
      <c r="J11" s="461"/>
      <c r="K11" s="461"/>
    </row>
    <row r="12" spans="2:12" x14ac:dyDescent="0.2">
      <c r="B12" s="769" t="s">
        <v>471</v>
      </c>
      <c r="C12" s="769"/>
      <c r="D12" s="769"/>
      <c r="E12" s="897"/>
      <c r="F12" s="897"/>
      <c r="G12" s="897"/>
      <c r="H12" s="897"/>
      <c r="I12" s="897"/>
      <c r="J12" s="897"/>
      <c r="K12" s="897"/>
    </row>
    <row r="14" spans="2:12" x14ac:dyDescent="0.2">
      <c r="B14" s="769" t="s">
        <v>472</v>
      </c>
      <c r="C14" s="769"/>
      <c r="D14" s="897"/>
      <c r="E14" s="897"/>
      <c r="F14" s="897"/>
      <c r="G14" s="897"/>
      <c r="H14" s="428" t="s">
        <v>18</v>
      </c>
      <c r="I14" s="44"/>
      <c r="J14" s="428" t="s">
        <v>19</v>
      </c>
      <c r="K14" s="44"/>
    </row>
    <row r="16" spans="2:12" x14ac:dyDescent="0.2">
      <c r="B16" s="769" t="s">
        <v>473</v>
      </c>
      <c r="C16" s="769"/>
      <c r="D16" s="769"/>
      <c r="E16" s="769"/>
      <c r="F16" s="769"/>
      <c r="G16" s="769"/>
      <c r="H16" s="769"/>
      <c r="I16" s="769"/>
      <c r="J16" s="769"/>
      <c r="K16" s="769"/>
      <c r="L16" s="769"/>
    </row>
    <row r="18" spans="2:13" x14ac:dyDescent="0.2">
      <c r="B18" s="769" t="s">
        <v>474</v>
      </c>
      <c r="C18" s="769"/>
      <c r="D18" s="769"/>
      <c r="E18" s="769"/>
      <c r="F18" s="769"/>
      <c r="G18" s="769"/>
      <c r="H18" s="769"/>
      <c r="I18" s="769"/>
      <c r="J18" s="769"/>
      <c r="K18" s="769"/>
      <c r="L18" s="769"/>
      <c r="M18" s="769"/>
    </row>
    <row r="19" spans="2:13" x14ac:dyDescent="0.2">
      <c r="B19" s="769" t="s">
        <v>475</v>
      </c>
      <c r="C19" s="769"/>
      <c r="D19" s="769"/>
      <c r="E19" s="769"/>
      <c r="F19" s="769"/>
      <c r="G19" s="769"/>
      <c r="H19" s="769"/>
      <c r="I19" s="769"/>
      <c r="J19" s="769"/>
      <c r="K19" s="769"/>
      <c r="L19" s="769"/>
      <c r="M19" s="769"/>
    </row>
    <row r="20" spans="2:13" x14ac:dyDescent="0.2">
      <c r="B20" s="769" t="s">
        <v>476</v>
      </c>
      <c r="C20" s="769"/>
      <c r="D20" s="769"/>
      <c r="E20" s="769"/>
      <c r="F20" s="769"/>
      <c r="G20" s="769"/>
      <c r="H20" s="769"/>
      <c r="I20" s="769"/>
      <c r="J20" s="769"/>
      <c r="K20" s="769"/>
      <c r="L20" s="769"/>
      <c r="M20" s="769"/>
    </row>
    <row r="21" spans="2:13" x14ac:dyDescent="0.2">
      <c r="B21" s="769" t="s">
        <v>477</v>
      </c>
      <c r="C21" s="769"/>
      <c r="D21" s="769"/>
      <c r="E21" s="901"/>
      <c r="F21" s="901"/>
    </row>
    <row r="23" spans="2:13" x14ac:dyDescent="0.2">
      <c r="C23" s="19"/>
      <c r="D23" s="18" t="s">
        <v>478</v>
      </c>
      <c r="G23" s="19"/>
      <c r="H23" s="769" t="s">
        <v>479</v>
      </c>
      <c r="I23" s="769"/>
      <c r="J23" s="769"/>
      <c r="K23" s="769"/>
      <c r="L23" s="769"/>
      <c r="M23" s="769"/>
    </row>
    <row r="25" spans="2:13" x14ac:dyDescent="0.2">
      <c r="B25" s="769" t="s">
        <v>480</v>
      </c>
      <c r="C25" s="769"/>
      <c r="D25" s="769"/>
      <c r="E25" s="769"/>
      <c r="F25" s="769"/>
      <c r="G25" s="769"/>
      <c r="H25" s="769"/>
      <c r="I25" s="769"/>
      <c r="J25" s="769"/>
      <c r="K25" s="769"/>
      <c r="L25" s="769"/>
      <c r="M25" s="769"/>
    </row>
    <row r="26" spans="2:13" x14ac:dyDescent="0.2">
      <c r="B26" s="769" t="s">
        <v>481</v>
      </c>
      <c r="C26" s="769"/>
      <c r="D26" s="769"/>
      <c r="E26" s="769"/>
      <c r="F26" s="769"/>
      <c r="G26" s="769"/>
      <c r="H26" s="769"/>
      <c r="I26" s="769"/>
      <c r="J26" s="769"/>
      <c r="K26" s="769"/>
      <c r="L26" s="769"/>
      <c r="M26" s="769"/>
    </row>
    <row r="27" spans="2:13" x14ac:dyDescent="0.2">
      <c r="B27" s="18" t="s">
        <v>482</v>
      </c>
    </row>
    <row r="28" spans="2:13" x14ac:dyDescent="0.2">
      <c r="C28" s="19"/>
      <c r="D28" s="18" t="s">
        <v>483</v>
      </c>
      <c r="E28" s="19"/>
      <c r="F28" s="18" t="s">
        <v>484</v>
      </c>
      <c r="G28" s="769" t="s">
        <v>485</v>
      </c>
      <c r="H28" s="769"/>
      <c r="I28" s="769"/>
      <c r="J28" s="769"/>
    </row>
    <row r="31" spans="2:13" x14ac:dyDescent="0.2">
      <c r="B31" s="18" t="s">
        <v>486</v>
      </c>
    </row>
    <row r="33" spans="1:13" x14ac:dyDescent="0.2">
      <c r="B33" s="769" t="s">
        <v>487</v>
      </c>
      <c r="C33" s="769"/>
      <c r="D33" s="769"/>
      <c r="E33" s="769"/>
      <c r="F33" s="769"/>
      <c r="G33" s="769"/>
      <c r="H33" s="769"/>
      <c r="I33" s="769"/>
      <c r="J33" s="769"/>
      <c r="K33" s="769"/>
      <c r="L33" s="769"/>
      <c r="M33" s="769"/>
    </row>
    <row r="34" spans="1:13" x14ac:dyDescent="0.2">
      <c r="B34" s="18" t="s">
        <v>488</v>
      </c>
      <c r="I34" s="135"/>
    </row>
    <row r="36" spans="1:13" x14ac:dyDescent="0.2">
      <c r="B36" s="769" t="s">
        <v>489</v>
      </c>
      <c r="C36" s="769"/>
      <c r="D36" s="769"/>
      <c r="E36" s="769"/>
      <c r="F36" s="769"/>
      <c r="G36" s="769"/>
      <c r="H36" s="769"/>
      <c r="I36" s="769"/>
      <c r="J36" s="769"/>
      <c r="K36" s="769"/>
      <c r="L36" s="769"/>
      <c r="M36" s="769"/>
    </row>
    <row r="37" spans="1:13" x14ac:dyDescent="0.2">
      <c r="B37" s="769" t="s">
        <v>490</v>
      </c>
      <c r="C37" s="769"/>
      <c r="D37" s="769"/>
      <c r="E37" s="769"/>
      <c r="F37" s="769"/>
      <c r="G37" s="769"/>
      <c r="H37" s="769"/>
      <c r="I37" s="769"/>
      <c r="J37" s="769"/>
      <c r="K37" s="769"/>
      <c r="L37" s="769"/>
      <c r="M37" s="769"/>
    </row>
    <row r="38" spans="1:13" x14ac:dyDescent="0.2">
      <c r="B38" s="769" t="s">
        <v>491</v>
      </c>
      <c r="C38" s="769"/>
      <c r="D38" s="769"/>
      <c r="E38" s="769"/>
      <c r="F38" s="769"/>
      <c r="G38" s="769"/>
      <c r="H38" s="769"/>
      <c r="I38" s="769"/>
      <c r="J38" s="769"/>
      <c r="K38" s="769"/>
      <c r="L38" s="769"/>
      <c r="M38" s="769"/>
    </row>
    <row r="39" spans="1:13" x14ac:dyDescent="0.2">
      <c r="B39" s="769" t="s">
        <v>492</v>
      </c>
      <c r="C39" s="769"/>
      <c r="D39" s="769"/>
      <c r="E39" s="769"/>
      <c r="F39" s="769"/>
      <c r="G39" s="769"/>
      <c r="H39" s="769"/>
      <c r="I39" s="769"/>
      <c r="J39" s="769"/>
      <c r="K39" s="769"/>
      <c r="L39" s="769"/>
      <c r="M39" s="769"/>
    </row>
    <row r="40" spans="1:13" x14ac:dyDescent="0.2">
      <c r="B40" s="769" t="s">
        <v>493</v>
      </c>
      <c r="C40" s="769"/>
      <c r="D40" s="769"/>
      <c r="E40" s="769"/>
      <c r="F40" s="769"/>
      <c r="G40" s="769"/>
      <c r="H40" s="769"/>
      <c r="I40" s="769"/>
      <c r="J40" s="769"/>
      <c r="K40" s="769"/>
      <c r="L40" s="769"/>
      <c r="M40" s="769"/>
    </row>
    <row r="41" spans="1:13" x14ac:dyDescent="0.2">
      <c r="B41" s="769" t="s">
        <v>494</v>
      </c>
      <c r="C41" s="769"/>
      <c r="D41" s="769"/>
      <c r="E41" s="769"/>
      <c r="F41" s="769"/>
      <c r="G41" s="769"/>
      <c r="H41" s="769"/>
      <c r="I41" s="769"/>
      <c r="J41" s="769"/>
      <c r="K41" s="769"/>
      <c r="L41" s="769"/>
      <c r="M41" s="769"/>
    </row>
    <row r="42" spans="1:13" x14ac:dyDescent="0.2">
      <c r="B42" s="769" t="s">
        <v>495</v>
      </c>
      <c r="C42" s="769"/>
      <c r="D42" s="769"/>
      <c r="E42" s="769"/>
      <c r="F42" s="769"/>
      <c r="G42" s="769"/>
      <c r="H42" s="769"/>
      <c r="I42" s="769"/>
      <c r="J42" s="769"/>
      <c r="K42" s="769"/>
      <c r="L42" s="769"/>
      <c r="M42" s="769"/>
    </row>
    <row r="43" spans="1:13" x14ac:dyDescent="0.2">
      <c r="B43" s="769" t="s">
        <v>496</v>
      </c>
      <c r="C43" s="769"/>
      <c r="D43" s="769"/>
      <c r="E43" s="769"/>
      <c r="F43" s="769"/>
      <c r="G43" s="769"/>
      <c r="H43" s="769"/>
      <c r="I43" s="769"/>
      <c r="J43" s="769"/>
      <c r="K43" s="769"/>
      <c r="L43" s="769"/>
      <c r="M43" s="769"/>
    </row>
    <row r="44" spans="1:13" x14ac:dyDescent="0.2">
      <c r="B44" s="769" t="s">
        <v>497</v>
      </c>
      <c r="C44" s="769"/>
      <c r="D44" s="769"/>
      <c r="E44" s="769"/>
      <c r="F44" s="769"/>
      <c r="G44" s="769"/>
      <c r="H44" s="769"/>
      <c r="I44" s="769"/>
      <c r="J44" s="769"/>
      <c r="K44" s="769"/>
      <c r="L44" s="769"/>
      <c r="M44" s="769"/>
    </row>
    <row r="47" spans="1:13" x14ac:dyDescent="0.2">
      <c r="A47" s="902" t="s">
        <v>40</v>
      </c>
      <c r="B47" s="902"/>
      <c r="C47" s="809"/>
      <c r="D47" s="810"/>
      <c r="E47" s="810"/>
      <c r="F47" s="810"/>
      <c r="G47" s="810"/>
      <c r="H47" s="810"/>
      <c r="I47" s="810"/>
      <c r="J47" s="810"/>
      <c r="K47" s="810"/>
      <c r="L47" s="811"/>
      <c r="M47"/>
    </row>
    <row r="48" spans="1:13" x14ac:dyDescent="0.2">
      <c r="C48" s="812"/>
      <c r="D48" s="813"/>
      <c r="E48" s="813"/>
      <c r="F48" s="813"/>
      <c r="G48" s="813"/>
      <c r="H48" s="813"/>
      <c r="I48" s="813"/>
      <c r="J48" s="813"/>
      <c r="K48" s="813"/>
      <c r="L48" s="814"/>
    </row>
    <row r="49" spans="3:12" x14ac:dyDescent="0.2">
      <c r="C49" s="812"/>
      <c r="D49" s="813"/>
      <c r="E49" s="813"/>
      <c r="F49" s="813"/>
      <c r="G49" s="813"/>
      <c r="H49" s="813"/>
      <c r="I49" s="813"/>
      <c r="J49" s="813"/>
      <c r="K49" s="813"/>
      <c r="L49" s="814"/>
    </row>
    <row r="50" spans="3:12" x14ac:dyDescent="0.2">
      <c r="C50" s="812"/>
      <c r="D50" s="813"/>
      <c r="E50" s="813"/>
      <c r="F50" s="813"/>
      <c r="G50" s="813"/>
      <c r="H50" s="813"/>
      <c r="I50" s="813"/>
      <c r="J50" s="813"/>
      <c r="K50" s="813"/>
      <c r="L50" s="814"/>
    </row>
    <row r="51" spans="3:12" x14ac:dyDescent="0.2">
      <c r="C51" s="812"/>
      <c r="D51" s="813"/>
      <c r="E51" s="813"/>
      <c r="F51" s="813"/>
      <c r="G51" s="813"/>
      <c r="H51" s="813"/>
      <c r="I51" s="813"/>
      <c r="J51" s="813"/>
      <c r="K51" s="813"/>
      <c r="L51" s="814"/>
    </row>
    <row r="52" spans="3:12" x14ac:dyDescent="0.2">
      <c r="C52" s="812"/>
      <c r="D52" s="813"/>
      <c r="E52" s="813"/>
      <c r="F52" s="813"/>
      <c r="G52" s="813"/>
      <c r="H52" s="813"/>
      <c r="I52" s="813"/>
      <c r="J52" s="813"/>
      <c r="K52" s="813"/>
      <c r="L52" s="814"/>
    </row>
    <row r="53" spans="3:12" x14ac:dyDescent="0.2">
      <c r="C53" s="812"/>
      <c r="D53" s="813"/>
      <c r="E53" s="813"/>
      <c r="F53" s="813"/>
      <c r="G53" s="813"/>
      <c r="H53" s="813"/>
      <c r="I53" s="813"/>
      <c r="J53" s="813"/>
      <c r="K53" s="813"/>
      <c r="L53" s="814"/>
    </row>
    <row r="54" spans="3:12" x14ac:dyDescent="0.2">
      <c r="C54" s="815"/>
      <c r="D54" s="816"/>
      <c r="E54" s="816"/>
      <c r="F54" s="816"/>
      <c r="G54" s="816"/>
      <c r="H54" s="816"/>
      <c r="I54" s="816"/>
      <c r="J54" s="816"/>
      <c r="K54" s="816"/>
      <c r="L54" s="817"/>
    </row>
  </sheetData>
  <mergeCells count="34">
    <mergeCell ref="A47:B47"/>
    <mergeCell ref="B38:M38"/>
    <mergeCell ref="B39:M39"/>
    <mergeCell ref="B41:M41"/>
    <mergeCell ref="B42:M42"/>
    <mergeCell ref="B43:M43"/>
    <mergeCell ref="B44:M44"/>
    <mergeCell ref="B40:M40"/>
    <mergeCell ref="C47:L54"/>
    <mergeCell ref="B12:D12"/>
    <mergeCell ref="E12:K12"/>
    <mergeCell ref="B33:M33"/>
    <mergeCell ref="B36:M36"/>
    <mergeCell ref="B37:M37"/>
    <mergeCell ref="E21:F21"/>
    <mergeCell ref="B25:M25"/>
    <mergeCell ref="B26:M26"/>
    <mergeCell ref="G28:J28"/>
    <mergeCell ref="B1:F1"/>
    <mergeCell ref="B3:I3"/>
    <mergeCell ref="B18:M18"/>
    <mergeCell ref="F6:K6"/>
    <mergeCell ref="H23:M23"/>
    <mergeCell ref="B6:E6"/>
    <mergeCell ref="B4:F4"/>
    <mergeCell ref="G4:K4"/>
    <mergeCell ref="B16:L16"/>
    <mergeCell ref="B21:D21"/>
    <mergeCell ref="B20:M20"/>
    <mergeCell ref="B19:M19"/>
    <mergeCell ref="B8:C8"/>
    <mergeCell ref="D8:K8"/>
    <mergeCell ref="B14:C14"/>
    <mergeCell ref="D14:G14"/>
  </mergeCells>
  <phoneticPr fontId="0" type="noConversion"/>
  <printOptions horizontalCentered="1"/>
  <pageMargins left="0.75" right="0.75" top="0.75" bottom="1" header="0.5" footer="0.5"/>
  <pageSetup scale="95" orientation="portrait" horizontalDpi="4294967292" r:id="rId1"/>
  <headerFooter>
    <oddFooter>&amp;LIndiana Housing and Community Development Authority Rental Housing Final Application. Updated 12/2023&amp;RPage 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2</xdr:col>
                    <xdr:colOff>38100</xdr:colOff>
                    <xdr:row>21</xdr:row>
                    <xdr:rowOff>133350</xdr:rowOff>
                  </from>
                  <to>
                    <xdr:col>3</xdr:col>
                    <xdr:colOff>190500</xdr:colOff>
                    <xdr:row>23</xdr:row>
                    <xdr:rowOff>19050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4</xdr:col>
                    <xdr:colOff>0</xdr:colOff>
                    <xdr:row>26</xdr:row>
                    <xdr:rowOff>142875</xdr:rowOff>
                  </from>
                  <to>
                    <xdr:col>5</xdr:col>
                    <xdr:colOff>133350</xdr:colOff>
                    <xdr:row>28</xdr:row>
                    <xdr:rowOff>28575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5</xdr:col>
                    <xdr:colOff>561975</xdr:colOff>
                    <xdr:row>21</xdr:row>
                    <xdr:rowOff>142875</xdr:rowOff>
                  </from>
                  <to>
                    <xdr:col>7</xdr:col>
                    <xdr:colOff>123825</xdr:colOff>
                    <xdr:row>23</xdr:row>
                    <xdr:rowOff>28575</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2</xdr:col>
                    <xdr:colOff>19050</xdr:colOff>
                    <xdr:row>26</xdr:row>
                    <xdr:rowOff>142875</xdr:rowOff>
                  </from>
                  <to>
                    <xdr:col>3</xdr:col>
                    <xdr:colOff>161925</xdr:colOff>
                    <xdr:row>28</xdr:row>
                    <xdr:rowOff>28575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3"/>
  <dimension ref="A1:M51"/>
  <sheetViews>
    <sheetView showGridLines="0" view="pageLayout" topLeftCell="A25" workbookViewId="0">
      <selection activeCell="M44" sqref="M44"/>
    </sheetView>
  </sheetViews>
  <sheetFormatPr defaultColWidth="9.140625" defaultRowHeight="12.75" x14ac:dyDescent="0.2"/>
  <cols>
    <col min="1" max="1" width="3.7109375" style="18" customWidth="1"/>
    <col min="2" max="2" width="10.140625" style="18" customWidth="1"/>
    <col min="3" max="3" width="9.7109375" style="18" customWidth="1"/>
    <col min="4" max="4" width="7" style="18" customWidth="1"/>
    <col min="5" max="6" width="9.140625" style="18"/>
    <col min="7" max="7" width="10.140625" style="18" customWidth="1"/>
    <col min="8" max="8" width="2.5703125" style="18" customWidth="1"/>
    <col min="9" max="9" width="8.42578125" style="18" customWidth="1"/>
    <col min="10" max="10" width="2.5703125" style="18" customWidth="1"/>
    <col min="11" max="16384" width="9.140625" style="18"/>
  </cols>
  <sheetData>
    <row r="1" spans="2:11" x14ac:dyDescent="0.2">
      <c r="B1" s="769" t="s">
        <v>498</v>
      </c>
      <c r="C1" s="769"/>
      <c r="D1" s="897"/>
      <c r="E1" s="897"/>
      <c r="F1" s="897"/>
      <c r="G1" s="897"/>
      <c r="H1" s="897"/>
      <c r="I1" s="897"/>
      <c r="J1" s="897"/>
      <c r="K1" s="897"/>
    </row>
    <row r="3" spans="2:11" x14ac:dyDescent="0.2">
      <c r="B3" s="769" t="s">
        <v>471</v>
      </c>
      <c r="C3" s="769"/>
      <c r="D3" s="897"/>
      <c r="E3" s="897"/>
      <c r="F3" s="897"/>
      <c r="G3" s="897"/>
      <c r="H3" s="897"/>
      <c r="I3" s="897"/>
      <c r="J3" s="897"/>
      <c r="K3" s="897"/>
    </row>
    <row r="5" spans="2:11" x14ac:dyDescent="0.2">
      <c r="B5" s="18" t="s">
        <v>472</v>
      </c>
      <c r="C5" s="897"/>
      <c r="D5" s="897"/>
      <c r="E5" s="897"/>
      <c r="F5" s="428" t="s">
        <v>18</v>
      </c>
      <c r="G5" s="897"/>
      <c r="H5" s="897"/>
      <c r="I5" s="428" t="s">
        <v>499</v>
      </c>
      <c r="J5" s="897"/>
      <c r="K5" s="897"/>
    </row>
    <row r="7" spans="2:11" x14ac:dyDescent="0.2">
      <c r="B7" s="769" t="s">
        <v>500</v>
      </c>
      <c r="C7" s="769"/>
      <c r="D7" s="769"/>
      <c r="E7" s="897"/>
      <c r="F7" s="897"/>
      <c r="G7" s="769" t="s">
        <v>501</v>
      </c>
      <c r="H7" s="769"/>
      <c r="I7" s="897"/>
      <c r="J7" s="897"/>
      <c r="K7" s="897"/>
    </row>
    <row r="9" spans="2:11" x14ac:dyDescent="0.2">
      <c r="B9" s="18" t="s">
        <v>502</v>
      </c>
      <c r="E9" s="897"/>
      <c r="F9" s="897"/>
      <c r="G9" s="897"/>
      <c r="H9" s="897"/>
      <c r="I9" s="897"/>
      <c r="J9" s="897"/>
      <c r="K9" s="897"/>
    </row>
    <row r="11" spans="2:11" x14ac:dyDescent="0.2">
      <c r="B11" s="769" t="s">
        <v>471</v>
      </c>
      <c r="C11" s="769"/>
      <c r="D11" s="897"/>
      <c r="E11" s="897"/>
      <c r="F11" s="897"/>
      <c r="G11" s="897"/>
      <c r="H11" s="897"/>
      <c r="I11" s="897"/>
      <c r="J11" s="897"/>
      <c r="K11" s="897"/>
    </row>
    <row r="13" spans="2:11" x14ac:dyDescent="0.2">
      <c r="B13" s="18" t="s">
        <v>472</v>
      </c>
      <c r="C13" s="897"/>
      <c r="D13" s="897"/>
      <c r="E13" s="897"/>
      <c r="F13" s="428" t="s">
        <v>18</v>
      </c>
      <c r="G13" s="897"/>
      <c r="H13" s="897"/>
      <c r="I13" s="428" t="s">
        <v>499</v>
      </c>
      <c r="J13" s="897"/>
      <c r="K13" s="897"/>
    </row>
    <row r="15" spans="2:11" x14ac:dyDescent="0.2">
      <c r="B15" s="32" t="s">
        <v>503</v>
      </c>
      <c r="C15" s="32"/>
      <c r="D15" s="860"/>
      <c r="E15" s="517"/>
      <c r="F15" s="517"/>
      <c r="G15" s="769" t="s">
        <v>504</v>
      </c>
      <c r="H15" s="769"/>
      <c r="I15" s="897"/>
      <c r="J15" s="897"/>
      <c r="K15" s="897"/>
    </row>
    <row r="17" spans="2:13" x14ac:dyDescent="0.2">
      <c r="B17" s="769" t="s">
        <v>505</v>
      </c>
      <c r="C17" s="769"/>
      <c r="D17" s="769"/>
      <c r="E17" s="769"/>
      <c r="F17" s="769"/>
      <c r="G17" s="769"/>
      <c r="H17" s="769"/>
      <c r="I17" s="769"/>
      <c r="J17" s="769"/>
      <c r="K17" s="769"/>
      <c r="L17" s="769"/>
    </row>
    <row r="19" spans="2:13" x14ac:dyDescent="0.2">
      <c r="B19" s="18" t="s">
        <v>506</v>
      </c>
      <c r="M19" s="136"/>
    </row>
    <row r="20" spans="2:13" x14ac:dyDescent="0.2">
      <c r="B20" s="769" t="s">
        <v>507</v>
      </c>
      <c r="C20" s="769"/>
      <c r="D20" s="769"/>
      <c r="E20" s="769"/>
      <c r="F20" s="769"/>
      <c r="G20" s="769"/>
    </row>
    <row r="22" spans="2:13" x14ac:dyDescent="0.2">
      <c r="B22" s="769" t="s">
        <v>508</v>
      </c>
      <c r="C22" s="769"/>
      <c r="D22" s="769"/>
      <c r="E22" s="769"/>
      <c r="F22" s="769"/>
      <c r="G22" s="769"/>
      <c r="H22" s="19"/>
      <c r="I22" s="18" t="s">
        <v>483</v>
      </c>
      <c r="J22" s="19"/>
      <c r="K22" s="18" t="s">
        <v>484</v>
      </c>
    </row>
    <row r="23" spans="2:13" x14ac:dyDescent="0.2">
      <c r="B23" s="769" t="s">
        <v>509</v>
      </c>
      <c r="C23" s="769"/>
      <c r="D23" s="769"/>
      <c r="E23" s="769"/>
      <c r="F23" s="769"/>
      <c r="G23" s="769"/>
      <c r="H23" s="769"/>
      <c r="I23" s="769"/>
    </row>
    <row r="24" spans="2:13" x14ac:dyDescent="0.2">
      <c r="B24" s="727"/>
      <c r="C24" s="727"/>
      <c r="D24" s="727"/>
      <c r="E24" s="727"/>
      <c r="F24" s="727"/>
      <c r="G24" s="727"/>
      <c r="H24" s="727"/>
      <c r="I24" s="727"/>
      <c r="J24" s="727"/>
      <c r="K24" s="727"/>
    </row>
    <row r="26" spans="2:13" x14ac:dyDescent="0.2">
      <c r="B26" s="18" t="s">
        <v>510</v>
      </c>
      <c r="H26" s="19"/>
      <c r="I26" s="18" t="s">
        <v>483</v>
      </c>
      <c r="J26" s="19"/>
      <c r="K26" s="18" t="s">
        <v>484</v>
      </c>
    </row>
    <row r="27" spans="2:13" x14ac:dyDescent="0.2">
      <c r="B27" s="769" t="s">
        <v>511</v>
      </c>
      <c r="C27" s="769"/>
      <c r="D27" s="769"/>
      <c r="E27" s="769"/>
      <c r="F27" s="769"/>
    </row>
    <row r="28" spans="2:13" x14ac:dyDescent="0.2">
      <c r="B28" s="32"/>
      <c r="C28" s="32"/>
      <c r="D28" s="32"/>
      <c r="E28" s="32"/>
      <c r="F28" s="32"/>
    </row>
    <row r="29" spans="2:13" x14ac:dyDescent="0.2">
      <c r="B29" s="18" t="s">
        <v>512</v>
      </c>
    </row>
    <row r="30" spans="2:13" x14ac:dyDescent="0.2">
      <c r="B30" s="18" t="s">
        <v>513</v>
      </c>
    </row>
    <row r="32" spans="2:13" x14ac:dyDescent="0.2">
      <c r="B32" s="769" t="s">
        <v>514</v>
      </c>
      <c r="C32" s="769"/>
      <c r="D32" s="769"/>
      <c r="E32" s="769"/>
      <c r="F32" s="769"/>
      <c r="G32" s="769"/>
      <c r="H32" s="769"/>
      <c r="I32" s="769"/>
      <c r="J32" s="769"/>
      <c r="K32" s="769"/>
      <c r="L32" s="769"/>
    </row>
    <row r="33" spans="1:12" x14ac:dyDescent="0.2">
      <c r="B33" s="769" t="s">
        <v>515</v>
      </c>
      <c r="C33" s="769"/>
      <c r="D33" s="769"/>
      <c r="E33" s="769"/>
      <c r="F33" s="769"/>
      <c r="G33" s="769"/>
      <c r="H33" s="769"/>
      <c r="I33" s="769"/>
      <c r="J33" s="769"/>
      <c r="K33" s="769"/>
      <c r="L33" s="769"/>
    </row>
    <row r="34" spans="1:12" x14ac:dyDescent="0.2">
      <c r="B34" s="18" t="s">
        <v>516</v>
      </c>
      <c r="H34" s="19"/>
      <c r="I34" s="18" t="s">
        <v>483</v>
      </c>
      <c r="J34" s="19"/>
      <c r="K34" s="18" t="s">
        <v>484</v>
      </c>
    </row>
    <row r="35" spans="1:12" x14ac:dyDescent="0.2">
      <c r="B35" s="769" t="s">
        <v>517</v>
      </c>
      <c r="C35" s="769"/>
      <c r="D35" s="769"/>
      <c r="E35" s="769"/>
      <c r="F35" s="769"/>
      <c r="G35" s="769"/>
      <c r="H35" s="769"/>
      <c r="I35" s="769"/>
    </row>
    <row r="37" spans="1:12" x14ac:dyDescent="0.2">
      <c r="B37" s="31"/>
      <c r="C37" s="38"/>
      <c r="D37" s="38"/>
      <c r="E37" s="38"/>
      <c r="F37" s="38"/>
      <c r="G37" s="38"/>
      <c r="H37" s="38"/>
      <c r="I37" s="38"/>
      <c r="J37" s="38"/>
      <c r="K37" s="38"/>
      <c r="L37" s="320"/>
    </row>
    <row r="42" spans="1:12" x14ac:dyDescent="0.2">
      <c r="A42" s="892" t="s">
        <v>40</v>
      </c>
      <c r="B42" s="892"/>
      <c r="C42" s="809"/>
      <c r="D42" s="810"/>
      <c r="E42" s="810"/>
      <c r="F42" s="810"/>
      <c r="G42" s="810"/>
      <c r="H42" s="810"/>
      <c r="I42" s="810"/>
      <c r="J42" s="810"/>
      <c r="K42" s="811"/>
    </row>
    <row r="43" spans="1:12" x14ac:dyDescent="0.2">
      <c r="C43" s="812"/>
      <c r="D43" s="813"/>
      <c r="E43" s="813"/>
      <c r="F43" s="813"/>
      <c r="G43" s="813"/>
      <c r="H43" s="813"/>
      <c r="I43" s="813"/>
      <c r="J43" s="813"/>
      <c r="K43" s="814"/>
    </row>
    <row r="44" spans="1:12" x14ac:dyDescent="0.2">
      <c r="C44" s="812"/>
      <c r="D44" s="813"/>
      <c r="E44" s="813"/>
      <c r="F44" s="813"/>
      <c r="G44" s="813"/>
      <c r="H44" s="813"/>
      <c r="I44" s="813"/>
      <c r="J44" s="813"/>
      <c r="K44" s="814"/>
    </row>
    <row r="45" spans="1:12" x14ac:dyDescent="0.2">
      <c r="C45" s="812"/>
      <c r="D45" s="813"/>
      <c r="E45" s="813"/>
      <c r="F45" s="813"/>
      <c r="G45" s="813"/>
      <c r="H45" s="813"/>
      <c r="I45" s="813"/>
      <c r="J45" s="813"/>
      <c r="K45" s="814"/>
    </row>
    <row r="46" spans="1:12" x14ac:dyDescent="0.2">
      <c r="C46" s="812"/>
      <c r="D46" s="813"/>
      <c r="E46" s="813"/>
      <c r="F46" s="813"/>
      <c r="G46" s="813"/>
      <c r="H46" s="813"/>
      <c r="I46" s="813"/>
      <c r="J46" s="813"/>
      <c r="K46" s="814"/>
    </row>
    <row r="47" spans="1:12" x14ac:dyDescent="0.2">
      <c r="C47" s="812"/>
      <c r="D47" s="813"/>
      <c r="E47" s="813"/>
      <c r="F47" s="813"/>
      <c r="G47" s="813"/>
      <c r="H47" s="813"/>
      <c r="I47" s="813"/>
      <c r="J47" s="813"/>
      <c r="K47" s="814"/>
    </row>
    <row r="48" spans="1:12" x14ac:dyDescent="0.2">
      <c r="C48" s="812"/>
      <c r="D48" s="813"/>
      <c r="E48" s="813"/>
      <c r="F48" s="813"/>
      <c r="G48" s="813"/>
      <c r="H48" s="813"/>
      <c r="I48" s="813"/>
      <c r="J48" s="813"/>
      <c r="K48" s="814"/>
    </row>
    <row r="49" spans="3:11" x14ac:dyDescent="0.2">
      <c r="C49" s="812"/>
      <c r="D49" s="813"/>
      <c r="E49" s="813"/>
      <c r="F49" s="813"/>
      <c r="G49" s="813"/>
      <c r="H49" s="813"/>
      <c r="I49" s="813"/>
      <c r="J49" s="813"/>
      <c r="K49" s="814"/>
    </row>
    <row r="50" spans="3:11" x14ac:dyDescent="0.2">
      <c r="C50" s="812"/>
      <c r="D50" s="813"/>
      <c r="E50" s="813"/>
      <c r="F50" s="813"/>
      <c r="G50" s="813"/>
      <c r="H50" s="813"/>
      <c r="I50" s="813"/>
      <c r="J50" s="813"/>
      <c r="K50" s="814"/>
    </row>
    <row r="51" spans="3:11" x14ac:dyDescent="0.2">
      <c r="C51" s="815"/>
      <c r="D51" s="816"/>
      <c r="E51" s="816"/>
      <c r="F51" s="816"/>
      <c r="G51" s="816"/>
      <c r="H51" s="816"/>
      <c r="I51" s="816"/>
      <c r="J51" s="816"/>
      <c r="K51" s="817"/>
    </row>
  </sheetData>
  <mergeCells count="31">
    <mergeCell ref="B23:I23"/>
    <mergeCell ref="B35:I35"/>
    <mergeCell ref="B24:K24"/>
    <mergeCell ref="B27:F27"/>
    <mergeCell ref="B32:L32"/>
    <mergeCell ref="B33:L33"/>
    <mergeCell ref="C5:E5"/>
    <mergeCell ref="G5:H5"/>
    <mergeCell ref="B7:D7"/>
    <mergeCell ref="E7:F7"/>
    <mergeCell ref="D1:K1"/>
    <mergeCell ref="D3:K3"/>
    <mergeCell ref="J5:K5"/>
    <mergeCell ref="B1:C1"/>
    <mergeCell ref="B3:C3"/>
    <mergeCell ref="A42:B42"/>
    <mergeCell ref="C42:K51"/>
    <mergeCell ref="G7:H7"/>
    <mergeCell ref="I7:K7"/>
    <mergeCell ref="E9:K9"/>
    <mergeCell ref="D15:F15"/>
    <mergeCell ref="B20:G20"/>
    <mergeCell ref="B22:G22"/>
    <mergeCell ref="B11:C11"/>
    <mergeCell ref="D11:K11"/>
    <mergeCell ref="C13:E13"/>
    <mergeCell ref="G13:H13"/>
    <mergeCell ref="J13:K13"/>
    <mergeCell ref="G15:H15"/>
    <mergeCell ref="I15:K15"/>
    <mergeCell ref="B17:L17"/>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12/2023&amp;RPage 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6</xdr:col>
                    <xdr:colOff>638175</xdr:colOff>
                    <xdr:row>20</xdr:row>
                    <xdr:rowOff>152400</xdr:rowOff>
                  </from>
                  <to>
                    <xdr:col>8</xdr:col>
                    <xdr:colOff>66675</xdr:colOff>
                    <xdr:row>22</xdr:row>
                    <xdr:rowOff>38100</xdr:rowOff>
                  </to>
                </anchor>
              </controlPr>
            </control>
          </mc:Choice>
        </mc:AlternateContent>
        <mc:AlternateContent xmlns:mc="http://schemas.openxmlformats.org/markup-compatibility/2006">
          <mc:Choice Requires="x14">
            <control shapeId="68612" r:id="rId5" name="Check Box 4">
              <controlPr defaultSize="0" autoFill="0" autoLine="0" autoPict="0">
                <anchor moveWithCells="1">
                  <from>
                    <xdr:col>8</xdr:col>
                    <xdr:colOff>466725</xdr:colOff>
                    <xdr:row>21</xdr:row>
                    <xdr:rowOff>0</xdr:rowOff>
                  </from>
                  <to>
                    <xdr:col>10</xdr:col>
                    <xdr:colOff>9525</xdr:colOff>
                    <xdr:row>22</xdr:row>
                    <xdr:rowOff>47625</xdr:rowOff>
                  </to>
                </anchor>
              </controlPr>
            </control>
          </mc:Choice>
        </mc:AlternateContent>
        <mc:AlternateContent xmlns:mc="http://schemas.openxmlformats.org/markup-compatibility/2006">
          <mc:Choice Requires="x14">
            <control shapeId="68613" r:id="rId6" name="Check Box 5">
              <controlPr defaultSize="0" autoFill="0" autoLine="0" autoPict="0">
                <anchor moveWithCells="1">
                  <from>
                    <xdr:col>6</xdr:col>
                    <xdr:colOff>647700</xdr:colOff>
                    <xdr:row>24</xdr:row>
                    <xdr:rowOff>133350</xdr:rowOff>
                  </from>
                  <to>
                    <xdr:col>8</xdr:col>
                    <xdr:colOff>76200</xdr:colOff>
                    <xdr:row>26</xdr:row>
                    <xdr:rowOff>19050</xdr:rowOff>
                  </to>
                </anchor>
              </controlPr>
            </control>
          </mc:Choice>
        </mc:AlternateContent>
        <mc:AlternateContent xmlns:mc="http://schemas.openxmlformats.org/markup-compatibility/2006">
          <mc:Choice Requires="x14">
            <control shapeId="68614" r:id="rId7" name="Check Box 6">
              <controlPr defaultSize="0" autoFill="0" autoLine="0" autoPict="0">
                <anchor moveWithCells="1">
                  <from>
                    <xdr:col>8</xdr:col>
                    <xdr:colOff>476250</xdr:colOff>
                    <xdr:row>24</xdr:row>
                    <xdr:rowOff>133350</xdr:rowOff>
                  </from>
                  <to>
                    <xdr:col>10</xdr:col>
                    <xdr:colOff>19050</xdr:colOff>
                    <xdr:row>26</xdr:row>
                    <xdr:rowOff>19050</xdr:rowOff>
                  </to>
                </anchor>
              </controlPr>
            </control>
          </mc:Choice>
        </mc:AlternateContent>
        <mc:AlternateContent xmlns:mc="http://schemas.openxmlformats.org/markup-compatibility/2006">
          <mc:Choice Requires="x14">
            <control shapeId="68615" r:id="rId8" name="Check Box 7">
              <controlPr defaultSize="0" autoFill="0" autoLine="0" autoPict="0">
                <anchor moveWithCells="1">
                  <from>
                    <xdr:col>6</xdr:col>
                    <xdr:colOff>628650</xdr:colOff>
                    <xdr:row>32</xdr:row>
                    <xdr:rowOff>133350</xdr:rowOff>
                  </from>
                  <to>
                    <xdr:col>8</xdr:col>
                    <xdr:colOff>57150</xdr:colOff>
                    <xdr:row>34</xdr:row>
                    <xdr:rowOff>19050</xdr:rowOff>
                  </to>
                </anchor>
              </controlPr>
            </control>
          </mc:Choice>
        </mc:AlternateContent>
        <mc:AlternateContent xmlns:mc="http://schemas.openxmlformats.org/markup-compatibility/2006">
          <mc:Choice Requires="x14">
            <control shapeId="68616" r:id="rId9" name="Check Box 8">
              <controlPr defaultSize="0" autoFill="0" autoLine="0" autoPict="0">
                <anchor moveWithCells="1">
                  <from>
                    <xdr:col>8</xdr:col>
                    <xdr:colOff>457200</xdr:colOff>
                    <xdr:row>32</xdr:row>
                    <xdr:rowOff>133350</xdr:rowOff>
                  </from>
                  <to>
                    <xdr:col>10</xdr:col>
                    <xdr:colOff>0</xdr:colOff>
                    <xdr:row>34</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4"/>
  <dimension ref="A1:H57"/>
  <sheetViews>
    <sheetView showGridLines="0" view="pageLayout" topLeftCell="A17" workbookViewId="0">
      <selection activeCell="G54" sqref="G54"/>
    </sheetView>
  </sheetViews>
  <sheetFormatPr defaultColWidth="9.140625" defaultRowHeight="12.75" x14ac:dyDescent="0.2"/>
  <cols>
    <col min="1" max="1" width="3.7109375" style="18" customWidth="1"/>
    <col min="2" max="3" width="9.140625" style="18"/>
    <col min="4" max="4" width="15.5703125" style="18" customWidth="1"/>
    <col min="5" max="7" width="14.7109375" style="18" customWidth="1"/>
    <col min="8" max="16384" width="9.140625" style="18"/>
  </cols>
  <sheetData>
    <row r="1" spans="1:8" x14ac:dyDescent="0.2">
      <c r="A1" s="25" t="s">
        <v>518</v>
      </c>
      <c r="B1" s="819" t="s">
        <v>519</v>
      </c>
      <c r="C1" s="819"/>
      <c r="D1" s="819"/>
      <c r="E1" s="819"/>
    </row>
    <row r="2" spans="1:8" x14ac:dyDescent="0.2">
      <c r="A2" s="25"/>
      <c r="B2" s="417"/>
      <c r="C2" s="417"/>
      <c r="D2" s="417"/>
    </row>
    <row r="3" spans="1:8" x14ac:dyDescent="0.2">
      <c r="B3" s="769" t="s">
        <v>520</v>
      </c>
      <c r="C3" s="769"/>
      <c r="D3" s="769"/>
      <c r="E3" s="769"/>
      <c r="F3" s="769"/>
    </row>
    <row r="5" spans="1:8" x14ac:dyDescent="0.2">
      <c r="A5" s="909" t="s">
        <v>521</v>
      </c>
      <c r="B5" s="910"/>
      <c r="C5" s="910"/>
      <c r="D5" s="911"/>
      <c r="E5" s="906" t="s">
        <v>522</v>
      </c>
      <c r="F5" s="907"/>
      <c r="G5" s="908"/>
      <c r="H5" s="137"/>
    </row>
    <row r="6" spans="1:8" ht="24" x14ac:dyDescent="0.2">
      <c r="A6" s="912"/>
      <c r="B6" s="913"/>
      <c r="C6" s="913"/>
      <c r="D6" s="914"/>
      <c r="E6" s="138" t="s">
        <v>523</v>
      </c>
      <c r="F6" s="138" t="s">
        <v>524</v>
      </c>
      <c r="G6" s="138" t="s">
        <v>525</v>
      </c>
      <c r="H6" s="137"/>
    </row>
    <row r="7" spans="1:8" x14ac:dyDescent="0.2">
      <c r="A7" s="250" t="s">
        <v>27</v>
      </c>
      <c r="B7" s="932" t="s">
        <v>526</v>
      </c>
      <c r="C7" s="932"/>
      <c r="D7" s="932"/>
      <c r="E7" s="935"/>
      <c r="F7" s="139" t="s">
        <v>26</v>
      </c>
      <c r="G7" s="441"/>
      <c r="H7" s="140"/>
    </row>
    <row r="8" spans="1:8" x14ac:dyDescent="0.2">
      <c r="A8" s="251"/>
      <c r="B8" s="870" t="s">
        <v>527</v>
      </c>
      <c r="C8" s="870"/>
      <c r="D8" s="933"/>
      <c r="E8" s="936"/>
      <c r="F8" s="139"/>
      <c r="G8" s="141"/>
      <c r="H8" s="140"/>
    </row>
    <row r="9" spans="1:8" x14ac:dyDescent="0.2">
      <c r="A9" s="251"/>
      <c r="B9" s="870" t="s">
        <v>528</v>
      </c>
      <c r="C9" s="870"/>
      <c r="D9" s="933"/>
      <c r="E9" s="142"/>
      <c r="F9" s="139"/>
      <c r="G9" s="141"/>
      <c r="H9" s="140"/>
    </row>
    <row r="10" spans="1:8" x14ac:dyDescent="0.2">
      <c r="A10" s="143"/>
      <c r="B10" s="915" t="s">
        <v>529</v>
      </c>
      <c r="C10" s="915"/>
      <c r="D10" s="916"/>
      <c r="E10" s="144"/>
      <c r="F10" s="145"/>
      <c r="G10" s="442"/>
      <c r="H10" s="137"/>
    </row>
    <row r="11" spans="1:8" x14ac:dyDescent="0.2">
      <c r="A11" s="143"/>
      <c r="B11" s="915" t="s">
        <v>530</v>
      </c>
      <c r="C11" s="915"/>
      <c r="D11" s="916"/>
      <c r="E11" s="923"/>
      <c r="F11" s="923"/>
      <c r="G11" s="928"/>
      <c r="H11" s="137"/>
    </row>
    <row r="12" spans="1:8" x14ac:dyDescent="0.2">
      <c r="A12" s="143"/>
      <c r="B12" s="917"/>
      <c r="C12" s="917"/>
      <c r="D12" s="918"/>
      <c r="E12" s="924"/>
      <c r="F12" s="924"/>
      <c r="G12" s="929"/>
      <c r="H12" s="137"/>
    </row>
    <row r="13" spans="1:8" ht="13.5" thickBot="1" x14ac:dyDescent="0.25">
      <c r="A13" s="255"/>
      <c r="B13" s="57"/>
      <c r="C13" s="440"/>
      <c r="D13" s="440"/>
      <c r="E13" s="253"/>
      <c r="F13" s="256"/>
      <c r="G13" s="257"/>
      <c r="H13" s="137"/>
    </row>
    <row r="14" spans="1:8" ht="12.75" customHeight="1" x14ac:dyDescent="0.2">
      <c r="A14" s="252" t="s">
        <v>28</v>
      </c>
      <c r="B14" s="919" t="s">
        <v>531</v>
      </c>
      <c r="C14" s="919"/>
      <c r="D14" s="920"/>
      <c r="E14" s="930"/>
      <c r="F14" s="925"/>
      <c r="G14" s="925"/>
      <c r="H14" s="140"/>
    </row>
    <row r="15" spans="1:8" ht="27.75" customHeight="1" x14ac:dyDescent="0.2">
      <c r="A15" s="143"/>
      <c r="B15" s="915" t="s">
        <v>532</v>
      </c>
      <c r="C15" s="915"/>
      <c r="D15" s="916"/>
      <c r="E15" s="931"/>
      <c r="F15" s="924"/>
      <c r="G15" s="924"/>
      <c r="H15" s="137"/>
    </row>
    <row r="16" spans="1:8" ht="12.75" customHeight="1" x14ac:dyDescent="0.2">
      <c r="A16" s="143"/>
      <c r="B16" s="915" t="s">
        <v>533</v>
      </c>
      <c r="C16" s="915"/>
      <c r="D16" s="915"/>
      <c r="E16" s="923"/>
      <c r="F16" s="923"/>
      <c r="G16" s="923"/>
      <c r="H16" s="137"/>
    </row>
    <row r="17" spans="1:8" x14ac:dyDescent="0.2">
      <c r="A17" s="143"/>
      <c r="B17" s="917"/>
      <c r="C17" s="917"/>
      <c r="D17" s="918"/>
      <c r="E17" s="924"/>
      <c r="F17" s="924"/>
      <c r="G17" s="924"/>
      <c r="H17" s="137"/>
    </row>
    <row r="18" spans="1:8" ht="12.75" customHeight="1" thickBot="1" x14ac:dyDescent="0.25">
      <c r="A18" s="146"/>
      <c r="B18" s="440"/>
      <c r="C18" s="440"/>
      <c r="D18" s="440"/>
      <c r="E18" s="253"/>
      <c r="F18" s="253"/>
      <c r="G18" s="254"/>
      <c r="H18" s="137"/>
    </row>
    <row r="19" spans="1:8" x14ac:dyDescent="0.2">
      <c r="A19" s="252" t="s">
        <v>29</v>
      </c>
      <c r="B19" s="919" t="s">
        <v>534</v>
      </c>
      <c r="C19" s="919"/>
      <c r="D19" s="920"/>
      <c r="E19" s="925"/>
      <c r="F19" s="925"/>
      <c r="G19" s="925"/>
      <c r="H19" s="137"/>
    </row>
    <row r="20" spans="1:8" x14ac:dyDescent="0.2">
      <c r="A20" s="251"/>
      <c r="B20" s="919" t="s">
        <v>535</v>
      </c>
      <c r="C20" s="919"/>
      <c r="D20" s="920"/>
      <c r="E20" s="926"/>
      <c r="F20" s="926"/>
      <c r="G20" s="926"/>
      <c r="H20" s="137"/>
    </row>
    <row r="21" spans="1:8" x14ac:dyDescent="0.2">
      <c r="A21" s="143"/>
      <c r="B21" s="915" t="s">
        <v>536</v>
      </c>
      <c r="C21" s="915"/>
      <c r="D21" s="916"/>
      <c r="E21" s="924"/>
      <c r="F21" s="924"/>
      <c r="G21" s="924"/>
      <c r="H21" s="137"/>
    </row>
    <row r="22" spans="1:8" ht="12.75" customHeight="1" x14ac:dyDescent="0.2">
      <c r="A22" s="143"/>
      <c r="B22" s="915" t="s">
        <v>537</v>
      </c>
      <c r="C22" s="915"/>
      <c r="D22" s="916"/>
      <c r="E22" s="147"/>
      <c r="F22" s="439"/>
      <c r="G22" s="439"/>
      <c r="H22" s="140"/>
    </row>
    <row r="23" spans="1:8" ht="12.75" customHeight="1" x14ac:dyDescent="0.2">
      <c r="A23" s="143"/>
      <c r="B23" s="915" t="s">
        <v>538</v>
      </c>
      <c r="C23" s="915"/>
      <c r="D23" s="916"/>
      <c r="E23" s="147"/>
      <c r="F23" s="147"/>
      <c r="G23" s="439"/>
      <c r="H23" s="140"/>
    </row>
    <row r="24" spans="1:8" x14ac:dyDescent="0.2">
      <c r="A24" s="143"/>
      <c r="B24" s="915" t="s">
        <v>539</v>
      </c>
      <c r="C24" s="915"/>
      <c r="D24" s="916"/>
      <c r="E24" s="147"/>
      <c r="F24" s="147"/>
      <c r="G24" s="439"/>
      <c r="H24" s="137"/>
    </row>
    <row r="25" spans="1:8" x14ac:dyDescent="0.2">
      <c r="A25" s="143"/>
      <c r="B25" s="915" t="s">
        <v>540</v>
      </c>
      <c r="C25" s="915"/>
      <c r="D25" s="916"/>
      <c r="E25" s="147"/>
      <c r="F25" s="147"/>
      <c r="G25" s="439"/>
      <c r="H25" s="137"/>
    </row>
    <row r="26" spans="1:8" x14ac:dyDescent="0.2">
      <c r="A26" s="143"/>
      <c r="B26" s="915" t="s">
        <v>541</v>
      </c>
      <c r="C26" s="915"/>
      <c r="D26" s="916"/>
      <c r="E26" s="147"/>
      <c r="F26" s="147"/>
      <c r="G26" s="439"/>
      <c r="H26" s="137"/>
    </row>
    <row r="27" spans="1:8" x14ac:dyDescent="0.2">
      <c r="A27" s="143"/>
      <c r="B27" s="915" t="s">
        <v>542</v>
      </c>
      <c r="C27" s="915"/>
      <c r="D27" s="916"/>
      <c r="E27" s="147"/>
      <c r="F27" s="147"/>
      <c r="G27" s="439"/>
      <c r="H27" s="137"/>
    </row>
    <row r="28" spans="1:8" ht="13.5" thickBot="1" x14ac:dyDescent="0.25">
      <c r="A28" s="146"/>
      <c r="B28" s="440" t="s">
        <v>543</v>
      </c>
      <c r="C28" s="440"/>
      <c r="D28" s="148"/>
      <c r="E28" s="253"/>
      <c r="F28" s="253"/>
      <c r="G28" s="254"/>
      <c r="H28" s="137"/>
    </row>
    <row r="29" spans="1:8" ht="13.5" thickBot="1" x14ac:dyDescent="0.25">
      <c r="A29" s="143"/>
      <c r="B29" s="435"/>
      <c r="C29" s="435"/>
      <c r="D29" s="436"/>
      <c r="E29" s="397"/>
      <c r="F29" s="397"/>
      <c r="G29" s="398"/>
      <c r="H29" s="137"/>
    </row>
    <row r="30" spans="1:8" x14ac:dyDescent="0.2">
      <c r="A30" s="252" t="s">
        <v>30</v>
      </c>
      <c r="B30" s="919" t="s">
        <v>544</v>
      </c>
      <c r="C30" s="919"/>
      <c r="D30" s="920"/>
      <c r="E30" s="925"/>
      <c r="F30" s="925"/>
      <c r="G30" s="925"/>
      <c r="H30" s="137"/>
    </row>
    <row r="31" spans="1:8" x14ac:dyDescent="0.2">
      <c r="A31" s="143"/>
      <c r="B31" s="915" t="s">
        <v>545</v>
      </c>
      <c r="C31" s="915"/>
      <c r="D31" s="916"/>
      <c r="E31" s="926"/>
      <c r="F31" s="924"/>
      <c r="G31" s="924"/>
      <c r="H31" s="137"/>
    </row>
    <row r="32" spans="1:8" x14ac:dyDescent="0.2">
      <c r="A32" s="143"/>
      <c r="B32" s="915" t="s">
        <v>546</v>
      </c>
      <c r="C32" s="915"/>
      <c r="D32" s="916"/>
      <c r="E32" s="149"/>
      <c r="F32" s="147"/>
      <c r="G32" s="439"/>
      <c r="H32" s="137"/>
    </row>
    <row r="33" spans="1:8" ht="12.75" customHeight="1" x14ac:dyDescent="0.2">
      <c r="A33" s="143"/>
      <c r="B33" s="915" t="s">
        <v>547</v>
      </c>
      <c r="C33" s="915"/>
      <c r="D33" s="916"/>
      <c r="E33" s="439"/>
      <c r="F33" s="147"/>
      <c r="G33" s="439"/>
      <c r="H33" s="137"/>
    </row>
    <row r="34" spans="1:8" ht="12.75" customHeight="1" x14ac:dyDescent="0.2">
      <c r="A34" s="143"/>
      <c r="B34" s="915" t="s">
        <v>548</v>
      </c>
      <c r="C34" s="915"/>
      <c r="D34" s="916"/>
      <c r="E34" s="439"/>
      <c r="F34" s="144"/>
      <c r="G34" s="149"/>
      <c r="H34" s="137"/>
    </row>
    <row r="35" spans="1:8" ht="12.75" customHeight="1" x14ac:dyDescent="0.2">
      <c r="A35" s="143"/>
      <c r="B35" s="915" t="s">
        <v>549</v>
      </c>
      <c r="C35" s="915"/>
      <c r="D35" s="916"/>
      <c r="E35" s="438"/>
      <c r="F35" s="399"/>
      <c r="G35" s="437"/>
      <c r="H35" s="137"/>
    </row>
    <row r="36" spans="1:8" ht="12.75" customHeight="1" x14ac:dyDescent="0.2">
      <c r="A36" s="143"/>
      <c r="B36" s="915" t="s">
        <v>550</v>
      </c>
      <c r="C36" s="915"/>
      <c r="D36" s="915"/>
      <c r="E36" s="921"/>
      <c r="F36" s="921"/>
      <c r="G36" s="921"/>
      <c r="H36" s="137"/>
    </row>
    <row r="37" spans="1:8" x14ac:dyDescent="0.2">
      <c r="A37" s="143"/>
      <c r="B37" s="917"/>
      <c r="C37" s="917"/>
      <c r="D37" s="917"/>
      <c r="E37" s="922"/>
      <c r="F37" s="922"/>
      <c r="G37" s="922"/>
      <c r="H37" s="140"/>
    </row>
    <row r="38" spans="1:8" ht="13.5" thickBot="1" x14ac:dyDescent="0.25">
      <c r="A38" s="146"/>
      <c r="B38" s="927"/>
      <c r="C38" s="927"/>
      <c r="D38" s="150"/>
      <c r="E38" s="253"/>
      <c r="F38" s="253"/>
      <c r="G38" s="254"/>
      <c r="H38" s="137"/>
    </row>
    <row r="39" spans="1:8" ht="12.75" customHeight="1" x14ac:dyDescent="0.2">
      <c r="A39" s="251" t="s">
        <v>31</v>
      </c>
      <c r="B39" s="938" t="s">
        <v>551</v>
      </c>
      <c r="C39" s="938"/>
      <c r="D39" s="939"/>
      <c r="E39" s="930"/>
      <c r="F39" s="930"/>
      <c r="G39" s="925"/>
      <c r="H39" s="137"/>
    </row>
    <row r="40" spans="1:8" x14ac:dyDescent="0.2">
      <c r="A40" s="143"/>
      <c r="B40" s="915" t="s">
        <v>552</v>
      </c>
      <c r="C40" s="915"/>
      <c r="D40" s="916"/>
      <c r="E40" s="931"/>
      <c r="F40" s="931"/>
      <c r="G40" s="924"/>
      <c r="H40" s="137"/>
    </row>
    <row r="41" spans="1:8" x14ac:dyDescent="0.2">
      <c r="A41" s="143"/>
      <c r="B41" s="915" t="s">
        <v>553</v>
      </c>
      <c r="C41" s="915"/>
      <c r="D41" s="916"/>
      <c r="E41" s="144"/>
      <c r="F41" s="147"/>
      <c r="G41" s="439"/>
      <c r="H41" s="137"/>
    </row>
    <row r="42" spans="1:8" x14ac:dyDescent="0.2">
      <c r="A42" s="143"/>
      <c r="B42" s="915" t="s">
        <v>554</v>
      </c>
      <c r="C42" s="915"/>
      <c r="D42" s="916"/>
      <c r="E42" s="439"/>
      <c r="F42" s="147"/>
      <c r="G42" s="439"/>
      <c r="H42" s="137"/>
    </row>
    <row r="43" spans="1:8" x14ac:dyDescent="0.2">
      <c r="A43" s="143"/>
      <c r="B43" s="915" t="s">
        <v>555</v>
      </c>
      <c r="C43" s="915"/>
      <c r="D43" s="916"/>
      <c r="E43" s="439"/>
      <c r="F43" s="147"/>
      <c r="G43" s="439"/>
      <c r="H43" s="137"/>
    </row>
    <row r="44" spans="1:8" x14ac:dyDescent="0.2">
      <c r="A44" s="143"/>
      <c r="B44" s="915" t="s">
        <v>556</v>
      </c>
      <c r="C44" s="915"/>
      <c r="D44" s="916"/>
      <c r="E44" s="439"/>
      <c r="F44" s="147"/>
      <c r="G44" s="439"/>
      <c r="H44" s="137"/>
    </row>
    <row r="45" spans="1:8" x14ac:dyDescent="0.2">
      <c r="A45" s="143"/>
      <c r="B45" s="915" t="s">
        <v>557</v>
      </c>
      <c r="C45" s="915"/>
      <c r="D45" s="916"/>
      <c r="E45" s="147"/>
      <c r="F45" s="144"/>
      <c r="G45" s="149"/>
      <c r="H45" s="137"/>
    </row>
    <row r="46" spans="1:8" x14ac:dyDescent="0.2">
      <c r="A46" s="143"/>
      <c r="B46" s="915" t="s">
        <v>558</v>
      </c>
      <c r="C46" s="915"/>
      <c r="D46" s="915"/>
      <c r="E46" s="144"/>
      <c r="F46" s="399"/>
      <c r="G46" s="437"/>
      <c r="H46" s="137"/>
    </row>
    <row r="47" spans="1:8" x14ac:dyDescent="0.2">
      <c r="A47" s="143"/>
      <c r="B47" s="915" t="s">
        <v>559</v>
      </c>
      <c r="C47" s="915"/>
      <c r="D47" s="915"/>
      <c r="E47" s="144"/>
      <c r="F47" s="399"/>
      <c r="G47" s="437"/>
      <c r="H47" s="137"/>
    </row>
    <row r="48" spans="1:8" x14ac:dyDescent="0.2">
      <c r="A48" s="143"/>
      <c r="B48" s="915" t="s">
        <v>560</v>
      </c>
      <c r="C48" s="915"/>
      <c r="D48" s="915"/>
      <c r="E48" s="144"/>
      <c r="F48" s="399"/>
      <c r="G48" s="437"/>
      <c r="H48" s="137"/>
    </row>
    <row r="49" spans="1:8" x14ac:dyDescent="0.2">
      <c r="A49" s="143"/>
      <c r="B49" s="915" t="s">
        <v>561</v>
      </c>
      <c r="C49" s="915"/>
      <c r="D49" s="915"/>
      <c r="E49" s="144"/>
      <c r="F49" s="399"/>
      <c r="G49" s="437"/>
      <c r="H49" s="140"/>
    </row>
    <row r="50" spans="1:8" x14ac:dyDescent="0.2">
      <c r="A50" s="143"/>
      <c r="B50" s="915" t="s">
        <v>562</v>
      </c>
      <c r="C50" s="915"/>
      <c r="D50" s="915"/>
      <c r="E50" s="401"/>
      <c r="F50" s="399"/>
      <c r="G50" s="437"/>
      <c r="H50" s="137"/>
    </row>
    <row r="51" spans="1:8" x14ac:dyDescent="0.2">
      <c r="A51" s="143"/>
      <c r="B51" s="915"/>
      <c r="C51" s="915"/>
      <c r="D51" s="915"/>
      <c r="E51" s="923"/>
      <c r="F51" s="923"/>
      <c r="G51" s="923"/>
    </row>
    <row r="52" spans="1:8" x14ac:dyDescent="0.2">
      <c r="A52" s="143"/>
      <c r="B52" s="915"/>
      <c r="C52" s="915"/>
      <c r="D52" s="915"/>
      <c r="E52" s="937"/>
      <c r="F52" s="934"/>
      <c r="G52" s="934"/>
    </row>
    <row r="53" spans="1:8" x14ac:dyDescent="0.2">
      <c r="A53" s="151"/>
      <c r="B53" s="152"/>
      <c r="C53" s="152"/>
      <c r="D53" s="153"/>
      <c r="E53" s="258"/>
      <c r="F53" s="258"/>
      <c r="G53" s="259"/>
    </row>
    <row r="54" spans="1:8" ht="12.75" customHeight="1" x14ac:dyDescent="0.2">
      <c r="A54" s="903" t="s">
        <v>563</v>
      </c>
      <c r="B54" s="904"/>
      <c r="C54" s="904"/>
      <c r="D54" s="905"/>
      <c r="E54" s="154">
        <f>SUM(E7:E53)</f>
        <v>0</v>
      </c>
      <c r="F54" s="154">
        <f>SUM(F7:F53)</f>
        <v>0</v>
      </c>
      <c r="G54" s="155">
        <f>SUM(G7:G53)</f>
        <v>0</v>
      </c>
    </row>
    <row r="57" spans="1:8" x14ac:dyDescent="0.2">
      <c r="A57" s="156"/>
      <c r="B57" s="156"/>
      <c r="C57" s="156"/>
    </row>
  </sheetData>
  <mergeCells count="72">
    <mergeCell ref="B47:D47"/>
    <mergeCell ref="B48:D48"/>
    <mergeCell ref="B49:D49"/>
    <mergeCell ref="B50:D50"/>
    <mergeCell ref="B51:D51"/>
    <mergeCell ref="B32:D32"/>
    <mergeCell ref="B30:D30"/>
    <mergeCell ref="B33:D33"/>
    <mergeCell ref="B34:D34"/>
    <mergeCell ref="B35:D35"/>
    <mergeCell ref="F51:F52"/>
    <mergeCell ref="G51:G52"/>
    <mergeCell ref="E7:E8"/>
    <mergeCell ref="E51:E52"/>
    <mergeCell ref="B36:D36"/>
    <mergeCell ref="B37:D37"/>
    <mergeCell ref="G36:G37"/>
    <mergeCell ref="B40:D40"/>
    <mergeCell ref="B39:D39"/>
    <mergeCell ref="G39:G40"/>
    <mergeCell ref="E39:E40"/>
    <mergeCell ref="F39:F40"/>
    <mergeCell ref="F36:F37"/>
    <mergeCell ref="F19:F21"/>
    <mergeCell ref="G30:G31"/>
    <mergeCell ref="B43:D43"/>
    <mergeCell ref="B25:D25"/>
    <mergeCell ref="E30:E31"/>
    <mergeCell ref="B3:F3"/>
    <mergeCell ref="E16:E17"/>
    <mergeCell ref="F16:F17"/>
    <mergeCell ref="B14:D14"/>
    <mergeCell ref="B10:D10"/>
    <mergeCell ref="E19:E21"/>
    <mergeCell ref="B20:D20"/>
    <mergeCell ref="B26:D26"/>
    <mergeCell ref="B22:D22"/>
    <mergeCell ref="B23:D23"/>
    <mergeCell ref="F30:F31"/>
    <mergeCell ref="B31:D31"/>
    <mergeCell ref="B42:D42"/>
    <mergeCell ref="B38:C38"/>
    <mergeCell ref="B1:E1"/>
    <mergeCell ref="G14:G15"/>
    <mergeCell ref="E11:E12"/>
    <mergeCell ref="F11:F12"/>
    <mergeCell ref="G11:G12"/>
    <mergeCell ref="E14:E15"/>
    <mergeCell ref="F14:F15"/>
    <mergeCell ref="B7:D7"/>
    <mergeCell ref="B8:D8"/>
    <mergeCell ref="B9:D9"/>
    <mergeCell ref="B11:D11"/>
    <mergeCell ref="B12:D12"/>
    <mergeCell ref="B27:D27"/>
    <mergeCell ref="B24:D24"/>
    <mergeCell ref="A54:D54"/>
    <mergeCell ref="E5:G5"/>
    <mergeCell ref="A5:D6"/>
    <mergeCell ref="B21:D21"/>
    <mergeCell ref="B15:D15"/>
    <mergeCell ref="B17:D17"/>
    <mergeCell ref="B16:D16"/>
    <mergeCell ref="B19:D19"/>
    <mergeCell ref="B52:D52"/>
    <mergeCell ref="B46:D46"/>
    <mergeCell ref="B44:D44"/>
    <mergeCell ref="B45:D45"/>
    <mergeCell ref="E36:E37"/>
    <mergeCell ref="B41:D41"/>
    <mergeCell ref="G16:G17"/>
    <mergeCell ref="G19:G21"/>
  </mergeCells>
  <phoneticPr fontId="0" type="noConversion"/>
  <printOptions horizontalCentered="1"/>
  <pageMargins left="0.75" right="0.75" top="0.75" bottom="1" header="0.5" footer="0.5"/>
  <pageSetup scale="95" orientation="portrait" horizontalDpi="4294967292" r:id="rId1"/>
  <headerFooter>
    <oddFooter>&amp;LIndiana Housing and Community Development Authority Rental Housing Final Application. Updated 12/2023&amp;RPage 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5"/>
  <dimension ref="A1:G54"/>
  <sheetViews>
    <sheetView showGridLines="0" view="pageLayout" topLeftCell="A16" workbookViewId="0">
      <selection activeCell="H54" sqref="H54"/>
    </sheetView>
  </sheetViews>
  <sheetFormatPr defaultColWidth="9.140625" defaultRowHeight="12.75" x14ac:dyDescent="0.2"/>
  <cols>
    <col min="1" max="1" width="3.7109375" style="18" customWidth="1"/>
    <col min="2" max="3" width="9.140625" style="18"/>
    <col min="4" max="4" width="15.7109375" style="18" customWidth="1"/>
    <col min="5" max="7" width="14.7109375" style="18" customWidth="1"/>
    <col min="8" max="8" width="12.7109375" style="18" customWidth="1"/>
    <col min="9" max="16384" width="9.140625" style="18"/>
  </cols>
  <sheetData>
    <row r="1" spans="1:7" ht="12.75" customHeight="1" x14ac:dyDescent="0.2">
      <c r="A1" s="323" t="s">
        <v>564</v>
      </c>
      <c r="B1" s="271"/>
      <c r="C1" s="271"/>
      <c r="D1" s="272"/>
      <c r="E1" s="443" t="s">
        <v>522</v>
      </c>
      <c r="F1" s="444"/>
      <c r="G1" s="445"/>
    </row>
    <row r="2" spans="1:7" x14ac:dyDescent="0.2">
      <c r="A2" s="273"/>
      <c r="B2" s="274"/>
      <c r="C2" s="274"/>
      <c r="D2" s="275"/>
      <c r="E2" s="279" t="s">
        <v>523</v>
      </c>
      <c r="F2" s="287" t="s">
        <v>524</v>
      </c>
      <c r="G2" s="280" t="s">
        <v>525</v>
      </c>
    </row>
    <row r="3" spans="1:7" x14ac:dyDescent="0.2">
      <c r="A3" s="276"/>
      <c r="B3" s="324" t="s">
        <v>565</v>
      </c>
      <c r="C3" s="277"/>
      <c r="D3" s="278"/>
      <c r="E3" s="159">
        <f>'Itemized Costs (pg 25)'!E54</f>
        <v>0</v>
      </c>
      <c r="F3" s="160">
        <f>'Itemized Costs (pg 25)'!F54</f>
        <v>0</v>
      </c>
      <c r="G3" s="160">
        <f>'Itemized Costs (pg 25)'!G54</f>
        <v>0</v>
      </c>
    </row>
    <row r="4" spans="1:7" x14ac:dyDescent="0.2">
      <c r="A4" s="197" t="s">
        <v>32</v>
      </c>
      <c r="B4" s="453" t="s">
        <v>566</v>
      </c>
      <c r="C4" s="453"/>
      <c r="D4" s="453"/>
      <c r="E4" s="940"/>
      <c r="F4" s="940"/>
      <c r="G4" s="940"/>
    </row>
    <row r="5" spans="1:7" x14ac:dyDescent="0.2">
      <c r="A5" s="197"/>
      <c r="B5" s="455" t="s">
        <v>567</v>
      </c>
      <c r="C5" s="455"/>
      <c r="D5" s="456"/>
      <c r="E5" s="941"/>
      <c r="F5" s="941"/>
      <c r="G5" s="941"/>
    </row>
    <row r="6" spans="1:7" x14ac:dyDescent="0.2">
      <c r="A6" s="268"/>
      <c r="B6" s="455" t="s">
        <v>568</v>
      </c>
      <c r="C6" s="455"/>
      <c r="D6" s="455"/>
      <c r="E6" s="940"/>
      <c r="F6" s="940"/>
      <c r="G6" s="940"/>
    </row>
    <row r="7" spans="1:7" x14ac:dyDescent="0.2">
      <c r="A7" s="268"/>
      <c r="B7" s="455" t="s">
        <v>569</v>
      </c>
      <c r="C7" s="455"/>
      <c r="D7" s="455"/>
      <c r="E7" s="941"/>
      <c r="F7" s="941"/>
      <c r="G7" s="941"/>
    </row>
    <row r="8" spans="1:7" x14ac:dyDescent="0.2">
      <c r="A8" s="163"/>
      <c r="B8" s="455" t="s">
        <v>570</v>
      </c>
      <c r="C8" s="455"/>
      <c r="D8" s="456"/>
      <c r="E8" s="448"/>
      <c r="F8" s="448"/>
      <c r="G8" s="448"/>
    </row>
    <row r="9" spans="1:7" x14ac:dyDescent="0.2">
      <c r="A9" s="163"/>
      <c r="B9" s="455" t="s">
        <v>571</v>
      </c>
      <c r="C9" s="455"/>
      <c r="D9" s="456"/>
      <c r="E9" s="448"/>
      <c r="F9" s="164"/>
      <c r="G9" s="164"/>
    </row>
    <row r="10" spans="1:7" x14ac:dyDescent="0.2">
      <c r="A10" s="163"/>
      <c r="B10" s="455" t="s">
        <v>572</v>
      </c>
      <c r="C10" s="455"/>
      <c r="D10" s="455"/>
      <c r="E10" s="164"/>
      <c r="F10" s="164"/>
      <c r="G10" s="164"/>
    </row>
    <row r="11" spans="1:7" ht="13.5" thickBot="1" x14ac:dyDescent="0.25">
      <c r="A11" s="165"/>
      <c r="B11" s="449" t="s">
        <v>573</v>
      </c>
      <c r="C11" s="166"/>
      <c r="D11" s="166"/>
      <c r="E11" s="173"/>
      <c r="F11" s="173"/>
      <c r="G11" s="173"/>
    </row>
    <row r="12" spans="1:7" x14ac:dyDescent="0.2">
      <c r="A12" s="197" t="s">
        <v>33</v>
      </c>
      <c r="B12" s="453" t="s">
        <v>574</v>
      </c>
      <c r="C12" s="453"/>
      <c r="D12" s="453"/>
      <c r="E12" s="943"/>
      <c r="F12" s="454"/>
      <c r="G12" s="454"/>
    </row>
    <row r="13" spans="1:7" x14ac:dyDescent="0.2">
      <c r="A13" s="268"/>
      <c r="B13" s="455" t="s">
        <v>575</v>
      </c>
      <c r="C13" s="455"/>
      <c r="D13" s="456"/>
      <c r="E13" s="941"/>
      <c r="F13" s="167"/>
      <c r="G13" s="167"/>
    </row>
    <row r="14" spans="1:7" x14ac:dyDescent="0.2">
      <c r="A14" s="268"/>
      <c r="B14" s="455" t="s">
        <v>576</v>
      </c>
      <c r="C14" s="455"/>
      <c r="D14" s="456"/>
      <c r="E14" s="448"/>
      <c r="F14" s="167"/>
      <c r="G14" s="167"/>
    </row>
    <row r="15" spans="1:7" x14ac:dyDescent="0.2">
      <c r="A15" s="268"/>
      <c r="B15" s="455" t="s">
        <v>577</v>
      </c>
      <c r="C15" s="455"/>
      <c r="D15" s="456"/>
      <c r="E15" s="448"/>
      <c r="F15" s="167"/>
      <c r="G15" s="167"/>
    </row>
    <row r="16" spans="1:7" x14ac:dyDescent="0.2">
      <c r="A16" s="268"/>
      <c r="B16" s="455" t="s">
        <v>578</v>
      </c>
      <c r="C16" s="455"/>
      <c r="D16" s="456"/>
      <c r="E16" s="448"/>
      <c r="F16" s="167"/>
      <c r="G16" s="167"/>
    </row>
    <row r="17" spans="1:7" x14ac:dyDescent="0.2">
      <c r="A17" s="268"/>
      <c r="B17" s="455" t="s">
        <v>579</v>
      </c>
      <c r="C17" s="455"/>
      <c r="D17" s="456"/>
      <c r="E17" s="448"/>
      <c r="F17" s="168"/>
      <c r="G17" s="168"/>
    </row>
    <row r="18" spans="1:7" x14ac:dyDescent="0.2">
      <c r="A18" s="268"/>
      <c r="B18" s="455" t="s">
        <v>580</v>
      </c>
      <c r="C18" s="455"/>
      <c r="D18" s="456"/>
      <c r="E18" s="448"/>
      <c r="F18" s="167"/>
      <c r="G18" s="167"/>
    </row>
    <row r="19" spans="1:7" x14ac:dyDescent="0.2">
      <c r="A19" s="268"/>
      <c r="B19" s="455" t="s">
        <v>581</v>
      </c>
      <c r="C19" s="455"/>
      <c r="D19" s="456"/>
      <c r="E19" s="448"/>
      <c r="F19" s="169"/>
      <c r="G19" s="169"/>
    </row>
    <row r="20" spans="1:7" x14ac:dyDescent="0.2">
      <c r="A20" s="268"/>
      <c r="B20" s="455" t="s">
        <v>582</v>
      </c>
      <c r="C20" s="455"/>
      <c r="D20" s="456"/>
      <c r="E20" s="935"/>
      <c r="F20" s="944"/>
      <c r="G20" s="944"/>
    </row>
    <row r="21" spans="1:7" x14ac:dyDescent="0.2">
      <c r="A21" s="162"/>
      <c r="B21" s="946"/>
      <c r="C21" s="946"/>
      <c r="D21" s="946"/>
      <c r="E21" s="709"/>
      <c r="F21" s="709"/>
      <c r="G21" s="709"/>
    </row>
    <row r="22" spans="1:7" ht="13.5" thickBot="1" x14ac:dyDescent="0.25">
      <c r="A22" s="269"/>
      <c r="B22" s="171"/>
      <c r="C22" s="172"/>
      <c r="D22" s="172"/>
      <c r="E22" s="173"/>
      <c r="F22" s="173"/>
      <c r="G22" s="173"/>
    </row>
    <row r="23" spans="1:7" x14ac:dyDescent="0.2">
      <c r="A23" s="197" t="s">
        <v>583</v>
      </c>
      <c r="B23" s="453" t="s">
        <v>584</v>
      </c>
      <c r="C23" s="453"/>
      <c r="D23" s="453"/>
      <c r="E23" s="943"/>
      <c r="F23" s="943"/>
      <c r="G23" s="943"/>
    </row>
    <row r="24" spans="1:7" x14ac:dyDescent="0.2">
      <c r="A24" s="268"/>
      <c r="B24" s="455" t="s">
        <v>585</v>
      </c>
      <c r="C24" s="455"/>
      <c r="D24" s="456"/>
      <c r="E24" s="941"/>
      <c r="F24" s="941"/>
      <c r="G24" s="941"/>
    </row>
    <row r="25" spans="1:7" x14ac:dyDescent="0.2">
      <c r="A25" s="268"/>
      <c r="B25" s="455" t="s">
        <v>586</v>
      </c>
      <c r="C25" s="455"/>
      <c r="D25" s="456"/>
      <c r="E25" s="448"/>
      <c r="F25" s="448"/>
      <c r="G25" s="448"/>
    </row>
    <row r="26" spans="1:7" x14ac:dyDescent="0.2">
      <c r="A26" s="268"/>
      <c r="B26" s="455" t="s">
        <v>587</v>
      </c>
      <c r="C26" s="455"/>
      <c r="D26" s="456"/>
      <c r="E26" s="448"/>
      <c r="F26" s="448"/>
      <c r="G26" s="448"/>
    </row>
    <row r="27" spans="1:7" x14ac:dyDescent="0.2">
      <c r="A27" s="268"/>
      <c r="B27" s="455" t="s">
        <v>588</v>
      </c>
      <c r="C27" s="455"/>
      <c r="D27" s="456"/>
      <c r="E27" s="448"/>
      <c r="F27" s="448"/>
      <c r="G27" s="448"/>
    </row>
    <row r="28" spans="1:7" x14ac:dyDescent="0.2">
      <c r="A28" s="268"/>
      <c r="B28" s="455" t="s">
        <v>589</v>
      </c>
      <c r="C28" s="455"/>
      <c r="D28" s="456"/>
      <c r="E28" s="448"/>
      <c r="F28" s="164"/>
      <c r="G28" s="164"/>
    </row>
    <row r="29" spans="1:7" x14ac:dyDescent="0.2">
      <c r="A29" s="268"/>
      <c r="B29" s="455" t="s">
        <v>590</v>
      </c>
      <c r="C29" s="455"/>
      <c r="D29" s="456"/>
      <c r="E29" s="448"/>
      <c r="F29" s="164"/>
      <c r="G29" s="164"/>
    </row>
    <row r="30" spans="1:7" x14ac:dyDescent="0.2">
      <c r="A30" s="268"/>
      <c r="B30" s="402" t="s">
        <v>591</v>
      </c>
      <c r="C30" s="455"/>
      <c r="D30" s="456"/>
      <c r="E30" s="164"/>
      <c r="F30" s="164"/>
      <c r="G30" s="164"/>
    </row>
    <row r="31" spans="1:7" x14ac:dyDescent="0.2">
      <c r="A31" s="268"/>
      <c r="B31" s="402" t="s">
        <v>592</v>
      </c>
      <c r="C31" s="455"/>
      <c r="D31" s="455"/>
      <c r="E31" s="945"/>
      <c r="F31" s="945"/>
      <c r="G31" s="945"/>
    </row>
    <row r="32" spans="1:7" x14ac:dyDescent="0.2">
      <c r="A32" s="162"/>
      <c r="B32" s="942"/>
      <c r="C32" s="942"/>
      <c r="D32" s="942"/>
      <c r="E32" s="934"/>
      <c r="F32" s="934"/>
      <c r="G32" s="934"/>
    </row>
    <row r="33" spans="1:7" ht="13.5" thickBot="1" x14ac:dyDescent="0.25">
      <c r="A33" s="269"/>
      <c r="B33" s="270"/>
      <c r="C33" s="270"/>
      <c r="D33" s="270"/>
      <c r="E33" s="175"/>
      <c r="F33" s="176"/>
      <c r="G33" s="176"/>
    </row>
    <row r="34" spans="1:7" x14ac:dyDescent="0.2">
      <c r="A34" s="197" t="s">
        <v>593</v>
      </c>
      <c r="B34" s="457" t="s">
        <v>594</v>
      </c>
      <c r="C34" s="457"/>
      <c r="D34" s="457"/>
      <c r="E34" s="943"/>
      <c r="F34" s="454"/>
      <c r="G34" s="454"/>
    </row>
    <row r="35" spans="1:7" x14ac:dyDescent="0.2">
      <c r="A35" s="268"/>
      <c r="B35" s="455" t="s">
        <v>595</v>
      </c>
      <c r="C35" s="455"/>
      <c r="D35" s="455"/>
      <c r="E35" s="941"/>
      <c r="F35" s="167"/>
      <c r="G35" s="167"/>
    </row>
    <row r="36" spans="1:7" x14ac:dyDescent="0.2">
      <c r="A36" s="268"/>
      <c r="B36" s="455" t="s">
        <v>596</v>
      </c>
      <c r="C36" s="455"/>
      <c r="D36" s="456"/>
      <c r="E36" s="448"/>
      <c r="F36" s="167"/>
      <c r="G36" s="167"/>
    </row>
    <row r="37" spans="1:7" x14ac:dyDescent="0.2">
      <c r="A37" s="268"/>
      <c r="B37" s="455" t="s">
        <v>597</v>
      </c>
      <c r="C37" s="455"/>
      <c r="D37" s="456"/>
      <c r="E37" s="448"/>
      <c r="F37" s="454"/>
      <c r="G37" s="454"/>
    </row>
    <row r="38" spans="1:7" x14ac:dyDescent="0.2">
      <c r="A38" s="197"/>
      <c r="B38" s="455" t="s">
        <v>530</v>
      </c>
      <c r="C38" s="455"/>
      <c r="D38" s="456"/>
      <c r="E38" s="944"/>
      <c r="F38" s="177"/>
      <c r="G38" s="178"/>
    </row>
    <row r="39" spans="1:7" x14ac:dyDescent="0.2">
      <c r="A39" s="179"/>
      <c r="B39" s="946"/>
      <c r="C39" s="946"/>
      <c r="D39" s="949"/>
      <c r="E39" s="948"/>
      <c r="F39" s="180"/>
      <c r="G39" s="181"/>
    </row>
    <row r="40" spans="1:7" ht="13.5" thickBot="1" x14ac:dyDescent="0.25">
      <c r="A40" s="182"/>
      <c r="B40" s="449"/>
      <c r="C40" s="449"/>
      <c r="D40" s="171"/>
      <c r="E40" s="173"/>
      <c r="F40" s="173"/>
      <c r="G40" s="173"/>
    </row>
    <row r="41" spans="1:7" x14ac:dyDescent="0.2">
      <c r="A41" s="267" t="s">
        <v>598</v>
      </c>
      <c r="B41" s="457" t="s">
        <v>599</v>
      </c>
      <c r="C41" s="457"/>
      <c r="D41" s="458"/>
      <c r="E41" s="950"/>
      <c r="F41" s="943"/>
      <c r="G41" s="943"/>
    </row>
    <row r="42" spans="1:7" x14ac:dyDescent="0.2">
      <c r="A42" s="179"/>
      <c r="B42" s="183"/>
      <c r="C42" s="455" t="s">
        <v>600</v>
      </c>
      <c r="D42" s="456"/>
      <c r="E42" s="951"/>
      <c r="F42" s="945"/>
      <c r="G42" s="945"/>
    </row>
    <row r="43" spans="1:7" x14ac:dyDescent="0.2">
      <c r="A43" s="179"/>
      <c r="B43" s="184"/>
      <c r="C43" s="455" t="s">
        <v>601</v>
      </c>
      <c r="D43" s="456"/>
      <c r="E43" s="948"/>
      <c r="F43" s="941"/>
      <c r="G43" s="941"/>
    </row>
    <row r="44" spans="1:7" ht="13.5" thickBot="1" x14ac:dyDescent="0.25">
      <c r="A44" s="182"/>
      <c r="B44" s="185"/>
      <c r="C44" s="449"/>
      <c r="D44" s="449"/>
      <c r="E44" s="176"/>
      <c r="F44" s="176"/>
      <c r="G44" s="176"/>
    </row>
    <row r="45" spans="1:7" x14ac:dyDescent="0.2">
      <c r="A45" s="267" t="s">
        <v>602</v>
      </c>
      <c r="B45" s="457" t="s">
        <v>603</v>
      </c>
      <c r="C45" s="457"/>
      <c r="D45" s="458"/>
      <c r="E45" s="943"/>
      <c r="F45" s="454"/>
      <c r="G45" s="454"/>
    </row>
    <row r="46" spans="1:7" x14ac:dyDescent="0.2">
      <c r="A46" s="267"/>
      <c r="B46" s="455" t="s">
        <v>604</v>
      </c>
      <c r="C46" s="455"/>
      <c r="D46" s="456"/>
      <c r="E46" s="941"/>
      <c r="F46" s="167"/>
      <c r="G46" s="167"/>
    </row>
    <row r="47" spans="1:7" x14ac:dyDescent="0.2">
      <c r="A47" s="267"/>
      <c r="B47" s="455" t="s">
        <v>605</v>
      </c>
      <c r="C47" s="455"/>
      <c r="D47" s="455"/>
      <c r="E47" s="164"/>
      <c r="F47" s="169"/>
      <c r="G47" s="169"/>
    </row>
    <row r="48" spans="1:7" x14ac:dyDescent="0.2">
      <c r="A48" s="267"/>
      <c r="B48" s="455" t="s">
        <v>606</v>
      </c>
      <c r="C48" s="186"/>
      <c r="D48" s="186"/>
      <c r="E48" s="187"/>
      <c r="F48" s="169"/>
      <c r="G48" s="169"/>
    </row>
    <row r="49" spans="1:7" x14ac:dyDescent="0.2">
      <c r="A49" s="325" t="s">
        <v>607</v>
      </c>
      <c r="B49" s="260" t="s">
        <v>608</v>
      </c>
      <c r="C49" s="260"/>
      <c r="D49" s="261"/>
      <c r="E49" s="262">
        <f>SUM(E3:E48)</f>
        <v>0</v>
      </c>
      <c r="F49" s="262">
        <f>SUM(F3:F11)+SUM(F20:F33)+SUM(F40:F44)</f>
        <v>0</v>
      </c>
      <c r="G49" s="262">
        <f>SUM(G3:G11)+SUM(G20:G33)+SUM(G40:G44)</f>
        <v>0</v>
      </c>
    </row>
    <row r="50" spans="1:7" x14ac:dyDescent="0.2">
      <c r="A50" s="188"/>
      <c r="B50" s="263"/>
      <c r="C50" s="263"/>
      <c r="D50" s="264"/>
      <c r="E50" s="265"/>
      <c r="F50" s="266"/>
      <c r="G50" s="265"/>
    </row>
    <row r="51" spans="1:7" x14ac:dyDescent="0.2">
      <c r="A51" s="189"/>
      <c r="B51" s="947" t="s">
        <v>609</v>
      </c>
      <c r="C51" s="947"/>
      <c r="D51" s="947"/>
      <c r="E51" s="947"/>
      <c r="F51" s="947"/>
      <c r="G51" s="190"/>
    </row>
    <row r="52" spans="1:7" x14ac:dyDescent="0.2">
      <c r="A52" s="189"/>
      <c r="G52" s="191"/>
    </row>
    <row r="53" spans="1:7" x14ac:dyDescent="0.2">
      <c r="A53" s="189"/>
      <c r="B53" s="446"/>
      <c r="C53" s="446"/>
      <c r="D53" s="446"/>
      <c r="E53" s="446"/>
      <c r="F53" s="446"/>
      <c r="G53" s="191"/>
    </row>
    <row r="54" spans="1:7" ht="12" customHeight="1" x14ac:dyDescent="0.2">
      <c r="A54" s="189"/>
      <c r="B54" s="321"/>
      <c r="C54" s="321"/>
      <c r="D54" s="450"/>
      <c r="E54" s="190"/>
      <c r="F54" s="191"/>
      <c r="G54" s="191"/>
    </row>
  </sheetData>
  <mergeCells count="26">
    <mergeCell ref="B51:F51"/>
    <mergeCell ref="G41:G43"/>
    <mergeCell ref="E38:E39"/>
    <mergeCell ref="B39:D39"/>
    <mergeCell ref="F20:F21"/>
    <mergeCell ref="E23:E24"/>
    <mergeCell ref="E45:E46"/>
    <mergeCell ref="E41:E43"/>
    <mergeCell ref="F41:F43"/>
    <mergeCell ref="E34:E35"/>
    <mergeCell ref="G4:G5"/>
    <mergeCell ref="E6:E7"/>
    <mergeCell ref="F6:F7"/>
    <mergeCell ref="G6:G7"/>
    <mergeCell ref="B32:D32"/>
    <mergeCell ref="G23:G24"/>
    <mergeCell ref="G20:G21"/>
    <mergeCell ref="G31:G32"/>
    <mergeCell ref="E31:E32"/>
    <mergeCell ref="F31:F32"/>
    <mergeCell ref="E4:E5"/>
    <mergeCell ref="F4:F5"/>
    <mergeCell ref="E12:E13"/>
    <mergeCell ref="B21:D21"/>
    <mergeCell ref="F23:F24"/>
    <mergeCell ref="E20:E21"/>
  </mergeCells>
  <phoneticPr fontId="0" type="noConversion"/>
  <printOptions horizontalCentered="1"/>
  <pageMargins left="0.75" right="0.75" top="0.75" bottom="1" header="0.5" footer="0.5"/>
  <pageSetup scale="95" orientation="portrait" horizontalDpi="4294967292" r:id="rId1"/>
  <headerFooter>
    <oddFooter>&amp;LIndiana Housing and Community Development Authority Rental Housing Final Application. Updated 12/2023&amp;RPage 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6"/>
  <dimension ref="A1:J53"/>
  <sheetViews>
    <sheetView showGridLines="0" view="pageLayout" topLeftCell="A12" workbookViewId="0">
      <selection activeCell="H51" sqref="H51"/>
    </sheetView>
  </sheetViews>
  <sheetFormatPr defaultColWidth="9.140625" defaultRowHeight="12.75" x14ac:dyDescent="0.2"/>
  <cols>
    <col min="1" max="1" width="3.7109375" style="18" customWidth="1"/>
    <col min="2" max="3" width="9.140625" style="18"/>
    <col min="4" max="4" width="15.7109375" style="18" customWidth="1"/>
    <col min="5" max="7" width="14.7109375" style="18" customWidth="1"/>
    <col min="8" max="16384" width="9.140625" style="18"/>
  </cols>
  <sheetData>
    <row r="1" spans="1:7" x14ac:dyDescent="0.2">
      <c r="A1" s="909" t="s">
        <v>521</v>
      </c>
      <c r="B1" s="910"/>
      <c r="C1" s="910"/>
      <c r="D1" s="911"/>
      <c r="E1" s="906" t="s">
        <v>522</v>
      </c>
      <c r="F1" s="907"/>
      <c r="G1" s="908"/>
    </row>
    <row r="2" spans="1:7" ht="24" x14ac:dyDescent="0.2">
      <c r="A2" s="912"/>
      <c r="B2" s="913"/>
      <c r="C2" s="913"/>
      <c r="D2" s="914"/>
      <c r="E2" s="157" t="s">
        <v>523</v>
      </c>
      <c r="F2" s="138" t="s">
        <v>524</v>
      </c>
      <c r="G2" s="138" t="s">
        <v>525</v>
      </c>
    </row>
    <row r="3" spans="1:7" ht="12.75" customHeight="1" x14ac:dyDescent="0.2">
      <c r="A3" s="158"/>
      <c r="B3" s="954" t="s">
        <v>565</v>
      </c>
      <c r="C3" s="954"/>
      <c r="D3" s="955"/>
      <c r="E3" s="159">
        <f>'Itemized Costs (pg 26)'!E49</f>
        <v>0</v>
      </c>
      <c r="F3" s="160">
        <f>'Itemized Costs (pg 26)'!F49</f>
        <v>0</v>
      </c>
      <c r="G3" s="160">
        <f>'Itemized Costs (pg 26)'!G49</f>
        <v>0</v>
      </c>
    </row>
    <row r="4" spans="1:7" ht="12.75" customHeight="1" x14ac:dyDescent="0.2">
      <c r="A4" s="161" t="s">
        <v>610</v>
      </c>
      <c r="B4" s="952" t="s">
        <v>611</v>
      </c>
      <c r="C4" s="952"/>
      <c r="D4" s="952"/>
      <c r="E4" s="935"/>
      <c r="F4" s="192"/>
      <c r="G4" s="193"/>
    </row>
    <row r="5" spans="1:7" ht="13.5" thickBot="1" x14ac:dyDescent="0.25">
      <c r="A5" s="194"/>
      <c r="B5" s="953"/>
      <c r="C5" s="953"/>
      <c r="D5" s="963"/>
      <c r="E5" s="962"/>
      <c r="F5" s="195"/>
      <c r="G5" s="452"/>
    </row>
    <row r="6" spans="1:7" x14ac:dyDescent="0.2">
      <c r="A6" s="162" t="s">
        <v>612</v>
      </c>
      <c r="B6" s="952" t="s">
        <v>613</v>
      </c>
      <c r="C6" s="952"/>
      <c r="D6" s="952"/>
      <c r="E6" s="956">
        <f>E3-E5</f>
        <v>0</v>
      </c>
      <c r="F6" s="196"/>
      <c r="G6" s="196"/>
    </row>
    <row r="7" spans="1:7" ht="13.5" thickBot="1" x14ac:dyDescent="0.25">
      <c r="A7" s="170"/>
      <c r="B7" s="953"/>
      <c r="C7" s="953"/>
      <c r="D7" s="953"/>
      <c r="E7" s="957"/>
      <c r="F7" s="121"/>
      <c r="G7" s="121"/>
    </row>
    <row r="8" spans="1:7" x14ac:dyDescent="0.2">
      <c r="A8" s="197" t="s">
        <v>614</v>
      </c>
      <c r="B8" s="952" t="s">
        <v>615</v>
      </c>
      <c r="C8" s="952"/>
      <c r="D8" s="952"/>
      <c r="E8" s="454"/>
      <c r="F8" s="943"/>
      <c r="G8" s="943"/>
    </row>
    <row r="9" spans="1:7" x14ac:dyDescent="0.2">
      <c r="A9" s="163"/>
      <c r="B9" s="966" t="s">
        <v>616</v>
      </c>
      <c r="C9" s="966"/>
      <c r="D9" s="966"/>
      <c r="E9" s="454"/>
      <c r="F9" s="945"/>
      <c r="G9" s="945"/>
    </row>
    <row r="10" spans="1:7" x14ac:dyDescent="0.2">
      <c r="A10" s="163"/>
      <c r="B10" s="947" t="s">
        <v>617</v>
      </c>
      <c r="C10" s="947"/>
      <c r="D10" s="947"/>
      <c r="E10" s="959"/>
      <c r="F10" s="945"/>
      <c r="G10" s="945"/>
    </row>
    <row r="11" spans="1:7" x14ac:dyDescent="0.2">
      <c r="A11" s="163"/>
      <c r="B11" s="947"/>
      <c r="C11" s="947"/>
      <c r="D11" s="947"/>
      <c r="E11" s="959"/>
      <c r="F11" s="941"/>
      <c r="G11" s="941"/>
    </row>
    <row r="12" spans="1:7" x14ac:dyDescent="0.2">
      <c r="A12" s="163"/>
      <c r="B12" s="947" t="s">
        <v>618</v>
      </c>
      <c r="C12" s="947"/>
      <c r="D12" s="947"/>
      <c r="E12" s="454"/>
      <c r="F12" s="459"/>
      <c r="G12" s="164"/>
    </row>
    <row r="13" spans="1:7" x14ac:dyDescent="0.2">
      <c r="A13" s="163"/>
      <c r="B13" s="947" t="s">
        <v>619</v>
      </c>
      <c r="C13" s="947"/>
      <c r="D13" s="947"/>
      <c r="E13" s="960"/>
      <c r="F13" s="961"/>
      <c r="G13" s="958"/>
    </row>
    <row r="14" spans="1:7" x14ac:dyDescent="0.2">
      <c r="A14" s="163"/>
      <c r="B14" s="947"/>
      <c r="C14" s="947"/>
      <c r="D14" s="947"/>
      <c r="E14" s="960"/>
      <c r="F14" s="961"/>
      <c r="G14" s="958"/>
    </row>
    <row r="15" spans="1:7" x14ac:dyDescent="0.2">
      <c r="A15" s="163"/>
      <c r="B15" s="947" t="s">
        <v>620</v>
      </c>
      <c r="C15" s="947"/>
      <c r="D15" s="947"/>
      <c r="E15" s="454"/>
      <c r="F15" s="198"/>
      <c r="G15" s="447"/>
    </row>
    <row r="16" spans="1:7" x14ac:dyDescent="0.2">
      <c r="A16" s="163"/>
      <c r="B16" s="947" t="s">
        <v>621</v>
      </c>
      <c r="C16" s="947"/>
      <c r="D16" s="947"/>
      <c r="E16" s="454"/>
      <c r="F16" s="199">
        <f>SUM(F8:F15)</f>
        <v>0</v>
      </c>
      <c r="G16" s="200">
        <f>SUM(G8:G15)</f>
        <v>0</v>
      </c>
    </row>
    <row r="17" spans="1:7" ht="13.5" thickBot="1" x14ac:dyDescent="0.25">
      <c r="A17" s="165"/>
      <c r="B17" s="201"/>
      <c r="C17" s="201"/>
      <c r="D17" s="201"/>
      <c r="E17" s="452"/>
      <c r="F17" s="202"/>
      <c r="G17" s="176"/>
    </row>
    <row r="18" spans="1:7" x14ac:dyDescent="0.2">
      <c r="A18" s="203" t="s">
        <v>622</v>
      </c>
      <c r="B18" s="964" t="s">
        <v>623</v>
      </c>
      <c r="C18" s="964"/>
      <c r="D18" s="965"/>
      <c r="E18" s="451"/>
      <c r="F18" s="956">
        <f>F3-F16</f>
        <v>0</v>
      </c>
      <c r="G18" s="956">
        <f>G3-G16</f>
        <v>0</v>
      </c>
    </row>
    <row r="19" spans="1:7" ht="13.5" thickBot="1" x14ac:dyDescent="0.25">
      <c r="A19" s="170"/>
      <c r="B19" s="953"/>
      <c r="C19" s="953"/>
      <c r="D19" s="963"/>
      <c r="E19" s="452"/>
      <c r="F19" s="957"/>
      <c r="G19" s="957"/>
    </row>
    <row r="20" spans="1:7" x14ac:dyDescent="0.2">
      <c r="A20" s="162" t="s">
        <v>624</v>
      </c>
      <c r="B20" s="973" t="s">
        <v>625</v>
      </c>
      <c r="C20" s="974"/>
      <c r="D20" s="974"/>
      <c r="E20" s="975"/>
      <c r="F20" s="943"/>
      <c r="G20" s="943"/>
    </row>
    <row r="21" spans="1:7" x14ac:dyDescent="0.2">
      <c r="A21" s="162"/>
      <c r="B21" s="966" t="s">
        <v>626</v>
      </c>
      <c r="C21" s="966"/>
      <c r="D21" s="972"/>
      <c r="E21" s="960"/>
      <c r="F21" s="945"/>
      <c r="G21" s="945"/>
    </row>
    <row r="22" spans="1:7" x14ac:dyDescent="0.2">
      <c r="A22" s="162"/>
      <c r="B22" s="947" t="s">
        <v>627</v>
      </c>
      <c r="C22" s="970"/>
      <c r="D22" s="971"/>
      <c r="E22" s="960"/>
      <c r="F22" s="945"/>
      <c r="G22" s="945"/>
    </row>
    <row r="23" spans="1:7" x14ac:dyDescent="0.2">
      <c r="A23" s="162"/>
      <c r="B23" s="970"/>
      <c r="C23" s="970"/>
      <c r="D23" s="971"/>
      <c r="E23" s="960"/>
      <c r="F23" s="945"/>
      <c r="G23" s="945"/>
    </row>
    <row r="24" spans="1:7" x14ac:dyDescent="0.2">
      <c r="A24" s="162"/>
      <c r="B24" s="966" t="s">
        <v>628</v>
      </c>
      <c r="C24" s="966"/>
      <c r="D24" s="972"/>
      <c r="E24" s="960"/>
      <c r="F24" s="945"/>
      <c r="G24" s="945"/>
    </row>
    <row r="25" spans="1:7" ht="13.5" thickBot="1" x14ac:dyDescent="0.25">
      <c r="A25" s="170"/>
      <c r="B25" s="953"/>
      <c r="C25" s="953"/>
      <c r="D25" s="953"/>
      <c r="E25" s="976"/>
      <c r="F25" s="969"/>
      <c r="G25" s="969"/>
    </row>
    <row r="26" spans="1:7" x14ac:dyDescent="0.2">
      <c r="A26" s="162" t="s">
        <v>629</v>
      </c>
      <c r="B26" s="952" t="s">
        <v>630</v>
      </c>
      <c r="C26" s="952"/>
      <c r="D26" s="952"/>
      <c r="E26" s="975"/>
      <c r="F26" s="956">
        <f>F18+F20</f>
        <v>0</v>
      </c>
      <c r="G26" s="956">
        <f>G18+G20</f>
        <v>0</v>
      </c>
    </row>
    <row r="27" spans="1:7" ht="13.5" thickBot="1" x14ac:dyDescent="0.25">
      <c r="A27" s="170"/>
      <c r="B27" s="953"/>
      <c r="C27" s="953"/>
      <c r="D27" s="953"/>
      <c r="E27" s="976"/>
      <c r="F27" s="957"/>
      <c r="G27" s="957"/>
    </row>
    <row r="28" spans="1:7" x14ac:dyDescent="0.2">
      <c r="A28" s="161" t="s">
        <v>631</v>
      </c>
      <c r="B28" s="964" t="s">
        <v>632</v>
      </c>
      <c r="C28" s="964"/>
      <c r="D28" s="965"/>
      <c r="E28" s="983"/>
      <c r="F28" s="978"/>
      <c r="G28" s="978"/>
    </row>
    <row r="29" spans="1:7" ht="13.5" thickBot="1" x14ac:dyDescent="0.25">
      <c r="A29" s="162"/>
      <c r="B29" s="966" t="s">
        <v>633</v>
      </c>
      <c r="C29" s="966"/>
      <c r="D29" s="972"/>
      <c r="E29" s="984"/>
      <c r="F29" s="979"/>
      <c r="G29" s="979"/>
    </row>
    <row r="30" spans="1:7" ht="13.5" thickBot="1" x14ac:dyDescent="0.25">
      <c r="A30" s="204"/>
      <c r="B30" s="953" t="s">
        <v>634</v>
      </c>
      <c r="C30" s="967"/>
      <c r="D30" s="968"/>
      <c r="E30" s="985"/>
      <c r="F30" s="980"/>
      <c r="G30" s="980"/>
    </row>
    <row r="31" spans="1:7" x14ac:dyDescent="0.2">
      <c r="A31" s="162" t="s">
        <v>635</v>
      </c>
      <c r="B31" s="964" t="s">
        <v>636</v>
      </c>
      <c r="C31" s="964"/>
      <c r="D31" s="965"/>
      <c r="E31" s="981"/>
      <c r="F31" s="956">
        <f>F26*F28</f>
        <v>0</v>
      </c>
      <c r="G31" s="956">
        <f>G26*G28</f>
        <v>0</v>
      </c>
    </row>
    <row r="32" spans="1:7" ht="13.5" thickBot="1" x14ac:dyDescent="0.25">
      <c r="A32" s="170"/>
      <c r="B32" s="953"/>
      <c r="C32" s="953"/>
      <c r="D32" s="963"/>
      <c r="E32" s="982"/>
      <c r="F32" s="957"/>
      <c r="G32" s="957"/>
    </row>
    <row r="33" spans="1:10" x14ac:dyDescent="0.2">
      <c r="A33" s="162" t="s">
        <v>637</v>
      </c>
      <c r="B33" s="952" t="s">
        <v>638</v>
      </c>
      <c r="C33" s="952"/>
      <c r="D33" s="973"/>
      <c r="E33" s="981"/>
      <c r="F33" s="978"/>
      <c r="G33" s="978"/>
    </row>
    <row r="34" spans="1:10" x14ac:dyDescent="0.2">
      <c r="A34" s="162"/>
      <c r="B34" s="947" t="s">
        <v>639</v>
      </c>
      <c r="C34" s="947"/>
      <c r="D34" s="977"/>
      <c r="E34" s="959"/>
      <c r="F34" s="979"/>
      <c r="G34" s="979"/>
    </row>
    <row r="35" spans="1:10" x14ac:dyDescent="0.2">
      <c r="A35" s="162"/>
      <c r="B35" s="947"/>
      <c r="C35" s="947"/>
      <c r="D35" s="977"/>
      <c r="E35" s="959"/>
      <c r="F35" s="979"/>
      <c r="G35" s="979"/>
    </row>
    <row r="36" spans="1:10" ht="13.5" thickBot="1" x14ac:dyDescent="0.25">
      <c r="A36" s="170"/>
      <c r="B36" s="174"/>
      <c r="C36" s="174"/>
      <c r="D36" s="174"/>
      <c r="E36" s="982"/>
      <c r="F36" s="980"/>
      <c r="G36" s="980"/>
    </row>
    <row r="37" spans="1:10" x14ac:dyDescent="0.2">
      <c r="A37" s="203" t="s">
        <v>640</v>
      </c>
      <c r="B37" s="989" t="s">
        <v>641</v>
      </c>
      <c r="C37" s="989"/>
      <c r="D37" s="990"/>
      <c r="E37" s="987"/>
      <c r="F37" s="956">
        <f>F31*F33</f>
        <v>0</v>
      </c>
      <c r="G37" s="956">
        <f>G31*G33</f>
        <v>0</v>
      </c>
    </row>
    <row r="38" spans="1:10" x14ac:dyDescent="0.2">
      <c r="A38" s="162"/>
      <c r="B38" s="991"/>
      <c r="C38" s="991"/>
      <c r="D38" s="992"/>
      <c r="E38" s="988"/>
      <c r="F38" s="986"/>
      <c r="G38" s="986"/>
    </row>
    <row r="39" spans="1:10" ht="13.5" thickBot="1" x14ac:dyDescent="0.25">
      <c r="A39" s="170"/>
      <c r="B39" s="953"/>
      <c r="C39" s="953"/>
      <c r="D39" s="963"/>
      <c r="E39" s="988"/>
      <c r="F39" s="957"/>
      <c r="G39" s="957"/>
    </row>
    <row r="40" spans="1:10" x14ac:dyDescent="0.2">
      <c r="A40" s="205" t="s">
        <v>642</v>
      </c>
      <c r="B40" s="206" t="s">
        <v>643</v>
      </c>
      <c r="C40" s="207"/>
      <c r="D40" s="208"/>
      <c r="E40" s="99"/>
      <c r="F40" s="209"/>
      <c r="G40" s="210"/>
    </row>
    <row r="41" spans="1:10" ht="13.5" thickBot="1" x14ac:dyDescent="0.25">
      <c r="A41" s="194"/>
      <c r="B41" s="211"/>
      <c r="C41" s="211"/>
      <c r="D41" s="212"/>
      <c r="E41" s="213">
        <f>F37+G37</f>
        <v>0</v>
      </c>
      <c r="F41" s="214"/>
      <c r="G41" s="215"/>
    </row>
    <row r="42" spans="1:10" s="32" customFormat="1" ht="12.75" customHeight="1" x14ac:dyDescent="0.2">
      <c r="A42" s="993" t="s">
        <v>644</v>
      </c>
      <c r="B42" s="993"/>
      <c r="C42" s="993"/>
      <c r="D42" s="993"/>
      <c r="E42" s="993"/>
      <c r="F42" s="993"/>
      <c r="G42" s="993"/>
      <c r="H42" s="18"/>
      <c r="I42" s="18"/>
      <c r="J42" s="18"/>
    </row>
    <row r="43" spans="1:10" x14ac:dyDescent="0.2">
      <c r="A43" s="993"/>
      <c r="B43" s="993"/>
      <c r="C43" s="993"/>
      <c r="D43" s="993"/>
      <c r="E43" s="993"/>
      <c r="F43" s="993"/>
      <c r="G43" s="993"/>
    </row>
    <row r="45" spans="1:10" x14ac:dyDescent="0.2">
      <c r="A45" s="994" t="s">
        <v>645</v>
      </c>
      <c r="B45" s="994"/>
      <c r="C45" s="994"/>
      <c r="D45" s="994"/>
      <c r="E45" s="994"/>
      <c r="F45" s="994"/>
      <c r="G45" s="994"/>
    </row>
    <row r="46" spans="1:10" x14ac:dyDescent="0.2">
      <c r="A46" s="994"/>
      <c r="B46" s="994"/>
      <c r="C46" s="994"/>
      <c r="D46" s="994"/>
      <c r="E46" s="994"/>
      <c r="F46" s="994"/>
      <c r="G46" s="994"/>
    </row>
    <row r="47" spans="1:10" x14ac:dyDescent="0.2">
      <c r="A47" s="994"/>
      <c r="B47" s="994"/>
      <c r="C47" s="994"/>
      <c r="D47" s="994"/>
      <c r="E47" s="994"/>
      <c r="F47" s="994"/>
      <c r="G47" s="994"/>
    </row>
    <row r="48" spans="1:10" x14ac:dyDescent="0.2">
      <c r="A48" s="994"/>
      <c r="B48" s="994"/>
      <c r="C48" s="994"/>
      <c r="D48" s="994"/>
      <c r="E48" s="994"/>
      <c r="F48" s="994"/>
      <c r="G48" s="994"/>
    </row>
    <row r="49" spans="1:7" x14ac:dyDescent="0.2">
      <c r="A49" s="216"/>
      <c r="B49" s="216"/>
      <c r="C49" s="216"/>
      <c r="D49" s="216"/>
      <c r="E49" s="216"/>
      <c r="F49" s="216"/>
      <c r="G49" s="216"/>
    </row>
    <row r="51" spans="1:7" x14ac:dyDescent="0.2">
      <c r="A51" s="892" t="s">
        <v>40</v>
      </c>
      <c r="B51" s="892"/>
      <c r="C51" s="809"/>
      <c r="D51" s="810"/>
      <c r="E51" s="810"/>
      <c r="F51" s="810"/>
      <c r="G51" s="811"/>
    </row>
    <row r="52" spans="1:7" x14ac:dyDescent="0.2">
      <c r="C52" s="812"/>
      <c r="D52" s="813"/>
      <c r="E52" s="813"/>
      <c r="F52" s="813"/>
      <c r="G52" s="814"/>
    </row>
    <row r="53" spans="1:7" x14ac:dyDescent="0.2">
      <c r="C53" s="815"/>
      <c r="D53" s="816"/>
      <c r="E53" s="816"/>
      <c r="F53" s="816"/>
      <c r="G53" s="817"/>
    </row>
  </sheetData>
  <mergeCells count="64">
    <mergeCell ref="B39:D39"/>
    <mergeCell ref="B37:D38"/>
    <mergeCell ref="A42:G43"/>
    <mergeCell ref="A45:G48"/>
    <mergeCell ref="F31:F32"/>
    <mergeCell ref="G31:G32"/>
    <mergeCell ref="F26:F27"/>
    <mergeCell ref="E28:E30"/>
    <mergeCell ref="E31:E32"/>
    <mergeCell ref="F37:F39"/>
    <mergeCell ref="G37:G39"/>
    <mergeCell ref="E37:E39"/>
    <mergeCell ref="G20:G25"/>
    <mergeCell ref="E20:E25"/>
    <mergeCell ref="G18:G19"/>
    <mergeCell ref="E26:E27"/>
    <mergeCell ref="B34:D35"/>
    <mergeCell ref="G26:G27"/>
    <mergeCell ref="F28:F30"/>
    <mergeCell ref="G28:G30"/>
    <mergeCell ref="B26:D26"/>
    <mergeCell ref="B32:D32"/>
    <mergeCell ref="E33:E36"/>
    <mergeCell ref="F33:F36"/>
    <mergeCell ref="G33:G36"/>
    <mergeCell ref="B29:D29"/>
    <mergeCell ref="B33:D33"/>
    <mergeCell ref="B28:D28"/>
    <mergeCell ref="F18:F19"/>
    <mergeCell ref="F20:F25"/>
    <mergeCell ref="B22:D23"/>
    <mergeCell ref="B19:D19"/>
    <mergeCell ref="B25:D25"/>
    <mergeCell ref="B21:D21"/>
    <mergeCell ref="B20:D20"/>
    <mergeCell ref="B24:D24"/>
    <mergeCell ref="A1:D2"/>
    <mergeCell ref="B5:D5"/>
    <mergeCell ref="B31:D31"/>
    <mergeCell ref="B6:D6"/>
    <mergeCell ref="B16:D16"/>
    <mergeCell ref="B18:D18"/>
    <mergeCell ref="B9:D9"/>
    <mergeCell ref="B15:D15"/>
    <mergeCell ref="B10:D11"/>
    <mergeCell ref="B12:D12"/>
    <mergeCell ref="B27:D27"/>
    <mergeCell ref="B30:D30"/>
    <mergeCell ref="A51:B51"/>
    <mergeCell ref="C51:G53"/>
    <mergeCell ref="E1:G1"/>
    <mergeCell ref="G8:G11"/>
    <mergeCell ref="B13:D14"/>
    <mergeCell ref="B8:D8"/>
    <mergeCell ref="B7:D7"/>
    <mergeCell ref="B3:D3"/>
    <mergeCell ref="B4:D4"/>
    <mergeCell ref="E6:E7"/>
    <mergeCell ref="G13:G14"/>
    <mergeCell ref="F8:F11"/>
    <mergeCell ref="E10:E11"/>
    <mergeCell ref="E13:E14"/>
    <mergeCell ref="F13:F14"/>
    <mergeCell ref="E4:E5"/>
  </mergeCells>
  <phoneticPr fontId="0" type="noConversion"/>
  <printOptions horizontalCentered="1" verticalCentered="1"/>
  <pageMargins left="0.75" right="0.75" top="0.75" bottom="1" header="0.5" footer="0.5"/>
  <pageSetup scale="95" orientation="portrait" horizontalDpi="4294967292" r:id="rId1"/>
  <headerFooter>
    <oddFooter>&amp;LIndiana Housing and Community Development Authority Rental Housing Final Application. Updated 12/2023&amp;RPage 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7"/>
  <dimension ref="A1:J58"/>
  <sheetViews>
    <sheetView showGridLines="0" showWhiteSpace="0" view="pageLayout" workbookViewId="0">
      <selection activeCell="H43" sqref="H43:I43"/>
    </sheetView>
  </sheetViews>
  <sheetFormatPr defaultColWidth="9.140625" defaultRowHeight="12.75" x14ac:dyDescent="0.2"/>
  <cols>
    <col min="1" max="1" width="3.7109375" style="18" customWidth="1"/>
    <col min="2" max="7" width="9.140625" style="18"/>
    <col min="8" max="8" width="9.7109375" style="18" bestFit="1" customWidth="1"/>
    <col min="9" max="9" width="9.140625" style="18"/>
    <col min="10" max="10" width="8.140625" style="18" customWidth="1"/>
    <col min="11" max="16384" width="9.140625" style="18"/>
  </cols>
  <sheetData>
    <row r="1" spans="1:10" x14ac:dyDescent="0.2">
      <c r="B1" s="769" t="s">
        <v>646</v>
      </c>
      <c r="C1" s="769"/>
      <c r="D1" s="769"/>
      <c r="E1" s="769"/>
      <c r="F1" s="769"/>
    </row>
    <row r="2" spans="1:10" ht="13.5" thickBot="1" x14ac:dyDescent="0.25"/>
    <row r="3" spans="1:10" x14ac:dyDescent="0.2">
      <c r="A3" s="1000" t="s">
        <v>647</v>
      </c>
      <c r="B3" s="1001"/>
      <c r="C3" s="1001"/>
      <c r="D3" s="1001"/>
      <c r="E3" s="1001"/>
      <c r="F3" s="1001"/>
      <c r="G3" s="1001"/>
      <c r="H3" s="1001"/>
      <c r="I3" s="1001"/>
      <c r="J3" s="1002"/>
    </row>
    <row r="4" spans="1:10" x14ac:dyDescent="0.2">
      <c r="A4" s="1003"/>
      <c r="B4" s="1004"/>
      <c r="C4" s="1004"/>
      <c r="D4" s="1004"/>
      <c r="E4" s="1004"/>
      <c r="F4" s="1004"/>
      <c r="G4" s="1004"/>
      <c r="H4" s="1004"/>
      <c r="I4" s="1004"/>
      <c r="J4" s="1005"/>
    </row>
    <row r="5" spans="1:10" x14ac:dyDescent="0.2">
      <c r="A5" s="1003"/>
      <c r="B5" s="1004"/>
      <c r="C5" s="1004"/>
      <c r="D5" s="1004"/>
      <c r="E5" s="1004"/>
      <c r="F5" s="1004"/>
      <c r="G5" s="1004"/>
      <c r="H5" s="1004"/>
      <c r="I5" s="1004"/>
      <c r="J5" s="1005"/>
    </row>
    <row r="6" spans="1:10" x14ac:dyDescent="0.2">
      <c r="A6" s="1003"/>
      <c r="B6" s="1004"/>
      <c r="C6" s="1004"/>
      <c r="D6" s="1004"/>
      <c r="E6" s="1004"/>
      <c r="F6" s="1004"/>
      <c r="G6" s="1004"/>
      <c r="H6" s="1004"/>
      <c r="I6" s="1004"/>
      <c r="J6" s="1005"/>
    </row>
    <row r="7" spans="1:10" x14ac:dyDescent="0.2">
      <c r="A7" s="1003"/>
      <c r="B7" s="1004"/>
      <c r="C7" s="1004"/>
      <c r="D7" s="1004"/>
      <c r="E7" s="1004"/>
      <c r="F7" s="1004"/>
      <c r="G7" s="1004"/>
      <c r="H7" s="1004"/>
      <c r="I7" s="1004"/>
      <c r="J7" s="1005"/>
    </row>
    <row r="8" spans="1:10" x14ac:dyDescent="0.2">
      <c r="A8" s="1003"/>
      <c r="B8" s="1004"/>
      <c r="C8" s="1004"/>
      <c r="D8" s="1004"/>
      <c r="E8" s="1004"/>
      <c r="F8" s="1004"/>
      <c r="G8" s="1004"/>
      <c r="H8" s="1004"/>
      <c r="I8" s="1004"/>
      <c r="J8" s="1005"/>
    </row>
    <row r="9" spans="1:10" ht="13.5" thickBot="1" x14ac:dyDescent="0.25">
      <c r="A9" s="1006"/>
      <c r="B9" s="1007"/>
      <c r="C9" s="1007"/>
      <c r="D9" s="1007"/>
      <c r="E9" s="1007"/>
      <c r="F9" s="1007"/>
      <c r="G9" s="1007"/>
      <c r="H9" s="1007"/>
      <c r="I9" s="1007"/>
      <c r="J9" s="1008"/>
    </row>
    <row r="10" spans="1:10" ht="13.5" thickBot="1" x14ac:dyDescent="0.25">
      <c r="A10" s="217"/>
      <c r="B10" s="217"/>
      <c r="C10" s="217"/>
      <c r="D10" s="217"/>
      <c r="E10" s="217"/>
      <c r="F10" s="217"/>
      <c r="G10" s="217"/>
      <c r="H10" s="217"/>
      <c r="I10" s="217"/>
      <c r="J10" s="217"/>
    </row>
    <row r="11" spans="1:10" x14ac:dyDescent="0.2">
      <c r="A11" s="218"/>
      <c r="B11" s="50"/>
      <c r="C11" s="50"/>
      <c r="D11" s="50"/>
      <c r="E11" s="50"/>
      <c r="F11" s="50"/>
      <c r="G11" s="50"/>
      <c r="H11" s="50"/>
      <c r="I11" s="50"/>
      <c r="J11" s="51"/>
    </row>
    <row r="12" spans="1:10" x14ac:dyDescent="0.2">
      <c r="A12" s="52" t="s">
        <v>27</v>
      </c>
      <c r="B12" s="769" t="s">
        <v>648</v>
      </c>
      <c r="C12" s="769"/>
      <c r="D12" s="769"/>
      <c r="E12" s="769"/>
      <c r="G12" s="219" t="s">
        <v>649</v>
      </c>
      <c r="H12" s="997">
        <f>'Itemized Cost (pg 27)'!E3</f>
        <v>0</v>
      </c>
      <c r="I12" s="997"/>
      <c r="J12" s="53"/>
    </row>
    <row r="13" spans="1:10" ht="7.5" customHeight="1" x14ac:dyDescent="0.2">
      <c r="A13" s="52"/>
      <c r="J13" s="53"/>
    </row>
    <row r="14" spans="1:10" x14ac:dyDescent="0.2">
      <c r="A14" s="52" t="s">
        <v>28</v>
      </c>
      <c r="B14" s="769" t="s">
        <v>650</v>
      </c>
      <c r="C14" s="769"/>
      <c r="D14" s="769"/>
      <c r="E14" s="769"/>
      <c r="G14" s="219" t="s">
        <v>649</v>
      </c>
      <c r="H14" s="997">
        <f>SUM('Itemized Costs (pg 26)'!E34:E39)</f>
        <v>0</v>
      </c>
      <c r="I14" s="997"/>
      <c r="J14" s="53"/>
    </row>
    <row r="15" spans="1:10" ht="7.5" customHeight="1" x14ac:dyDescent="0.2">
      <c r="A15" s="52"/>
      <c r="J15" s="53"/>
    </row>
    <row r="16" spans="1:10" x14ac:dyDescent="0.2">
      <c r="A16" s="52" t="s">
        <v>29</v>
      </c>
      <c r="B16" s="769" t="s">
        <v>651</v>
      </c>
      <c r="C16" s="769"/>
      <c r="D16" s="769"/>
      <c r="E16" s="769"/>
      <c r="G16" s="219" t="s">
        <v>649</v>
      </c>
      <c r="H16" s="997">
        <f>H12-H14</f>
        <v>0</v>
      </c>
      <c r="I16" s="997"/>
      <c r="J16" s="53"/>
    </row>
    <row r="17" spans="1:10" ht="7.5" customHeight="1" x14ac:dyDescent="0.2">
      <c r="A17" s="52"/>
      <c r="J17" s="53"/>
    </row>
    <row r="18" spans="1:10" x14ac:dyDescent="0.2">
      <c r="A18" s="52" t="s">
        <v>30</v>
      </c>
      <c r="B18" s="970" t="s">
        <v>652</v>
      </c>
      <c r="C18" s="970"/>
      <c r="D18" s="970"/>
      <c r="E18" s="970"/>
      <c r="F18" s="970"/>
      <c r="J18" s="53"/>
    </row>
    <row r="19" spans="1:10" x14ac:dyDescent="0.2">
      <c r="A19" s="52"/>
      <c r="B19" s="970"/>
      <c r="C19" s="970"/>
      <c r="D19" s="970"/>
      <c r="E19" s="970"/>
      <c r="F19" s="970"/>
      <c r="G19" s="219" t="s">
        <v>649</v>
      </c>
      <c r="H19" s="998">
        <f>'Sources and Uses (pg 22)'!H30:J30+'Sources and Uses (pg 22)'!H32:J32+'Sources and Uses (pg 22)'!H33:J33</f>
        <v>0</v>
      </c>
      <c r="I19" s="998"/>
      <c r="J19" s="53"/>
    </row>
    <row r="20" spans="1:10" ht="7.5" customHeight="1" x14ac:dyDescent="0.2">
      <c r="A20" s="52"/>
      <c r="J20" s="53"/>
    </row>
    <row r="21" spans="1:10" x14ac:dyDescent="0.2">
      <c r="A21" s="52" t="s">
        <v>31</v>
      </c>
      <c r="B21" s="769" t="s">
        <v>653</v>
      </c>
      <c r="C21" s="769"/>
      <c r="D21" s="769"/>
      <c r="G21" s="219" t="s">
        <v>649</v>
      </c>
      <c r="H21" s="997">
        <f>H16-H19</f>
        <v>0</v>
      </c>
      <c r="I21" s="860"/>
      <c r="J21" s="53"/>
    </row>
    <row r="22" spans="1:10" ht="7.5" customHeight="1" x14ac:dyDescent="0.2">
      <c r="A22" s="52"/>
      <c r="J22" s="53"/>
    </row>
    <row r="23" spans="1:10" x14ac:dyDescent="0.2">
      <c r="A23" s="52" t="s">
        <v>32</v>
      </c>
      <c r="B23" s="769" t="s">
        <v>654</v>
      </c>
      <c r="C23" s="769"/>
      <c r="D23" s="769"/>
      <c r="E23" s="769"/>
      <c r="J23" s="53"/>
    </row>
    <row r="24" spans="1:10" x14ac:dyDescent="0.2">
      <c r="A24" s="52"/>
      <c r="B24" s="970" t="s">
        <v>655</v>
      </c>
      <c r="C24" s="970"/>
      <c r="D24" s="970"/>
      <c r="E24" s="970"/>
      <c r="F24" s="970"/>
      <c r="J24" s="53"/>
    </row>
    <row r="25" spans="1:10" x14ac:dyDescent="0.2">
      <c r="A25" s="52"/>
      <c r="B25" s="970"/>
      <c r="C25" s="970"/>
      <c r="D25" s="970"/>
      <c r="E25" s="970"/>
      <c r="F25" s="970"/>
      <c r="J25" s="53"/>
    </row>
    <row r="26" spans="1:10" x14ac:dyDescent="0.2">
      <c r="A26" s="52"/>
      <c r="B26" s="970"/>
      <c r="C26" s="970"/>
      <c r="D26" s="970"/>
      <c r="E26" s="970"/>
      <c r="F26" s="970"/>
      <c r="G26" s="219" t="s">
        <v>649</v>
      </c>
      <c r="H26" s="999"/>
      <c r="I26" s="999"/>
      <c r="J26" s="53"/>
    </row>
    <row r="27" spans="1:10" ht="7.5" customHeight="1" x14ac:dyDescent="0.2">
      <c r="A27" s="52"/>
      <c r="J27" s="53"/>
    </row>
    <row r="28" spans="1:10" x14ac:dyDescent="0.2">
      <c r="A28" s="52" t="s">
        <v>33</v>
      </c>
      <c r="B28" s="970" t="s">
        <v>656</v>
      </c>
      <c r="C28" s="970"/>
      <c r="D28" s="970"/>
      <c r="E28" s="970"/>
      <c r="F28" s="970"/>
      <c r="J28" s="53"/>
    </row>
    <row r="29" spans="1:10" x14ac:dyDescent="0.2">
      <c r="A29" s="52"/>
      <c r="B29" s="970"/>
      <c r="C29" s="970"/>
      <c r="D29" s="970"/>
      <c r="E29" s="970"/>
      <c r="F29" s="970"/>
      <c r="G29" s="219" t="s">
        <v>649</v>
      </c>
      <c r="H29" s="998" t="e">
        <f>H21/H26</f>
        <v>#DIV/0!</v>
      </c>
      <c r="I29" s="998"/>
      <c r="J29" s="53"/>
    </row>
    <row r="30" spans="1:10" ht="7.5" customHeight="1" x14ac:dyDescent="0.2">
      <c r="A30" s="52"/>
      <c r="B30" s="217"/>
      <c r="C30" s="217"/>
      <c r="D30" s="217"/>
      <c r="E30" s="217"/>
      <c r="F30" s="217"/>
      <c r="G30" s="219"/>
      <c r="H30" s="32"/>
      <c r="I30" s="32"/>
      <c r="J30" s="53"/>
    </row>
    <row r="31" spans="1:10" ht="12.75" customHeight="1" x14ac:dyDescent="0.2">
      <c r="A31" s="52" t="s">
        <v>583</v>
      </c>
      <c r="B31" s="970" t="s">
        <v>657</v>
      </c>
      <c r="C31" s="970"/>
      <c r="D31" s="970"/>
      <c r="E31" s="970"/>
      <c r="F31" s="970"/>
      <c r="G31" s="219" t="s">
        <v>649</v>
      </c>
      <c r="H31" s="998" t="e">
        <f>H29/10</f>
        <v>#DIV/0!</v>
      </c>
      <c r="I31" s="998"/>
      <c r="J31" s="53"/>
    </row>
    <row r="32" spans="1:10" ht="7.5" customHeight="1" x14ac:dyDescent="0.2">
      <c r="A32" s="52"/>
      <c r="B32" s="294"/>
      <c r="C32" s="294"/>
      <c r="D32" s="294"/>
      <c r="E32" s="294"/>
      <c r="F32" s="294"/>
      <c r="J32" s="53"/>
    </row>
    <row r="33" spans="1:10" x14ac:dyDescent="0.2">
      <c r="A33" s="52" t="s">
        <v>658</v>
      </c>
      <c r="B33" s="769" t="s">
        <v>659</v>
      </c>
      <c r="C33" s="769"/>
      <c r="D33" s="769"/>
      <c r="E33" s="769"/>
      <c r="F33" s="769"/>
      <c r="G33" s="219" t="s">
        <v>649</v>
      </c>
      <c r="H33" s="997">
        <f>'Itemized Cost (pg 27)'!E41</f>
        <v>0</v>
      </c>
      <c r="I33" s="997"/>
      <c r="J33" s="53"/>
    </row>
    <row r="34" spans="1:10" ht="7.5" customHeight="1" x14ac:dyDescent="0.2">
      <c r="A34" s="52"/>
      <c r="B34" s="32"/>
      <c r="C34" s="32"/>
      <c r="D34" s="32"/>
      <c r="E34" s="32"/>
      <c r="F34" s="32"/>
      <c r="G34" s="219"/>
      <c r="H34" s="220"/>
      <c r="I34" s="220"/>
      <c r="J34" s="53"/>
    </row>
    <row r="35" spans="1:10" x14ac:dyDescent="0.2">
      <c r="A35" s="52" t="s">
        <v>598</v>
      </c>
      <c r="B35" s="32" t="s">
        <v>660</v>
      </c>
      <c r="C35" s="32"/>
      <c r="D35" s="32"/>
      <c r="E35" s="32"/>
      <c r="F35" s="32"/>
      <c r="G35" s="221" t="s">
        <v>661</v>
      </c>
      <c r="H35" s="999"/>
      <c r="I35" s="999"/>
      <c r="J35" s="53"/>
    </row>
    <row r="36" spans="1:10" x14ac:dyDescent="0.2">
      <c r="A36" s="52"/>
      <c r="B36" s="32" t="s">
        <v>662</v>
      </c>
      <c r="C36" s="32"/>
      <c r="D36" s="32"/>
      <c r="E36" s="32"/>
      <c r="F36" s="32"/>
      <c r="G36" s="221"/>
      <c r="H36" s="403"/>
      <c r="I36" s="403"/>
      <c r="J36" s="53"/>
    </row>
    <row r="37" spans="1:10" ht="7.5" customHeight="1" x14ac:dyDescent="0.2">
      <c r="A37" s="52"/>
      <c r="J37" s="53"/>
    </row>
    <row r="38" spans="1:10" x14ac:dyDescent="0.2">
      <c r="A38" s="52" t="s">
        <v>602</v>
      </c>
      <c r="B38" s="769" t="s">
        <v>663</v>
      </c>
      <c r="C38" s="769"/>
      <c r="D38" s="769"/>
      <c r="E38" s="769"/>
      <c r="F38" s="769"/>
      <c r="J38" s="53"/>
    </row>
    <row r="39" spans="1:10" x14ac:dyDescent="0.2">
      <c r="A39" s="52"/>
      <c r="B39" s="18" t="s">
        <v>664</v>
      </c>
      <c r="G39" s="219" t="s">
        <v>649</v>
      </c>
      <c r="H39" s="999"/>
      <c r="I39" s="999"/>
      <c r="J39" s="53"/>
    </row>
    <row r="40" spans="1:10" ht="7.5" customHeight="1" x14ac:dyDescent="0.2">
      <c r="A40" s="52"/>
      <c r="B40" s="32"/>
      <c r="C40" s="32"/>
      <c r="D40" s="32"/>
      <c r="G40" s="219"/>
      <c r="H40" s="222"/>
      <c r="I40" s="222"/>
      <c r="J40" s="53"/>
    </row>
    <row r="41" spans="1:10" x14ac:dyDescent="0.2">
      <c r="A41" s="52" t="s">
        <v>607</v>
      </c>
      <c r="B41" s="32" t="s">
        <v>665</v>
      </c>
      <c r="C41" s="32"/>
      <c r="D41" s="32"/>
      <c r="G41" s="219" t="s">
        <v>649</v>
      </c>
      <c r="H41" s="998">
        <f>'Sources and Uses (pg 22)'!H29:J29</f>
        <v>0</v>
      </c>
      <c r="I41" s="998"/>
      <c r="J41" s="53"/>
    </row>
    <row r="42" spans="1:10" ht="7.5" customHeight="1" x14ac:dyDescent="0.2">
      <c r="A42" s="52"/>
      <c r="B42" s="32"/>
      <c r="C42" s="32"/>
      <c r="D42" s="32"/>
      <c r="G42" s="219"/>
      <c r="H42" s="222"/>
      <c r="I42" s="222"/>
      <c r="J42" s="53"/>
    </row>
    <row r="43" spans="1:10" x14ac:dyDescent="0.2">
      <c r="A43" s="223" t="s">
        <v>610</v>
      </c>
      <c r="B43" s="32" t="s">
        <v>666</v>
      </c>
      <c r="C43" s="32"/>
      <c r="D43" s="32"/>
      <c r="G43" s="219" t="s">
        <v>649</v>
      </c>
      <c r="H43" s="998">
        <f>'Sources and Uses (pg 22)'!H31:J31</f>
        <v>0</v>
      </c>
      <c r="I43" s="998"/>
      <c r="J43" s="53"/>
    </row>
    <row r="44" spans="1:10" ht="7.5" customHeight="1" x14ac:dyDescent="0.2">
      <c r="A44" s="223"/>
      <c r="B44" s="32"/>
      <c r="C44" s="32"/>
      <c r="D44" s="32"/>
      <c r="G44" s="219"/>
      <c r="H44" s="222"/>
      <c r="I44" s="222"/>
      <c r="J44" s="53"/>
    </row>
    <row r="45" spans="1:10" x14ac:dyDescent="0.2">
      <c r="A45" s="223" t="s">
        <v>612</v>
      </c>
      <c r="B45" s="32" t="s">
        <v>667</v>
      </c>
      <c r="C45" s="32"/>
      <c r="D45" s="32"/>
      <c r="G45" s="219" t="s">
        <v>649</v>
      </c>
      <c r="H45" s="998">
        <f>H12-(H19+H41+H43)</f>
        <v>0</v>
      </c>
      <c r="I45" s="998"/>
      <c r="J45" s="53"/>
    </row>
    <row r="46" spans="1:10" ht="7.5" customHeight="1" x14ac:dyDescent="0.2">
      <c r="A46" s="223"/>
      <c r="B46" s="32"/>
      <c r="C46" s="32"/>
      <c r="D46" s="32"/>
      <c r="G46" s="219"/>
      <c r="H46" s="222"/>
      <c r="I46" s="222"/>
      <c r="J46" s="53"/>
    </row>
    <row r="47" spans="1:10" x14ac:dyDescent="0.2">
      <c r="A47" s="52"/>
      <c r="B47" s="18" t="s">
        <v>668</v>
      </c>
      <c r="J47" s="53"/>
    </row>
    <row r="48" spans="1:10" x14ac:dyDescent="0.2">
      <c r="A48" s="52"/>
      <c r="B48" s="769" t="s">
        <v>669</v>
      </c>
      <c r="C48" s="769"/>
      <c r="D48" s="769"/>
      <c r="E48" s="769"/>
      <c r="G48" s="219" t="s">
        <v>649</v>
      </c>
      <c r="H48" s="995" t="e">
        <f>H39/'More Development Info (pg 6)'!K21</f>
        <v>#DIV/0!</v>
      </c>
      <c r="I48" s="995"/>
      <c r="J48" s="53"/>
    </row>
    <row r="49" spans="1:10" ht="7.5" customHeight="1" x14ac:dyDescent="0.2">
      <c r="A49" s="52"/>
      <c r="B49" s="32"/>
      <c r="C49" s="32"/>
      <c r="D49" s="32"/>
      <c r="E49" s="32"/>
      <c r="G49" s="219"/>
      <c r="H49" s="224"/>
      <c r="I49" s="224"/>
      <c r="J49" s="53"/>
    </row>
    <row r="50" spans="1:10" x14ac:dyDescent="0.2">
      <c r="A50" s="52"/>
      <c r="B50" s="32" t="s">
        <v>670</v>
      </c>
      <c r="C50" s="32"/>
      <c r="D50" s="32"/>
      <c r="E50" s="32"/>
      <c r="G50" s="219" t="s">
        <v>649</v>
      </c>
      <c r="H50" s="995" t="e">
        <f>H33/'More Development Info (pg 6)'!K21</f>
        <v>#DIV/0!</v>
      </c>
      <c r="I50" s="995"/>
      <c r="J50" s="53"/>
    </row>
    <row r="51" spans="1:10" ht="7.5" customHeight="1" x14ac:dyDescent="0.2">
      <c r="A51" s="52"/>
      <c r="J51" s="53"/>
    </row>
    <row r="52" spans="1:10" x14ac:dyDescent="0.2">
      <c r="A52" s="52"/>
      <c r="B52" s="769" t="s">
        <v>671</v>
      </c>
      <c r="C52" s="769"/>
      <c r="D52" s="769"/>
      <c r="E52" s="769"/>
      <c r="F52" s="769"/>
      <c r="J52" s="53"/>
    </row>
    <row r="53" spans="1:10" x14ac:dyDescent="0.2">
      <c r="A53" s="52"/>
      <c r="B53" s="769" t="s">
        <v>672</v>
      </c>
      <c r="C53" s="769"/>
      <c r="D53" s="769"/>
      <c r="E53" s="769"/>
      <c r="F53" s="769"/>
      <c r="G53" s="219" t="s">
        <v>649</v>
      </c>
      <c r="H53" s="995" t="e">
        <f>H39/'More Development Info (pg 6)'!K22</f>
        <v>#DIV/0!</v>
      </c>
      <c r="I53" s="995"/>
      <c r="J53" s="53"/>
    </row>
    <row r="54" spans="1:10" ht="7.5" customHeight="1" x14ac:dyDescent="0.2">
      <c r="A54" s="52"/>
      <c r="J54" s="53"/>
    </row>
    <row r="55" spans="1:10" ht="12.75" customHeight="1" x14ac:dyDescent="0.2">
      <c r="A55" s="52"/>
      <c r="B55" s="769" t="s">
        <v>673</v>
      </c>
      <c r="C55" s="769"/>
      <c r="D55" s="769"/>
      <c r="E55" s="769"/>
      <c r="J55" s="53"/>
    </row>
    <row r="56" spans="1:10" x14ac:dyDescent="0.2">
      <c r="A56" s="52"/>
      <c r="B56" s="996" t="s">
        <v>674</v>
      </c>
      <c r="C56" s="996"/>
      <c r="D56" s="996"/>
      <c r="E56" s="996"/>
      <c r="F56" s="996"/>
      <c r="G56" s="996"/>
      <c r="J56" s="53"/>
    </row>
    <row r="57" spans="1:10" x14ac:dyDescent="0.2">
      <c r="A57" s="52"/>
      <c r="C57" s="848" t="s">
        <v>675</v>
      </c>
      <c r="D57" s="848"/>
      <c r="E57" s="848"/>
      <c r="G57" s="219" t="s">
        <v>649</v>
      </c>
      <c r="H57" s="997" t="e">
        <f>(H12-('Itemized Costs (pg 25)'!E8+'Itemized Cost (pg 27)'!E5+'Itemized Cost (pg 27)'!G15))/'More Development Info (pg 6)'!K21</f>
        <v>#DIV/0!</v>
      </c>
      <c r="I57" s="997"/>
      <c r="J57" s="53"/>
    </row>
    <row r="58" spans="1:10" ht="13.5" thickBot="1" x14ac:dyDescent="0.25">
      <c r="A58" s="56"/>
      <c r="B58" s="57"/>
      <c r="C58" s="57"/>
      <c r="D58" s="57"/>
      <c r="E58" s="57"/>
      <c r="F58" s="57"/>
      <c r="G58" s="57"/>
      <c r="H58" s="57"/>
      <c r="I58" s="57"/>
      <c r="J58" s="58"/>
    </row>
  </sheetData>
  <sheetProtection algorithmName="SHA-512" hashValue="SQFTB0AzZFl6RRyIiM21Y8Sj7//fFRNy+hFn0ftHrJ9hUEHH54nW2nGVGtC9UMnLnFRlvjupWOokgtT247spcQ==" saltValue="1x5RiYppr9Ih8GRn8XwqwA==" spinCount="100000" sheet="1" formatCells="0" formatColumns="0" formatRows="0" insertColumns="0" insertRows="0" insertHyperlinks="0" deleteColumns="0" deleteRows="0" sort="0" autoFilter="0" pivotTables="0"/>
  <mergeCells count="37">
    <mergeCell ref="B28:F29"/>
    <mergeCell ref="H29:I29"/>
    <mergeCell ref="B23:E23"/>
    <mergeCell ref="B24:F26"/>
    <mergeCell ref="B16:E16"/>
    <mergeCell ref="H16:I16"/>
    <mergeCell ref="B18:F19"/>
    <mergeCell ref="H19:I19"/>
    <mergeCell ref="B21:D21"/>
    <mergeCell ref="H21:I21"/>
    <mergeCell ref="H26:I26"/>
    <mergeCell ref="B1:F1"/>
    <mergeCell ref="A3:J9"/>
    <mergeCell ref="B12:E12"/>
    <mergeCell ref="H12:I12"/>
    <mergeCell ref="B14:E14"/>
    <mergeCell ref="H14:I14"/>
    <mergeCell ref="H43:I43"/>
    <mergeCell ref="H45:I45"/>
    <mergeCell ref="H31:I31"/>
    <mergeCell ref="H39:I39"/>
    <mergeCell ref="B33:F33"/>
    <mergeCell ref="H33:I33"/>
    <mergeCell ref="B38:F38"/>
    <mergeCell ref="H41:I41"/>
    <mergeCell ref="B31:F31"/>
    <mergeCell ref="H35:I35"/>
    <mergeCell ref="B55:E55"/>
    <mergeCell ref="B56:G56"/>
    <mergeCell ref="H50:I50"/>
    <mergeCell ref="C57:E57"/>
    <mergeCell ref="H57:I57"/>
    <mergeCell ref="H48:I48"/>
    <mergeCell ref="B52:F52"/>
    <mergeCell ref="H53:I53"/>
    <mergeCell ref="B48:E48"/>
    <mergeCell ref="B53:F53"/>
  </mergeCells>
  <phoneticPr fontId="0" type="noConversion"/>
  <printOptions horizontalCentered="1" verticalCentered="1"/>
  <pageMargins left="0.75" right="0.75" top="0.5" bottom="0.75" header="0.5" footer="0.5"/>
  <pageSetup scale="95" orientation="portrait" horizontalDpi="4294967292" r:id="rId1"/>
  <headerFooter>
    <oddFooter>&amp;LIndiana Housing and Community Development Authority Rental Housing Final Application 12/2023&amp;RPage 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36EA-C2A9-4BF9-8E3E-5C0F97817202}">
  <dimension ref="C7:L27"/>
  <sheetViews>
    <sheetView showGridLines="0" zoomScaleNormal="100" workbookViewId="0">
      <selection activeCell="J12" sqref="J12:K12"/>
    </sheetView>
  </sheetViews>
  <sheetFormatPr defaultRowHeight="12.75" x14ac:dyDescent="0.2"/>
  <sheetData>
    <row r="7" spans="3:12" x14ac:dyDescent="0.2">
      <c r="C7" s="769" t="s">
        <v>758</v>
      </c>
      <c r="D7" s="769"/>
      <c r="E7" s="769"/>
      <c r="F7" s="769"/>
      <c r="G7" s="769"/>
    </row>
    <row r="8" spans="3:12" ht="13.5" thickBot="1" x14ac:dyDescent="0.25"/>
    <row r="9" spans="3:12" x14ac:dyDescent="0.2">
      <c r="C9" s="218"/>
      <c r="D9" s="50"/>
      <c r="E9" s="50"/>
      <c r="F9" s="50"/>
      <c r="G9" s="50"/>
      <c r="H9" s="50"/>
      <c r="I9" s="50"/>
      <c r="J9" s="469"/>
      <c r="K9" s="469"/>
      <c r="L9" s="51"/>
    </row>
    <row r="10" spans="3:12" x14ac:dyDescent="0.2">
      <c r="C10" s="52" t="s">
        <v>27</v>
      </c>
      <c r="D10" s="769" t="s">
        <v>749</v>
      </c>
      <c r="E10" s="769"/>
      <c r="F10" s="769"/>
      <c r="G10" s="769"/>
      <c r="H10" s="18"/>
      <c r="I10" s="219" t="s">
        <v>649</v>
      </c>
      <c r="J10" s="1012">
        <f>10*'Credit Determination (pg 28)'!H35</f>
        <v>0</v>
      </c>
      <c r="K10" s="1012"/>
      <c r="L10" s="53"/>
    </row>
    <row r="11" spans="3:12" x14ac:dyDescent="0.2">
      <c r="C11" s="52"/>
      <c r="D11" s="18"/>
      <c r="E11" s="18"/>
      <c r="F11" s="18"/>
      <c r="G11" s="18"/>
      <c r="H11" s="18"/>
      <c r="I11" s="18"/>
      <c r="J11" s="219"/>
      <c r="K11" s="219"/>
      <c r="L11" s="53"/>
    </row>
    <row r="12" spans="3:12" x14ac:dyDescent="0.2">
      <c r="C12" s="52" t="s">
        <v>28</v>
      </c>
      <c r="D12" s="18" t="s">
        <v>750</v>
      </c>
      <c r="E12" s="18"/>
      <c r="F12" s="18"/>
      <c r="G12" s="18"/>
      <c r="H12" s="18"/>
      <c r="I12" s="219" t="s">
        <v>649</v>
      </c>
      <c r="J12" s="1013"/>
      <c r="K12" s="1013"/>
      <c r="L12" s="53"/>
    </row>
    <row r="13" spans="3:12" x14ac:dyDescent="0.2">
      <c r="C13" s="52"/>
      <c r="D13" s="18"/>
      <c r="E13" s="18"/>
      <c r="F13" s="18"/>
      <c r="G13" s="18"/>
      <c r="H13" s="18"/>
      <c r="I13" s="18"/>
      <c r="J13" s="219"/>
      <c r="K13" s="219"/>
      <c r="L13" s="53"/>
    </row>
    <row r="14" spans="3:12" x14ac:dyDescent="0.2">
      <c r="C14" s="52" t="s">
        <v>29</v>
      </c>
      <c r="D14" s="769" t="s">
        <v>751</v>
      </c>
      <c r="E14" s="769"/>
      <c r="F14" s="769"/>
      <c r="G14" s="769"/>
      <c r="H14" s="18"/>
      <c r="I14" s="219" t="s">
        <v>649</v>
      </c>
      <c r="J14" s="1012">
        <f>J10*J12</f>
        <v>0</v>
      </c>
      <c r="K14" s="1012"/>
      <c r="L14" s="53"/>
    </row>
    <row r="15" spans="3:12" x14ac:dyDescent="0.2">
      <c r="C15" s="52"/>
      <c r="D15" s="18"/>
      <c r="E15" s="18"/>
      <c r="F15" s="18"/>
      <c r="G15" s="18"/>
      <c r="H15" s="18"/>
      <c r="I15" s="18"/>
      <c r="J15" s="219"/>
      <c r="K15" s="219"/>
      <c r="L15" s="53"/>
    </row>
    <row r="16" spans="3:12" x14ac:dyDescent="0.2">
      <c r="C16" s="52"/>
      <c r="D16" s="18" t="s">
        <v>752</v>
      </c>
      <c r="E16" s="18"/>
      <c r="F16" s="18"/>
      <c r="G16" s="18"/>
      <c r="H16" s="18"/>
      <c r="I16" s="219" t="s">
        <v>649</v>
      </c>
      <c r="J16" s="1010">
        <f>J14/5</f>
        <v>0</v>
      </c>
      <c r="K16" s="1010"/>
      <c r="L16" s="53"/>
    </row>
    <row r="17" spans="3:12" x14ac:dyDescent="0.2">
      <c r="C17" s="52"/>
      <c r="D17" s="18"/>
      <c r="E17" s="18"/>
      <c r="F17" s="18"/>
      <c r="G17" s="18"/>
      <c r="H17" s="18"/>
      <c r="I17" s="18"/>
      <c r="J17" s="219"/>
      <c r="K17" s="219"/>
      <c r="L17" s="53"/>
    </row>
    <row r="18" spans="3:12" x14ac:dyDescent="0.2">
      <c r="C18" s="52" t="s">
        <v>30</v>
      </c>
      <c r="D18" s="32" t="s">
        <v>753</v>
      </c>
      <c r="E18" s="32"/>
      <c r="F18" s="32"/>
      <c r="G18" s="18"/>
      <c r="H18" s="18"/>
      <c r="I18" s="219" t="s">
        <v>649</v>
      </c>
      <c r="J18" s="999"/>
      <c r="K18" s="999"/>
      <c r="L18" s="53"/>
    </row>
    <row r="19" spans="3:12" x14ac:dyDescent="0.2">
      <c r="C19" s="52"/>
      <c r="D19" s="32"/>
      <c r="E19" s="32"/>
      <c r="F19" s="32"/>
      <c r="G19" s="18"/>
      <c r="H19" s="18"/>
      <c r="I19" s="219"/>
      <c r="J19" s="470"/>
      <c r="K19" s="470"/>
      <c r="L19" s="53"/>
    </row>
    <row r="20" spans="3:12" x14ac:dyDescent="0.2">
      <c r="C20" s="52" t="s">
        <v>31</v>
      </c>
      <c r="D20" s="32" t="s">
        <v>754</v>
      </c>
      <c r="E20" s="32"/>
      <c r="F20" s="32"/>
      <c r="G20" s="18"/>
      <c r="H20" s="18"/>
      <c r="I20" s="219" t="s">
        <v>649</v>
      </c>
      <c r="J20" s="1009">
        <v>0.99990000000000001</v>
      </c>
      <c r="K20" s="1009"/>
      <c r="L20" s="53"/>
    </row>
    <row r="21" spans="3:12" x14ac:dyDescent="0.2">
      <c r="C21" s="52"/>
      <c r="D21" s="32"/>
      <c r="E21" s="32"/>
      <c r="F21" s="32"/>
      <c r="G21" s="18"/>
      <c r="H21" s="18"/>
      <c r="I21" s="219"/>
      <c r="J21" s="470"/>
      <c r="K21" s="470"/>
      <c r="L21" s="53"/>
    </row>
    <row r="22" spans="3:12" x14ac:dyDescent="0.2">
      <c r="C22" s="52" t="s">
        <v>32</v>
      </c>
      <c r="D22" s="32" t="s">
        <v>755</v>
      </c>
      <c r="E22" s="32"/>
      <c r="F22" s="32"/>
      <c r="G22" s="32"/>
      <c r="H22" s="217"/>
      <c r="I22" s="219"/>
      <c r="J22" s="1011">
        <f>J14*J18*J20</f>
        <v>0</v>
      </c>
      <c r="K22" s="1011"/>
      <c r="L22" s="53"/>
    </row>
    <row r="23" spans="3:12" x14ac:dyDescent="0.2">
      <c r="C23" s="52"/>
      <c r="D23" s="18" t="s">
        <v>756</v>
      </c>
      <c r="E23" s="18"/>
      <c r="F23" s="18"/>
      <c r="G23" s="18"/>
      <c r="H23" s="18"/>
      <c r="I23" s="18"/>
      <c r="J23" s="471"/>
      <c r="K23" s="219"/>
      <c r="L23" s="53"/>
    </row>
    <row r="24" spans="3:12" x14ac:dyDescent="0.2">
      <c r="C24" s="52"/>
      <c r="D24" s="18"/>
      <c r="E24" s="18"/>
      <c r="F24" s="18"/>
      <c r="G24" s="18"/>
      <c r="H24" s="18"/>
      <c r="I24" s="18"/>
      <c r="J24" s="471"/>
      <c r="K24" s="219"/>
      <c r="L24" s="53"/>
    </row>
    <row r="25" spans="3:12" x14ac:dyDescent="0.2">
      <c r="C25" s="52" t="s">
        <v>33</v>
      </c>
      <c r="D25" s="18" t="s">
        <v>757</v>
      </c>
      <c r="E25" s="18"/>
      <c r="F25" s="18"/>
      <c r="G25" s="18"/>
      <c r="H25" s="18"/>
      <c r="I25" s="18"/>
      <c r="J25" s="1011">
        <f>'Credit Determination (pg 28)'!H12-('Credit Determination (pg 28)'!H19+'Credit Determination (pg 28)'!H41+'Credit Determination (pg 28)'!H43)</f>
        <v>0</v>
      </c>
      <c r="K25" s="1011"/>
      <c r="L25" s="53"/>
    </row>
    <row r="26" spans="3:12" x14ac:dyDescent="0.2">
      <c r="C26" s="52"/>
      <c r="D26" s="18"/>
      <c r="E26" s="18"/>
      <c r="F26" s="18"/>
      <c r="G26" s="18"/>
      <c r="H26" s="18"/>
      <c r="I26" s="18"/>
      <c r="J26" s="471"/>
      <c r="K26" s="219"/>
      <c r="L26" s="53"/>
    </row>
    <row r="27" spans="3:12" ht="13.5" thickBot="1" x14ac:dyDescent="0.25">
      <c r="C27" s="56"/>
      <c r="D27" s="57"/>
      <c r="E27" s="57"/>
      <c r="F27" s="57"/>
      <c r="G27" s="57"/>
      <c r="H27" s="57"/>
      <c r="I27" s="57"/>
      <c r="J27" s="472"/>
      <c r="K27" s="472"/>
      <c r="L27" s="58"/>
    </row>
  </sheetData>
  <mergeCells count="11">
    <mergeCell ref="C7:G7"/>
    <mergeCell ref="J18:K18"/>
    <mergeCell ref="J20:K20"/>
    <mergeCell ref="J16:K16"/>
    <mergeCell ref="J25:K25"/>
    <mergeCell ref="J22:K22"/>
    <mergeCell ref="D10:G10"/>
    <mergeCell ref="J10:K10"/>
    <mergeCell ref="J12:K12"/>
    <mergeCell ref="D14:G14"/>
    <mergeCell ref="J14:K14"/>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L42"/>
  <sheetViews>
    <sheetView showGridLines="0" view="pageLayout" topLeftCell="A11" zoomScaleNormal="100" workbookViewId="0">
      <selection activeCell="K16" sqref="K16"/>
    </sheetView>
  </sheetViews>
  <sheetFormatPr defaultColWidth="9.140625" defaultRowHeight="15.75" x14ac:dyDescent="0.25"/>
  <cols>
    <col min="1" max="1" width="2.85546875" style="3" customWidth="1"/>
    <col min="2" max="2" width="4.42578125" style="3" customWidth="1"/>
    <col min="3" max="3" width="3.7109375" style="3" customWidth="1"/>
    <col min="4" max="4" width="5.85546875" style="3" customWidth="1"/>
    <col min="5" max="5" width="7.28515625" style="3" customWidth="1"/>
    <col min="6" max="6" width="19.42578125" style="3" customWidth="1"/>
    <col min="7" max="7" width="9.140625" style="3" hidden="1" customWidth="1"/>
    <col min="8" max="8" width="6.7109375" style="3" customWidth="1"/>
    <col min="9" max="9" width="5.140625" style="3" customWidth="1"/>
    <col min="10" max="10" width="8.42578125" style="3" customWidth="1"/>
    <col min="11" max="11" width="13.140625" style="3" customWidth="1"/>
    <col min="12" max="12" width="13" style="3" customWidth="1"/>
    <col min="13" max="16384" width="9.140625" style="3"/>
  </cols>
  <sheetData>
    <row r="2" spans="1:12" ht="19.5" customHeight="1" x14ac:dyDescent="0.25">
      <c r="A2" s="2" t="s">
        <v>13</v>
      </c>
      <c r="B2" s="513" t="s">
        <v>14</v>
      </c>
      <c r="C2" s="513"/>
      <c r="D2" s="513"/>
      <c r="E2" s="513"/>
      <c r="F2" s="513"/>
      <c r="G2" s="514"/>
    </row>
    <row r="3" spans="1:12" x14ac:dyDescent="0.25">
      <c r="B3" s="406" t="s">
        <v>15</v>
      </c>
      <c r="F3" s="515"/>
      <c r="G3" s="515"/>
      <c r="H3" s="515"/>
      <c r="I3" s="515"/>
      <c r="J3" s="515"/>
      <c r="K3" s="515"/>
    </row>
    <row r="4" spans="1:12" x14ac:dyDescent="0.25">
      <c r="B4" s="406"/>
    </row>
    <row r="5" spans="1:12" ht="15.75" customHeight="1" x14ac:dyDescent="0.25">
      <c r="B5" s="406" t="s">
        <v>16</v>
      </c>
      <c r="C5" s="406"/>
      <c r="D5" s="406"/>
      <c r="E5" s="406"/>
      <c r="F5" s="516"/>
      <c r="G5" s="517"/>
      <c r="H5" s="517"/>
      <c r="I5" s="517"/>
      <c r="J5" s="517"/>
      <c r="K5" s="517"/>
      <c r="L5" s="406"/>
    </row>
    <row r="6" spans="1:12" ht="15" customHeight="1" x14ac:dyDescent="0.25"/>
    <row r="7" spans="1:12" ht="17.25" customHeight="1" x14ac:dyDescent="0.25">
      <c r="B7" s="3" t="s">
        <v>17</v>
      </c>
      <c r="D7" s="515"/>
      <c r="E7" s="515"/>
      <c r="F7" s="515"/>
      <c r="H7" s="7" t="s">
        <v>18</v>
      </c>
      <c r="I7" s="407"/>
      <c r="J7" s="7" t="s">
        <v>19</v>
      </c>
      <c r="K7" s="407"/>
    </row>
    <row r="8" spans="1:12" ht="15.75" customHeight="1" x14ac:dyDescent="0.25"/>
    <row r="9" spans="1:12" ht="16.5" thickBot="1" x14ac:dyDescent="0.3"/>
    <row r="10" spans="1:12" x14ac:dyDescent="0.25">
      <c r="B10" s="518" t="s">
        <v>20</v>
      </c>
      <c r="C10" s="519"/>
      <c r="D10" s="519"/>
      <c r="E10" s="519"/>
      <c r="F10" s="519"/>
      <c r="G10" s="519"/>
      <c r="H10" s="519"/>
      <c r="I10" s="520"/>
    </row>
    <row r="11" spans="1:12" ht="16.5" thickBot="1" x14ac:dyDescent="0.3">
      <c r="B11" s="521" t="s">
        <v>21</v>
      </c>
      <c r="C11" s="522"/>
      <c r="D11" s="522"/>
      <c r="E11" s="522"/>
      <c r="F11" s="522"/>
      <c r="G11" s="522"/>
      <c r="H11" s="522"/>
      <c r="I11" s="523"/>
    </row>
    <row r="12" spans="1:12" x14ac:dyDescent="0.25">
      <c r="B12" s="501"/>
      <c r="C12" s="502"/>
      <c r="D12" s="502"/>
      <c r="E12" s="502"/>
      <c r="F12" s="502"/>
      <c r="I12" s="9"/>
    </row>
    <row r="13" spans="1:12" x14ac:dyDescent="0.25">
      <c r="B13" s="8"/>
      <c r="I13" s="9"/>
    </row>
    <row r="14" spans="1:12" x14ac:dyDescent="0.25">
      <c r="B14" s="8"/>
      <c r="I14" s="9"/>
    </row>
    <row r="15" spans="1:12" x14ac:dyDescent="0.25">
      <c r="B15" s="10"/>
      <c r="D15" s="11"/>
      <c r="E15" s="11"/>
      <c r="I15" s="9"/>
      <c r="L15" s="12"/>
    </row>
    <row r="16" spans="1:12" x14ac:dyDescent="0.25">
      <c r="B16" s="10"/>
      <c r="D16" s="11"/>
      <c r="E16" s="11"/>
      <c r="I16" s="9"/>
      <c r="L16" s="12"/>
    </row>
    <row r="17" spans="1:12" ht="16.5" thickBot="1" x14ac:dyDescent="0.3">
      <c r="B17" s="13"/>
      <c r="C17" s="14"/>
      <c r="D17" s="15"/>
      <c r="E17" s="15"/>
      <c r="F17" s="14"/>
      <c r="G17" s="14"/>
      <c r="H17" s="14"/>
      <c r="I17" s="16"/>
      <c r="L17" s="12"/>
    </row>
    <row r="18" spans="1:12" x14ac:dyDescent="0.25">
      <c r="B18" s="6"/>
      <c r="D18" s="11"/>
      <c r="E18" s="11"/>
      <c r="L18" s="12"/>
    </row>
    <row r="19" spans="1:12" x14ac:dyDescent="0.25">
      <c r="B19" s="6"/>
      <c r="D19" s="11"/>
      <c r="E19" s="11"/>
      <c r="L19" s="12"/>
    </row>
    <row r="20" spans="1:12" x14ac:dyDescent="0.25">
      <c r="A20" s="2" t="s">
        <v>22</v>
      </c>
      <c r="B20" s="411" t="s">
        <v>23</v>
      </c>
      <c r="C20" s="411"/>
      <c r="D20" s="411"/>
      <c r="E20" s="411"/>
      <c r="F20" s="411"/>
      <c r="G20" s="411"/>
      <c r="H20" s="411"/>
    </row>
    <row r="21" spans="1:12" x14ac:dyDescent="0.25">
      <c r="B21" s="3" t="s">
        <v>24</v>
      </c>
    </row>
    <row r="23" spans="1:12" x14ac:dyDescent="0.25">
      <c r="B23" s="3" t="s">
        <v>25</v>
      </c>
    </row>
    <row r="24" spans="1:12" x14ac:dyDescent="0.25">
      <c r="B24" s="3" t="s">
        <v>26</v>
      </c>
      <c r="C24" s="3" t="s">
        <v>27</v>
      </c>
    </row>
    <row r="25" spans="1:12" x14ac:dyDescent="0.25">
      <c r="C25" s="3" t="s">
        <v>28</v>
      </c>
    </row>
    <row r="26" spans="1:12" x14ac:dyDescent="0.25">
      <c r="C26" s="3" t="s">
        <v>29</v>
      </c>
    </row>
    <row r="27" spans="1:12" x14ac:dyDescent="0.25">
      <c r="C27" s="3" t="s">
        <v>30</v>
      </c>
    </row>
    <row r="28" spans="1:12" x14ac:dyDescent="0.25">
      <c r="C28" s="3" t="s">
        <v>31</v>
      </c>
    </row>
    <row r="29" spans="1:12" x14ac:dyDescent="0.25">
      <c r="C29" s="3" t="s">
        <v>32</v>
      </c>
    </row>
    <row r="30" spans="1:12" x14ac:dyDescent="0.25">
      <c r="C30" s="3" t="s">
        <v>33</v>
      </c>
    </row>
    <row r="32" spans="1:12" x14ac:dyDescent="0.25">
      <c r="B32" s="3" t="s">
        <v>34</v>
      </c>
    </row>
    <row r="34" spans="1:12" x14ac:dyDescent="0.25">
      <c r="B34" s="3" t="s">
        <v>35</v>
      </c>
    </row>
    <row r="35" spans="1:12" x14ac:dyDescent="0.25">
      <c r="B35" s="3" t="s">
        <v>36</v>
      </c>
      <c r="H35" s="327" t="s">
        <v>37</v>
      </c>
      <c r="I35" s="7" t="s">
        <v>38</v>
      </c>
    </row>
    <row r="37" spans="1:12" x14ac:dyDescent="0.25">
      <c r="C37" s="3" t="s">
        <v>39</v>
      </c>
      <c r="H37" s="503"/>
      <c r="I37" s="503"/>
    </row>
    <row r="39" spans="1:12" x14ac:dyDescent="0.25">
      <c r="E39" s="291"/>
      <c r="F39" s="292"/>
      <c r="G39" s="292"/>
      <c r="H39" s="292"/>
      <c r="I39" s="292"/>
      <c r="J39" s="292"/>
      <c r="K39" s="292"/>
      <c r="L39" s="292"/>
    </row>
    <row r="40" spans="1:12" x14ac:dyDescent="0.25">
      <c r="A40" s="234" t="s">
        <v>40</v>
      </c>
      <c r="B40" s="234"/>
      <c r="C40" s="235"/>
      <c r="D40" s="504"/>
      <c r="E40" s="505"/>
      <c r="F40" s="505"/>
      <c r="G40" s="505"/>
      <c r="H40" s="505"/>
      <c r="I40" s="505"/>
      <c r="J40" s="505"/>
      <c r="K40" s="506"/>
      <c r="L40" s="300"/>
    </row>
    <row r="41" spans="1:12" x14ac:dyDescent="0.25">
      <c r="D41" s="507"/>
      <c r="E41" s="508"/>
      <c r="F41" s="508"/>
      <c r="G41" s="508"/>
      <c r="H41" s="508"/>
      <c r="I41" s="508"/>
      <c r="J41" s="508"/>
      <c r="K41" s="509"/>
      <c r="L41" s="300"/>
    </row>
    <row r="42" spans="1:12" x14ac:dyDescent="0.25">
      <c r="D42" s="510"/>
      <c r="E42" s="511"/>
      <c r="F42" s="511"/>
      <c r="G42" s="511"/>
      <c r="H42" s="511"/>
      <c r="I42" s="511"/>
      <c r="J42" s="511"/>
      <c r="K42" s="512"/>
    </row>
  </sheetData>
  <mergeCells count="9">
    <mergeCell ref="B12:F12"/>
    <mergeCell ref="H37:I37"/>
    <mergeCell ref="D40:K42"/>
    <mergeCell ref="B2:G2"/>
    <mergeCell ref="F3:K3"/>
    <mergeCell ref="F5:K5"/>
    <mergeCell ref="D7:F7"/>
    <mergeCell ref="B10:I10"/>
    <mergeCell ref="B11:I11"/>
  </mergeCells>
  <pageMargins left="0.7" right="0.7" top="0.75" bottom="0.75" header="0.3" footer="0.3"/>
  <pageSetup orientation="portrait" r:id="rId1"/>
  <headerFooter>
    <oddFooter>&amp;LIndiana Housing and Community Development Authority Rental Housing Final Application Updated 12/2023&amp;RPage 3</oddFooter>
  </headerFooter>
  <drawing r:id="rId2"/>
  <legacyDrawing r:id="rId3"/>
  <controls>
    <mc:AlternateContent xmlns:mc="http://schemas.openxmlformats.org/markup-compatibility/2006">
      <mc:Choice Requires="x14">
        <control shapeId="129044" r:id="rId4" name="TextBox1">
          <controlPr locked="0" defaultSize="0" autoLine="0" r:id="rId5">
            <anchor moveWithCells="1">
              <from>
                <xdr:col>4</xdr:col>
                <xdr:colOff>457200</xdr:colOff>
                <xdr:row>20</xdr:row>
                <xdr:rowOff>19050</xdr:rowOff>
              </from>
              <to>
                <xdr:col>7</xdr:col>
                <xdr:colOff>38100</xdr:colOff>
                <xdr:row>21</xdr:row>
                <xdr:rowOff>57150</xdr:rowOff>
              </to>
            </anchor>
          </controlPr>
        </control>
      </mc:Choice>
      <mc:Fallback>
        <control shapeId="129044" r:id="rId4" name="TextBox1"/>
      </mc:Fallback>
    </mc:AlternateContent>
    <mc:AlternateContent xmlns:mc="http://schemas.openxmlformats.org/markup-compatibility/2006">
      <mc:Choice Requires="x14">
        <control shapeId="129045" r:id="rId6" name="TextBox2">
          <controlPr locked="0" defaultSize="0" autoLine="0" r:id="rId7">
            <anchor moveWithCells="1">
              <from>
                <xdr:col>10</xdr:col>
                <xdr:colOff>161925</xdr:colOff>
                <xdr:row>30</xdr:row>
                <xdr:rowOff>180975</xdr:rowOff>
              </from>
              <to>
                <xdr:col>11</xdr:col>
                <xdr:colOff>161925</xdr:colOff>
                <xdr:row>32</xdr:row>
                <xdr:rowOff>19050</xdr:rowOff>
              </to>
            </anchor>
          </controlPr>
        </control>
      </mc:Choice>
      <mc:Fallback>
        <control shapeId="129045" r:id="rId6" name="TextBox2"/>
      </mc:Fallback>
    </mc:AlternateContent>
    <mc:AlternateContent xmlns:mc="http://schemas.openxmlformats.org/markup-compatibility/2006">
      <mc:Choice Requires="x14">
        <control shapeId="129046" r:id="rId8" name="TextBox3">
          <controlPr locked="0" defaultSize="0" autoLine="0" autoPict="0" r:id="rId9">
            <anchor moveWithCells="1">
              <from>
                <xdr:col>5</xdr:col>
                <xdr:colOff>466725</xdr:colOff>
                <xdr:row>36</xdr:row>
                <xdr:rowOff>0</xdr:rowOff>
              </from>
              <to>
                <xdr:col>7</xdr:col>
                <xdr:colOff>419100</xdr:colOff>
                <xdr:row>37</xdr:row>
                <xdr:rowOff>104775</xdr:rowOff>
              </to>
            </anchor>
          </controlPr>
        </control>
      </mc:Choice>
      <mc:Fallback>
        <control shapeId="129046" r:id="rId8" name="TextBox3"/>
      </mc:Fallback>
    </mc:AlternateContent>
    <mc:AlternateContent xmlns:mc="http://schemas.openxmlformats.org/markup-compatibility/2006">
      <mc:Choice Requires="x14">
        <control shapeId="129025" r:id="rId10" name="Check Box 1">
          <controlPr defaultSize="0" autoFill="0" autoLine="0" autoPict="0">
            <anchor moveWithCells="1">
              <from>
                <xdr:col>1</xdr:col>
                <xdr:colOff>190500</xdr:colOff>
                <xdr:row>11</xdr:row>
                <xdr:rowOff>85725</xdr:rowOff>
              </from>
              <to>
                <xdr:col>5</xdr:col>
                <xdr:colOff>523875</xdr:colOff>
                <xdr:row>12</xdr:row>
                <xdr:rowOff>104775</xdr:rowOff>
              </to>
            </anchor>
          </controlPr>
        </control>
      </mc:Choice>
    </mc:AlternateContent>
    <mc:AlternateContent xmlns:mc="http://schemas.openxmlformats.org/markup-compatibility/2006">
      <mc:Choice Requires="x14">
        <control shapeId="129026" r:id="rId11" name="Check Box 2">
          <controlPr defaultSize="0" autoFill="0" autoLine="0" autoPict="0">
            <anchor moveWithCells="1">
              <from>
                <xdr:col>5</xdr:col>
                <xdr:colOff>552450</xdr:colOff>
                <xdr:row>11</xdr:row>
                <xdr:rowOff>47625</xdr:rowOff>
              </from>
              <to>
                <xdr:col>5</xdr:col>
                <xdr:colOff>1266825</xdr:colOff>
                <xdr:row>12</xdr:row>
                <xdr:rowOff>66675</xdr:rowOff>
              </to>
            </anchor>
          </controlPr>
        </control>
      </mc:Choice>
    </mc:AlternateContent>
    <mc:AlternateContent xmlns:mc="http://schemas.openxmlformats.org/markup-compatibility/2006">
      <mc:Choice Requires="x14">
        <control shapeId="129028" r:id="rId12" name="Check Box 4">
          <controlPr defaultSize="0" autoFill="0" autoLine="0" autoPict="0">
            <anchor moveWithCells="1">
              <from>
                <xdr:col>1</xdr:col>
                <xdr:colOff>190500</xdr:colOff>
                <xdr:row>13</xdr:row>
                <xdr:rowOff>0</xdr:rowOff>
              </from>
              <to>
                <xdr:col>5</xdr:col>
                <xdr:colOff>161925</xdr:colOff>
                <xdr:row>14</xdr:row>
                <xdr:rowOff>19050</xdr:rowOff>
              </to>
            </anchor>
          </controlPr>
        </control>
      </mc:Choice>
    </mc:AlternateContent>
    <mc:AlternateContent xmlns:mc="http://schemas.openxmlformats.org/markup-compatibility/2006">
      <mc:Choice Requires="x14">
        <control shapeId="129029" r:id="rId13" name="Check Box 5">
          <controlPr defaultSize="0" autoFill="0" autoLine="0" autoPict="0">
            <anchor moveWithCells="1">
              <from>
                <xdr:col>5</xdr:col>
                <xdr:colOff>552450</xdr:colOff>
                <xdr:row>12</xdr:row>
                <xdr:rowOff>161925</xdr:rowOff>
              </from>
              <to>
                <xdr:col>5</xdr:col>
                <xdr:colOff>1209675</xdr:colOff>
                <xdr:row>13</xdr:row>
                <xdr:rowOff>180975</xdr:rowOff>
              </to>
            </anchor>
          </controlPr>
        </control>
      </mc:Choice>
    </mc:AlternateContent>
    <mc:AlternateContent xmlns:mc="http://schemas.openxmlformats.org/markup-compatibility/2006">
      <mc:Choice Requires="x14">
        <control shapeId="129031" r:id="rId14" name="Check Box 7">
          <controlPr defaultSize="0" autoFill="0" autoLine="0" autoPict="0">
            <anchor moveWithCells="1">
              <from>
                <xdr:col>1</xdr:col>
                <xdr:colOff>190500</xdr:colOff>
                <xdr:row>14</xdr:row>
                <xdr:rowOff>85725</xdr:rowOff>
              </from>
              <to>
                <xdr:col>5</xdr:col>
                <xdr:colOff>447675</xdr:colOff>
                <xdr:row>15</xdr:row>
                <xdr:rowOff>95250</xdr:rowOff>
              </to>
            </anchor>
          </controlPr>
        </control>
      </mc:Choice>
    </mc:AlternateContent>
    <mc:AlternateContent xmlns:mc="http://schemas.openxmlformats.org/markup-compatibility/2006">
      <mc:Choice Requires="x14">
        <control shapeId="129033" r:id="rId15" name="Check Box 9">
          <controlPr defaultSize="0" autoFill="0" autoLine="0" autoPict="0">
            <anchor moveWithCells="1">
              <from>
                <xdr:col>5</xdr:col>
                <xdr:colOff>561975</xdr:colOff>
                <xdr:row>15</xdr:row>
                <xdr:rowOff>95250</xdr:rowOff>
              </from>
              <to>
                <xdr:col>8</xdr:col>
                <xdr:colOff>285750</xdr:colOff>
                <xdr:row>16</xdr:row>
                <xdr:rowOff>114300</xdr:rowOff>
              </to>
            </anchor>
          </controlPr>
        </control>
      </mc:Choice>
    </mc:AlternateContent>
    <mc:AlternateContent xmlns:mc="http://schemas.openxmlformats.org/markup-compatibility/2006">
      <mc:Choice Requires="x14">
        <control shapeId="129034" r:id="rId16" name="Check Box 10">
          <controlPr defaultSize="0" autoFill="0" autoLine="0" autoPict="0">
            <anchor moveWithCells="1">
              <from>
                <xdr:col>1</xdr:col>
                <xdr:colOff>180975</xdr:colOff>
                <xdr:row>15</xdr:row>
                <xdr:rowOff>104775</xdr:rowOff>
              </from>
              <to>
                <xdr:col>4</xdr:col>
                <xdr:colOff>371475</xdr:colOff>
                <xdr:row>16</xdr:row>
                <xdr:rowOff>142875</xdr:rowOff>
              </to>
            </anchor>
          </controlPr>
        </control>
      </mc:Choice>
    </mc:AlternateContent>
    <mc:AlternateContent xmlns:mc="http://schemas.openxmlformats.org/markup-compatibility/2006">
      <mc:Choice Requires="x14">
        <control shapeId="129035" r:id="rId17" name="Check Box 11">
          <controlPr defaultSize="0" autoFill="0" autoLine="0" autoPict="0">
            <anchor moveWithCells="1">
              <from>
                <xdr:col>2</xdr:col>
                <xdr:colOff>171450</xdr:colOff>
                <xdr:row>23</xdr:row>
                <xdr:rowOff>0</xdr:rowOff>
              </from>
              <to>
                <xdr:col>4</xdr:col>
                <xdr:colOff>200025</xdr:colOff>
                <xdr:row>24</xdr:row>
                <xdr:rowOff>19050</xdr:rowOff>
              </to>
            </anchor>
          </controlPr>
        </control>
      </mc:Choice>
    </mc:AlternateContent>
    <mc:AlternateContent xmlns:mc="http://schemas.openxmlformats.org/markup-compatibility/2006">
      <mc:Choice Requires="x14">
        <control shapeId="129036" r:id="rId18" name="Check Box 12">
          <controlPr defaultSize="0" autoFill="0" autoLine="0" autoPict="0">
            <anchor moveWithCells="1">
              <from>
                <xdr:col>2</xdr:col>
                <xdr:colOff>171450</xdr:colOff>
                <xdr:row>24</xdr:row>
                <xdr:rowOff>0</xdr:rowOff>
              </from>
              <to>
                <xdr:col>4</xdr:col>
                <xdr:colOff>200025</xdr:colOff>
                <xdr:row>25</xdr:row>
                <xdr:rowOff>19050</xdr:rowOff>
              </to>
            </anchor>
          </controlPr>
        </control>
      </mc:Choice>
    </mc:AlternateContent>
    <mc:AlternateContent xmlns:mc="http://schemas.openxmlformats.org/markup-compatibility/2006">
      <mc:Choice Requires="x14">
        <control shapeId="129037" r:id="rId19" name="Check Box 13">
          <controlPr defaultSize="0" autoFill="0" autoLine="0" autoPict="0">
            <anchor moveWithCells="1">
              <from>
                <xdr:col>2</xdr:col>
                <xdr:colOff>171450</xdr:colOff>
                <xdr:row>25</xdr:row>
                <xdr:rowOff>0</xdr:rowOff>
              </from>
              <to>
                <xdr:col>4</xdr:col>
                <xdr:colOff>200025</xdr:colOff>
                <xdr:row>26</xdr:row>
                <xdr:rowOff>19050</xdr:rowOff>
              </to>
            </anchor>
          </controlPr>
        </control>
      </mc:Choice>
    </mc:AlternateContent>
    <mc:AlternateContent xmlns:mc="http://schemas.openxmlformats.org/markup-compatibility/2006">
      <mc:Choice Requires="x14">
        <control shapeId="129038" r:id="rId20" name="Check Box 14">
          <controlPr defaultSize="0" autoFill="0" autoLine="0" autoPict="0">
            <anchor moveWithCells="1">
              <from>
                <xdr:col>2</xdr:col>
                <xdr:colOff>171450</xdr:colOff>
                <xdr:row>26</xdr:row>
                <xdr:rowOff>9525</xdr:rowOff>
              </from>
              <to>
                <xdr:col>4</xdr:col>
                <xdr:colOff>200025</xdr:colOff>
                <xdr:row>27</xdr:row>
                <xdr:rowOff>28575</xdr:rowOff>
              </to>
            </anchor>
          </controlPr>
        </control>
      </mc:Choice>
    </mc:AlternateContent>
    <mc:AlternateContent xmlns:mc="http://schemas.openxmlformats.org/markup-compatibility/2006">
      <mc:Choice Requires="x14">
        <control shapeId="129039" r:id="rId21" name="Check Box 15">
          <controlPr defaultSize="0" autoFill="0" autoLine="0" autoPict="0">
            <anchor moveWithCells="1">
              <from>
                <xdr:col>2</xdr:col>
                <xdr:colOff>171450</xdr:colOff>
                <xdr:row>27</xdr:row>
                <xdr:rowOff>9525</xdr:rowOff>
              </from>
              <to>
                <xdr:col>4</xdr:col>
                <xdr:colOff>200025</xdr:colOff>
                <xdr:row>28</xdr:row>
                <xdr:rowOff>28575</xdr:rowOff>
              </to>
            </anchor>
          </controlPr>
        </control>
      </mc:Choice>
    </mc:AlternateContent>
    <mc:AlternateContent xmlns:mc="http://schemas.openxmlformats.org/markup-compatibility/2006">
      <mc:Choice Requires="x14">
        <control shapeId="129040" r:id="rId22" name="Check Box 16">
          <controlPr defaultSize="0" autoFill="0" autoLine="0" autoPict="0">
            <anchor moveWithCells="1">
              <from>
                <xdr:col>2</xdr:col>
                <xdr:colOff>171450</xdr:colOff>
                <xdr:row>28</xdr:row>
                <xdr:rowOff>9525</xdr:rowOff>
              </from>
              <to>
                <xdr:col>4</xdr:col>
                <xdr:colOff>200025</xdr:colOff>
                <xdr:row>29</xdr:row>
                <xdr:rowOff>28575</xdr:rowOff>
              </to>
            </anchor>
          </controlPr>
        </control>
      </mc:Choice>
    </mc:AlternateContent>
    <mc:AlternateContent xmlns:mc="http://schemas.openxmlformats.org/markup-compatibility/2006">
      <mc:Choice Requires="x14">
        <control shapeId="129041" r:id="rId23" name="Check Box 17">
          <controlPr defaultSize="0" autoFill="0" autoLine="0" autoPict="0">
            <anchor moveWithCells="1">
              <from>
                <xdr:col>2</xdr:col>
                <xdr:colOff>171450</xdr:colOff>
                <xdr:row>29</xdr:row>
                <xdr:rowOff>19050</xdr:rowOff>
              </from>
              <to>
                <xdr:col>4</xdr:col>
                <xdr:colOff>200025</xdr:colOff>
                <xdr:row>30</xdr:row>
                <xdr:rowOff>38100</xdr:rowOff>
              </to>
            </anchor>
          </controlPr>
        </control>
      </mc:Choice>
    </mc:AlternateContent>
    <mc:AlternateContent xmlns:mc="http://schemas.openxmlformats.org/markup-compatibility/2006">
      <mc:Choice Requires="x14">
        <control shapeId="129042" r:id="rId24" name="Check Box 18">
          <controlPr defaultSize="0" autoFill="0" autoLine="0" autoPict="0">
            <anchor moveWithCells="1">
              <from>
                <xdr:col>5</xdr:col>
                <xdr:colOff>1123950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29043" r:id="rId25" name="Check Box 19">
          <controlPr defaultSize="0" autoFill="0" autoLine="0" autoPict="0">
            <anchor moveWithCells="1">
              <from>
                <xdr:col>7</xdr:col>
                <xdr:colOff>381000</xdr:colOff>
                <xdr:row>33</xdr:row>
                <xdr:rowOff>190500</xdr:rowOff>
              </from>
              <to>
                <xdr:col>8</xdr:col>
                <xdr:colOff>152400</xdr:colOff>
                <xdr:row>35</xdr:row>
                <xdr:rowOff>9525</xdr:rowOff>
              </to>
            </anchor>
          </controlPr>
        </control>
      </mc:Choice>
    </mc:AlternateContent>
    <mc:AlternateContent xmlns:mc="http://schemas.openxmlformats.org/markup-compatibility/2006">
      <mc:Choice Requires="x14">
        <control shapeId="129047" r:id="rId26" name="Check Box 23">
          <controlPr defaultSize="0" autoFill="0" autoLine="0" autoPict="0" altText="Rural">
            <anchor moveWithCells="1">
              <from>
                <xdr:col>5</xdr:col>
                <xdr:colOff>552450</xdr:colOff>
                <xdr:row>14</xdr:row>
                <xdr:rowOff>38100</xdr:rowOff>
              </from>
              <to>
                <xdr:col>7</xdr:col>
                <xdr:colOff>47625</xdr:colOff>
                <xdr:row>15</xdr:row>
                <xdr:rowOff>47625</xdr:rowOff>
              </to>
            </anchor>
          </controlPr>
        </control>
      </mc:Choice>
    </mc:AlternateContent>
  </control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dimension ref="A1:M40"/>
  <sheetViews>
    <sheetView showGridLines="0" view="pageLayout" topLeftCell="A10" workbookViewId="0">
      <selection activeCell="K40" sqref="K40"/>
    </sheetView>
  </sheetViews>
  <sheetFormatPr defaultColWidth="9.140625" defaultRowHeight="12.75" x14ac:dyDescent="0.2"/>
  <cols>
    <col min="1" max="2" width="3.7109375" style="18" customWidth="1"/>
    <col min="3" max="3" width="5.28515625" style="18" customWidth="1"/>
    <col min="4" max="16384" width="9.140625" style="18"/>
  </cols>
  <sheetData>
    <row r="1" spans="1:13" x14ac:dyDescent="0.2">
      <c r="A1" s="769" t="s">
        <v>676</v>
      </c>
      <c r="B1" s="769"/>
      <c r="C1" s="769"/>
      <c r="D1" s="769"/>
      <c r="E1" s="769"/>
      <c r="F1" s="769"/>
    </row>
    <row r="2" spans="1:13" ht="9" customHeight="1" x14ac:dyDescent="0.2"/>
    <row r="3" spans="1:13" ht="78" customHeight="1" x14ac:dyDescent="0.2">
      <c r="B3" s="227" t="s">
        <v>57</v>
      </c>
      <c r="C3" s="970" t="s">
        <v>677</v>
      </c>
      <c r="D3" s="970"/>
      <c r="E3" s="970"/>
      <c r="F3" s="970"/>
      <c r="G3" s="970"/>
      <c r="H3" s="970"/>
      <c r="I3" s="970"/>
      <c r="J3" s="970"/>
      <c r="K3" s="970"/>
      <c r="L3" s="970"/>
    </row>
    <row r="4" spans="1:13" ht="9" customHeight="1" x14ac:dyDescent="0.2"/>
    <row r="5" spans="1:13" ht="51.75" customHeight="1" x14ac:dyDescent="0.2">
      <c r="B5" s="227" t="s">
        <v>60</v>
      </c>
      <c r="C5" s="970" t="s">
        <v>678</v>
      </c>
      <c r="D5" s="970"/>
      <c r="E5" s="970"/>
      <c r="F5" s="970"/>
      <c r="G5" s="970"/>
      <c r="H5" s="970"/>
      <c r="I5" s="970"/>
      <c r="J5" s="970"/>
      <c r="K5" s="970"/>
      <c r="L5" s="970"/>
    </row>
    <row r="6" spans="1:13" ht="9" customHeight="1" x14ac:dyDescent="0.2"/>
    <row r="7" spans="1:13" ht="80.25" customHeight="1" x14ac:dyDescent="0.2">
      <c r="B7" s="227" t="s">
        <v>61</v>
      </c>
      <c r="C7" s="1014" t="s">
        <v>679</v>
      </c>
      <c r="D7" s="1014"/>
      <c r="E7" s="1014"/>
      <c r="F7" s="1014"/>
      <c r="G7" s="1014"/>
      <c r="H7" s="1014"/>
      <c r="I7" s="1014"/>
      <c r="J7" s="1014"/>
      <c r="K7" s="1014"/>
      <c r="L7" s="1014"/>
    </row>
    <row r="8" spans="1:13" ht="9" customHeight="1" x14ac:dyDescent="0.2"/>
    <row r="9" spans="1:13" ht="30" customHeight="1" x14ac:dyDescent="0.2">
      <c r="B9" s="227" t="s">
        <v>62</v>
      </c>
      <c r="C9" s="1014" t="s">
        <v>680</v>
      </c>
      <c r="D9" s="1014"/>
      <c r="E9" s="1014"/>
      <c r="F9" s="1014"/>
      <c r="G9" s="1014"/>
      <c r="H9" s="1014"/>
      <c r="I9" s="1014"/>
      <c r="J9" s="1014"/>
      <c r="K9" s="1014"/>
      <c r="L9" s="1014"/>
      <c r="M9" s="1014"/>
    </row>
    <row r="10" spans="1:13" ht="9" customHeight="1" x14ac:dyDescent="0.2">
      <c r="B10" s="227"/>
      <c r="C10" s="229"/>
      <c r="D10" s="217"/>
      <c r="E10" s="217"/>
      <c r="F10" s="217"/>
      <c r="G10" s="217"/>
      <c r="H10" s="217"/>
      <c r="I10" s="217"/>
      <c r="J10" s="217"/>
      <c r="K10" s="217"/>
      <c r="L10" s="217"/>
    </row>
    <row r="11" spans="1:13" x14ac:dyDescent="0.2">
      <c r="B11" s="227" t="s">
        <v>63</v>
      </c>
      <c r="C11" s="769" t="s">
        <v>681</v>
      </c>
      <c r="D11" s="769"/>
      <c r="E11" s="769"/>
      <c r="F11" s="769"/>
      <c r="G11" s="769"/>
      <c r="H11" s="769"/>
      <c r="I11" s="769"/>
      <c r="J11" s="769"/>
      <c r="K11" s="769"/>
      <c r="L11" s="769"/>
    </row>
    <row r="12" spans="1:13" ht="9" customHeight="1" x14ac:dyDescent="0.2"/>
    <row r="13" spans="1:13" ht="25.5" customHeight="1" x14ac:dyDescent="0.2">
      <c r="B13" s="227" t="s">
        <v>682</v>
      </c>
      <c r="C13" s="970" t="s">
        <v>683</v>
      </c>
      <c r="D13" s="970"/>
      <c r="E13" s="970"/>
      <c r="F13" s="970"/>
      <c r="G13" s="970"/>
      <c r="H13" s="970"/>
      <c r="I13" s="970"/>
      <c r="J13" s="970"/>
      <c r="K13" s="970"/>
      <c r="L13" s="970"/>
    </row>
    <row r="14" spans="1:13" ht="9" customHeight="1" x14ac:dyDescent="0.2"/>
    <row r="15" spans="1:13" x14ac:dyDescent="0.2">
      <c r="B15" s="34" t="s">
        <v>684</v>
      </c>
      <c r="C15" s="18" t="s">
        <v>685</v>
      </c>
    </row>
    <row r="16" spans="1:13" x14ac:dyDescent="0.2">
      <c r="B16" s="34"/>
      <c r="C16" s="18" t="s">
        <v>686</v>
      </c>
    </row>
    <row r="17" spans="1:6" ht="9" customHeight="1" x14ac:dyDescent="0.2">
      <c r="B17" s="34"/>
    </row>
    <row r="18" spans="1:6" x14ac:dyDescent="0.2">
      <c r="B18" s="34" t="s">
        <v>687</v>
      </c>
      <c r="C18" s="18" t="s">
        <v>688</v>
      </c>
    </row>
    <row r="19" spans="1:6" x14ac:dyDescent="0.2">
      <c r="B19" s="34"/>
      <c r="C19" s="18" t="s">
        <v>689</v>
      </c>
    </row>
    <row r="20" spans="1:6" x14ac:dyDescent="0.2">
      <c r="B20" s="34"/>
      <c r="C20" s="18" t="s">
        <v>690</v>
      </c>
    </row>
    <row r="21" spans="1:6" x14ac:dyDescent="0.2">
      <c r="B21" s="34"/>
      <c r="C21" s="18" t="s">
        <v>691</v>
      </c>
    </row>
    <row r="22" spans="1:6" x14ac:dyDescent="0.2">
      <c r="B22" s="34"/>
      <c r="C22" s="18" t="s">
        <v>692</v>
      </c>
    </row>
    <row r="23" spans="1:6" ht="9" customHeight="1" x14ac:dyDescent="0.2">
      <c r="B23" s="34"/>
    </row>
    <row r="24" spans="1:6" x14ac:dyDescent="0.2">
      <c r="B24" s="34" t="s">
        <v>693</v>
      </c>
      <c r="C24" s="18" t="s">
        <v>694</v>
      </c>
    </row>
    <row r="25" spans="1:6" x14ac:dyDescent="0.2">
      <c r="B25" s="34"/>
      <c r="C25" s="18" t="s">
        <v>695</v>
      </c>
    </row>
    <row r="26" spans="1:6" x14ac:dyDescent="0.2">
      <c r="B26" s="34"/>
      <c r="C26" s="18" t="s">
        <v>696</v>
      </c>
    </row>
    <row r="27" spans="1:6" ht="9" customHeight="1" x14ac:dyDescent="0.2">
      <c r="B27" s="34"/>
    </row>
    <row r="28" spans="1:6" x14ac:dyDescent="0.2">
      <c r="B28" s="34" t="s">
        <v>186</v>
      </c>
      <c r="C28" s="18" t="s">
        <v>697</v>
      </c>
    </row>
    <row r="29" spans="1:6" x14ac:dyDescent="0.2">
      <c r="B29" s="34"/>
      <c r="C29" s="18" t="s">
        <v>698</v>
      </c>
    </row>
    <row r="30" spans="1:6" ht="9" customHeight="1" x14ac:dyDescent="0.2">
      <c r="B30" s="34"/>
    </row>
    <row r="31" spans="1:6" x14ac:dyDescent="0.2">
      <c r="A31" s="725" t="s">
        <v>699</v>
      </c>
      <c r="B31" s="725"/>
      <c r="C31" s="725"/>
      <c r="D31" s="725"/>
      <c r="E31" s="725"/>
      <c r="F31" s="725"/>
    </row>
    <row r="32" spans="1:6" ht="9" customHeight="1" x14ac:dyDescent="0.2"/>
    <row r="33" spans="2:13" ht="24.75" customHeight="1" x14ac:dyDescent="0.2">
      <c r="B33" s="227"/>
      <c r="C33" s="326" t="s">
        <v>700</v>
      </c>
      <c r="D33" s="1014" t="s">
        <v>701</v>
      </c>
      <c r="E33" s="1014"/>
      <c r="F33" s="1014"/>
      <c r="G33" s="1014"/>
      <c r="H33" s="1014"/>
      <c r="I33" s="1014"/>
      <c r="J33" s="1014"/>
      <c r="K33" s="1014"/>
      <c r="L33" s="1014"/>
      <c r="M33" s="1014"/>
    </row>
    <row r="34" spans="2:13" ht="9" customHeight="1" x14ac:dyDescent="0.2"/>
    <row r="35" spans="2:13" ht="25.5" customHeight="1" x14ac:dyDescent="0.2">
      <c r="B35" s="227"/>
      <c r="C35" s="326" t="s">
        <v>702</v>
      </c>
      <c r="D35" s="1014" t="s">
        <v>703</v>
      </c>
      <c r="E35" s="1014"/>
      <c r="F35" s="1014"/>
      <c r="G35" s="1014"/>
      <c r="H35" s="1014"/>
      <c r="I35" s="1014"/>
      <c r="J35" s="1014"/>
      <c r="K35" s="1014"/>
      <c r="L35" s="1014"/>
      <c r="M35" s="1014"/>
    </row>
    <row r="36" spans="2:13" ht="9" customHeight="1" x14ac:dyDescent="0.2"/>
    <row r="37" spans="2:13" ht="41.25" customHeight="1" x14ac:dyDescent="0.2">
      <c r="B37" s="227"/>
      <c r="C37" s="326" t="s">
        <v>704</v>
      </c>
      <c r="D37" s="1014" t="s">
        <v>705</v>
      </c>
      <c r="E37" s="1014"/>
      <c r="F37" s="1014"/>
      <c r="G37" s="1014"/>
      <c r="H37" s="1014"/>
      <c r="I37" s="1014"/>
      <c r="J37" s="1014"/>
      <c r="K37" s="1014"/>
      <c r="L37" s="1014"/>
      <c r="M37" s="1014"/>
    </row>
    <row r="38" spans="2:13" ht="9" customHeight="1" x14ac:dyDescent="0.2"/>
    <row r="39" spans="2:13" ht="69" customHeight="1" x14ac:dyDescent="0.2">
      <c r="C39" s="326" t="s">
        <v>706</v>
      </c>
      <c r="D39" s="1014" t="s">
        <v>707</v>
      </c>
      <c r="E39" s="1014"/>
      <c r="F39" s="1014"/>
      <c r="G39" s="1014"/>
      <c r="H39" s="1014"/>
      <c r="I39" s="1014"/>
      <c r="J39" s="1014"/>
      <c r="K39" s="1014"/>
      <c r="L39" s="1014"/>
      <c r="M39" s="1014"/>
    </row>
    <row r="40" spans="2:13" ht="107.25" customHeight="1" x14ac:dyDescent="0.2"/>
  </sheetData>
  <sheetProtection sheet="1" objects="1" scenarios="1"/>
  <mergeCells count="12">
    <mergeCell ref="C9:M9"/>
    <mergeCell ref="A1:F1"/>
    <mergeCell ref="C3:L3"/>
    <mergeCell ref="C5:L5"/>
    <mergeCell ref="C7:L7"/>
    <mergeCell ref="D39:M39"/>
    <mergeCell ref="C11:L11"/>
    <mergeCell ref="C13:L13"/>
    <mergeCell ref="A31:F31"/>
    <mergeCell ref="D33:M33"/>
    <mergeCell ref="D35:M35"/>
    <mergeCell ref="D37:M37"/>
  </mergeCells>
  <phoneticPr fontId="0" type="noConversion"/>
  <pageMargins left="0.25" right="0.25" top="0.5" bottom="0.5" header="0.3" footer="0.3"/>
  <pageSetup scale="85" orientation="portrait" horizontalDpi="4294967292" r:id="rId1"/>
  <headerFooter>
    <oddFooter>&amp;LIndiana Housing and Community Development Authority Rental Housing Final Application. Updated 12/2023&amp;RPage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2"/>
  <dimension ref="B1:P21"/>
  <sheetViews>
    <sheetView showGridLines="0" view="pageLayout" topLeftCell="A18" workbookViewId="0">
      <selection activeCell="L51" sqref="L51"/>
    </sheetView>
  </sheetViews>
  <sheetFormatPr defaultColWidth="9.140625" defaultRowHeight="12.75" x14ac:dyDescent="0.2"/>
  <cols>
    <col min="1" max="2" width="3.7109375" style="18" customWidth="1"/>
    <col min="3" max="3" width="5.28515625" style="18" customWidth="1"/>
    <col min="4" max="4" width="3.7109375" style="18" customWidth="1"/>
    <col min="5" max="5" width="6.28515625" style="18" bestFit="1" customWidth="1"/>
    <col min="6" max="8" width="9.140625" style="18"/>
    <col min="9" max="9" width="1.5703125" style="18" customWidth="1"/>
    <col min="10" max="10" width="3.28515625" style="18" customWidth="1"/>
    <col min="11" max="12" width="9.140625" style="18"/>
    <col min="13" max="13" width="3.140625" style="18" customWidth="1"/>
    <col min="14" max="16384" width="9.140625" style="18"/>
  </cols>
  <sheetData>
    <row r="1" spans="2:16" ht="12.75" customHeight="1" x14ac:dyDescent="0.2">
      <c r="B1" s="227"/>
      <c r="C1" s="1015" t="s">
        <v>708</v>
      </c>
      <c r="D1" s="1014" t="s">
        <v>709</v>
      </c>
      <c r="E1" s="1014"/>
      <c r="F1" s="1014"/>
      <c r="G1" s="1014"/>
      <c r="H1" s="1014"/>
      <c r="I1" s="1014"/>
      <c r="J1" s="1014"/>
      <c r="K1" s="1014"/>
      <c r="L1" s="1014"/>
      <c r="M1" s="1014"/>
      <c r="N1" s="1014"/>
      <c r="O1" s="1014"/>
      <c r="P1" s="1014"/>
    </row>
    <row r="2" spans="2:16" x14ac:dyDescent="0.2">
      <c r="B2" s="227"/>
      <c r="C2" s="1015"/>
      <c r="D2" s="1014"/>
      <c r="E2" s="1014"/>
      <c r="F2" s="1014"/>
      <c r="G2" s="1014"/>
      <c r="H2" s="1014"/>
      <c r="I2" s="1014"/>
      <c r="J2" s="1014"/>
      <c r="K2" s="1014"/>
      <c r="L2" s="1014"/>
      <c r="M2" s="1014"/>
      <c r="N2" s="1014"/>
      <c r="O2" s="1014"/>
      <c r="P2" s="1014"/>
    </row>
    <row r="3" spans="2:16" ht="15.75" customHeight="1" x14ac:dyDescent="0.2">
      <c r="B3" s="227"/>
      <c r="C3" s="1015"/>
      <c r="D3" s="1014"/>
      <c r="E3" s="1014"/>
      <c r="F3" s="1014"/>
      <c r="G3" s="1014"/>
      <c r="H3" s="1014"/>
      <c r="I3" s="1014"/>
      <c r="J3" s="1014"/>
      <c r="K3" s="1014"/>
      <c r="L3" s="1014"/>
      <c r="M3" s="1014"/>
      <c r="N3" s="1014"/>
      <c r="O3" s="1014"/>
      <c r="P3" s="1014"/>
    </row>
    <row r="4" spans="2:16" x14ac:dyDescent="0.2">
      <c r="B4" s="227"/>
      <c r="C4" s="460"/>
      <c r="D4" s="35"/>
      <c r="E4" s="35"/>
      <c r="F4" s="35"/>
      <c r="G4" s="35"/>
      <c r="H4" s="35"/>
      <c r="I4" s="35"/>
      <c r="J4" s="35"/>
      <c r="K4" s="35"/>
      <c r="L4" s="35"/>
      <c r="M4" s="35"/>
      <c r="N4" s="35"/>
      <c r="O4" s="35"/>
    </row>
    <row r="5" spans="2:16" ht="15.75" customHeight="1" x14ac:dyDescent="0.2">
      <c r="B5" s="460" t="s">
        <v>710</v>
      </c>
      <c r="C5" s="1014" t="s">
        <v>711</v>
      </c>
      <c r="D5" s="1014"/>
      <c r="E5" s="1014"/>
      <c r="F5" s="1014"/>
      <c r="G5" s="1014"/>
      <c r="H5" s="1014"/>
      <c r="I5" s="1014"/>
      <c r="J5" s="1014"/>
      <c r="K5" s="1014"/>
      <c r="L5" s="1014"/>
      <c r="M5" s="1014"/>
      <c r="N5" s="1014"/>
      <c r="O5" s="1014"/>
      <c r="P5" s="1014"/>
    </row>
    <row r="6" spans="2:16" ht="15.75" customHeight="1" x14ac:dyDescent="0.2">
      <c r="B6" s="227"/>
      <c r="C6" s="1014"/>
      <c r="D6" s="1014"/>
      <c r="E6" s="1014"/>
      <c r="F6" s="1014"/>
      <c r="G6" s="1014"/>
      <c r="H6" s="1014"/>
      <c r="I6" s="1014"/>
      <c r="J6" s="1014"/>
      <c r="K6" s="1014"/>
      <c r="L6" s="1014"/>
      <c r="M6" s="1014"/>
      <c r="N6" s="1014"/>
      <c r="O6" s="1014"/>
      <c r="P6" s="1014"/>
    </row>
    <row r="7" spans="2:16" ht="15.75" customHeight="1" x14ac:dyDescent="0.2">
      <c r="B7" s="227"/>
      <c r="C7" s="1014"/>
      <c r="D7" s="1014"/>
      <c r="E7" s="1014"/>
      <c r="F7" s="1014"/>
      <c r="G7" s="1014"/>
      <c r="H7" s="1014"/>
      <c r="I7" s="1014"/>
      <c r="J7" s="1014"/>
      <c r="K7" s="1014"/>
      <c r="L7" s="1014"/>
      <c r="M7" s="1014"/>
      <c r="N7" s="1014"/>
      <c r="O7" s="1014"/>
      <c r="P7" s="1014"/>
    </row>
    <row r="8" spans="2:16" ht="15.75" customHeight="1" x14ac:dyDescent="0.2">
      <c r="B8" s="227"/>
      <c r="C8" s="1014"/>
      <c r="D8" s="1014"/>
      <c r="E8" s="1014"/>
      <c r="F8" s="1014"/>
      <c r="G8" s="1014"/>
      <c r="H8" s="1014"/>
      <c r="I8" s="1014"/>
      <c r="J8" s="1014"/>
      <c r="K8" s="1014"/>
      <c r="L8" s="1014"/>
      <c r="M8" s="1014"/>
      <c r="N8" s="1014"/>
      <c r="O8" s="1014"/>
      <c r="P8" s="1014"/>
    </row>
    <row r="9" spans="2:16" ht="15.75" customHeight="1" x14ac:dyDescent="0.2">
      <c r="B9" s="227"/>
      <c r="C9" s="1014"/>
      <c r="D9" s="1014"/>
      <c r="E9" s="1014"/>
      <c r="F9" s="1014"/>
      <c r="G9" s="1014"/>
      <c r="H9" s="1014"/>
      <c r="I9" s="1014"/>
      <c r="J9" s="1014"/>
      <c r="K9" s="1014"/>
      <c r="L9" s="1014"/>
      <c r="M9" s="1014"/>
      <c r="N9" s="1014"/>
      <c r="O9" s="1014"/>
      <c r="P9" s="1014"/>
    </row>
    <row r="10" spans="2:16" ht="15.75" customHeight="1" x14ac:dyDescent="0.2">
      <c r="B10" s="227"/>
      <c r="C10" s="1014"/>
      <c r="D10" s="1014"/>
      <c r="E10" s="1014"/>
      <c r="F10" s="1014"/>
      <c r="G10" s="1014"/>
      <c r="H10" s="1014"/>
      <c r="I10" s="1014"/>
      <c r="J10" s="1014"/>
      <c r="K10" s="1014"/>
      <c r="L10" s="1014"/>
      <c r="M10" s="1014"/>
      <c r="N10" s="1014"/>
      <c r="O10" s="1014"/>
      <c r="P10" s="1014"/>
    </row>
    <row r="11" spans="2:16" x14ac:dyDescent="0.2">
      <c r="B11" s="227"/>
      <c r="C11" s="322"/>
      <c r="D11" s="322"/>
      <c r="E11" s="322"/>
      <c r="F11" s="322"/>
      <c r="G11" s="322"/>
      <c r="H11" s="322"/>
      <c r="I11" s="322"/>
      <c r="J11" s="322"/>
      <c r="K11" s="322"/>
      <c r="L11" s="322"/>
      <c r="M11" s="322"/>
      <c r="N11" s="322"/>
      <c r="O11" s="322"/>
    </row>
    <row r="12" spans="2:16" ht="15.75" customHeight="1" x14ac:dyDescent="0.2">
      <c r="B12" s="460" t="s">
        <v>712</v>
      </c>
      <c r="C12" s="1014" t="s">
        <v>713</v>
      </c>
      <c r="D12" s="1014"/>
      <c r="E12" s="1014"/>
      <c r="F12" s="1014"/>
      <c r="G12" s="1014"/>
      <c r="H12" s="1014"/>
      <c r="I12" s="1014"/>
      <c r="J12" s="1014"/>
      <c r="K12" s="1014"/>
      <c r="L12" s="1014"/>
      <c r="M12" s="1014"/>
      <c r="N12" s="1014"/>
      <c r="O12" s="1014"/>
      <c r="P12" s="1014"/>
    </row>
    <row r="13" spans="2:16" ht="15.75" customHeight="1" x14ac:dyDescent="0.2">
      <c r="B13" s="227"/>
      <c r="C13" s="1014"/>
      <c r="D13" s="1014"/>
      <c r="E13" s="1014"/>
      <c r="F13" s="1014"/>
      <c r="G13" s="1014"/>
      <c r="H13" s="1014"/>
      <c r="I13" s="1014"/>
      <c r="J13" s="1014"/>
      <c r="K13" s="1014"/>
      <c r="L13" s="1014"/>
      <c r="M13" s="1014"/>
      <c r="N13" s="1014"/>
      <c r="O13" s="1014"/>
      <c r="P13" s="1014"/>
    </row>
    <row r="14" spans="2:16" ht="15.75" customHeight="1" x14ac:dyDescent="0.2">
      <c r="B14" s="227"/>
      <c r="C14" s="1014"/>
      <c r="D14" s="1014"/>
      <c r="E14" s="1014"/>
      <c r="F14" s="1014"/>
      <c r="G14" s="1014"/>
      <c r="H14" s="1014"/>
      <c r="I14" s="1014"/>
      <c r="J14" s="1014"/>
      <c r="K14" s="1014"/>
      <c r="L14" s="1014"/>
      <c r="M14" s="1014"/>
      <c r="N14" s="1014"/>
      <c r="O14" s="1014"/>
      <c r="P14" s="1014"/>
    </row>
    <row r="15" spans="2:16" x14ac:dyDescent="0.2">
      <c r="B15" s="227"/>
      <c r="C15" s="1014"/>
      <c r="D15" s="1014"/>
      <c r="E15" s="1014"/>
      <c r="F15" s="1014"/>
      <c r="G15" s="1014"/>
      <c r="H15" s="1014"/>
      <c r="I15" s="1014"/>
      <c r="J15" s="1014"/>
      <c r="K15" s="1014"/>
      <c r="L15" s="1014"/>
      <c r="M15" s="1014"/>
      <c r="N15" s="1014"/>
      <c r="O15" s="1014"/>
      <c r="P15" s="1014"/>
    </row>
    <row r="16" spans="2:16" ht="20.25" customHeight="1" x14ac:dyDescent="0.2">
      <c r="B16" s="227"/>
      <c r="C16" s="1014"/>
      <c r="D16" s="1014"/>
      <c r="E16" s="1014"/>
      <c r="F16" s="1014"/>
      <c r="G16" s="1014"/>
      <c r="H16" s="1014"/>
      <c r="I16" s="1014"/>
      <c r="J16" s="1014"/>
      <c r="K16" s="1014"/>
      <c r="L16" s="1014"/>
      <c r="M16" s="1014"/>
      <c r="N16" s="1014"/>
      <c r="O16" s="1014"/>
      <c r="P16" s="1014"/>
    </row>
    <row r="17" spans="2:16" ht="5.25" customHeight="1" x14ac:dyDescent="0.2">
      <c r="B17" s="227"/>
      <c r="C17" s="322"/>
      <c r="D17" s="322"/>
      <c r="E17" s="322"/>
      <c r="F17" s="322"/>
      <c r="G17" s="322"/>
      <c r="H17" s="322"/>
      <c r="I17" s="322"/>
      <c r="J17" s="322"/>
      <c r="K17" s="322"/>
      <c r="L17" s="322"/>
      <c r="M17" s="322"/>
      <c r="N17" s="322"/>
      <c r="O17" s="322"/>
    </row>
    <row r="18" spans="2:16" ht="15.75" customHeight="1" x14ac:dyDescent="0.2">
      <c r="B18" s="227"/>
      <c r="C18" s="1014" t="s">
        <v>714</v>
      </c>
      <c r="D18" s="1014"/>
      <c r="E18" s="1014"/>
      <c r="F18" s="1014"/>
      <c r="G18" s="1014"/>
      <c r="H18" s="1014"/>
      <c r="I18" s="1014"/>
      <c r="J18" s="1014"/>
      <c r="K18" s="1014"/>
      <c r="L18" s="1014"/>
      <c r="M18" s="1014"/>
      <c r="N18" s="1014"/>
      <c r="O18" s="1014"/>
      <c r="P18" s="1014"/>
    </row>
    <row r="19" spans="2:16" ht="15.75" customHeight="1" x14ac:dyDescent="0.2">
      <c r="B19" s="227"/>
      <c r="C19" s="1014"/>
      <c r="D19" s="1014"/>
      <c r="E19" s="1014"/>
      <c r="F19" s="1014"/>
      <c r="G19" s="1014"/>
      <c r="H19" s="1014"/>
      <c r="I19" s="1014"/>
      <c r="J19" s="1014"/>
      <c r="K19" s="1014"/>
      <c r="L19" s="1014"/>
      <c r="M19" s="1014"/>
      <c r="N19" s="1014"/>
      <c r="O19" s="1014"/>
      <c r="P19" s="1014"/>
    </row>
    <row r="20" spans="2:16" ht="27" customHeight="1" x14ac:dyDescent="0.2">
      <c r="B20" s="227"/>
      <c r="C20" s="1014"/>
      <c r="D20" s="1014"/>
      <c r="E20" s="1014"/>
      <c r="F20" s="1014"/>
      <c r="G20" s="1014"/>
      <c r="H20" s="1014"/>
      <c r="I20" s="1014"/>
      <c r="J20" s="1014"/>
      <c r="K20" s="1014"/>
      <c r="L20" s="1014"/>
      <c r="M20" s="1014"/>
      <c r="N20" s="1014"/>
      <c r="O20" s="1014"/>
      <c r="P20" s="1014"/>
    </row>
    <row r="21" spans="2:16" ht="12.75" customHeight="1" x14ac:dyDescent="0.2">
      <c r="B21" s="227"/>
      <c r="C21" s="322"/>
      <c r="D21" s="322"/>
      <c r="E21" s="322"/>
      <c r="F21" s="322"/>
      <c r="G21" s="322"/>
      <c r="H21" s="322"/>
      <c r="I21" s="322"/>
      <c r="J21" s="322"/>
      <c r="K21" s="322"/>
      <c r="L21" s="322"/>
      <c r="M21" s="322"/>
      <c r="N21" s="322"/>
      <c r="O21" s="322"/>
    </row>
  </sheetData>
  <sheetProtection sheet="1" objects="1" scenarios="1"/>
  <mergeCells count="5">
    <mergeCell ref="D1:P3"/>
    <mergeCell ref="C5:P10"/>
    <mergeCell ref="C12:P16"/>
    <mergeCell ref="C18:P20"/>
    <mergeCell ref="C1:C3"/>
  </mergeCells>
  <phoneticPr fontId="0" type="noConversion"/>
  <pageMargins left="0.25" right="0.25" top="0.75" bottom="0.75" header="0.3" footer="0.3"/>
  <pageSetup scale="85" orientation="portrait" horizontalDpi="4294967292" r:id="rId1"/>
  <headerFooter>
    <oddFooter>&amp;LIndiana Housing and Community Development Authority Rental Housing Final Application. Updated 12/2023&amp;RPage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
  <dimension ref="A1:O48"/>
  <sheetViews>
    <sheetView showGridLines="0" view="pageLayout" workbookViewId="0">
      <selection activeCell="J54" sqref="J54"/>
    </sheetView>
  </sheetViews>
  <sheetFormatPr defaultColWidth="9.140625" defaultRowHeight="12.75" x14ac:dyDescent="0.2"/>
  <cols>
    <col min="1" max="1" width="3.7109375" style="18" customWidth="1"/>
    <col min="2" max="2" width="4.5703125" style="18" customWidth="1"/>
    <col min="3" max="3" width="6.85546875" style="18" customWidth="1"/>
    <col min="4" max="4" width="9.7109375" style="18" customWidth="1"/>
    <col min="5" max="5" width="4.140625" style="18" bestFit="1" customWidth="1"/>
    <col min="6" max="6" width="8.42578125" style="18" customWidth="1"/>
    <col min="7" max="7" width="9.140625" style="18"/>
    <col min="8" max="8" width="1.5703125" style="18" customWidth="1"/>
    <col min="9" max="9" width="5.5703125" style="18" customWidth="1"/>
    <col min="10" max="10" width="12.42578125" style="18" customWidth="1"/>
    <col min="11" max="11" width="2.42578125" style="18" customWidth="1"/>
    <col min="12" max="12" width="8.7109375" style="18" customWidth="1"/>
    <col min="13" max="16384" width="9.140625" style="18"/>
  </cols>
  <sheetData>
    <row r="1" spans="2:15" x14ac:dyDescent="0.2">
      <c r="B1" s="228" t="s">
        <v>715</v>
      </c>
      <c r="C1" s="35"/>
      <c r="D1" s="35"/>
      <c r="E1" s="35"/>
      <c r="F1" s="35"/>
      <c r="G1" s="35"/>
      <c r="H1" s="35"/>
      <c r="I1" s="35"/>
      <c r="J1" s="35"/>
      <c r="K1" s="35"/>
      <c r="L1" s="35"/>
    </row>
    <row r="2" spans="2:15" x14ac:dyDescent="0.2">
      <c r="B2" s="229" t="s">
        <v>716</v>
      </c>
      <c r="C2" s="35"/>
      <c r="D2" s="35"/>
      <c r="E2" s="35"/>
      <c r="F2" s="35"/>
      <c r="G2" s="35"/>
      <c r="H2" s="35"/>
      <c r="I2" s="35"/>
      <c r="J2" s="35"/>
      <c r="K2" s="35"/>
      <c r="L2" s="35"/>
    </row>
    <row r="3" spans="2:15" x14ac:dyDescent="0.2">
      <c r="B3" s="229" t="s">
        <v>717</v>
      </c>
      <c r="C3" s="35"/>
      <c r="D3" s="35"/>
      <c r="E3" s="35"/>
      <c r="F3" s="35"/>
      <c r="G3" s="35"/>
      <c r="H3" s="35"/>
      <c r="I3" s="35"/>
      <c r="J3" s="35"/>
      <c r="K3" s="35"/>
      <c r="L3" s="35"/>
    </row>
    <row r="4" spans="2:15" x14ac:dyDescent="0.2">
      <c r="B4" s="229" t="s">
        <v>718</v>
      </c>
      <c r="C4" s="35"/>
      <c r="D4" s="35"/>
      <c r="E4" s="35"/>
      <c r="F4" s="35"/>
      <c r="G4" s="35"/>
      <c r="H4" s="35"/>
      <c r="I4" s="35"/>
      <c r="J4" s="35"/>
      <c r="K4" s="35"/>
      <c r="L4" s="35"/>
    </row>
    <row r="6" spans="2:15" x14ac:dyDescent="0.2">
      <c r="B6" s="769" t="s">
        <v>719</v>
      </c>
      <c r="C6" s="769"/>
      <c r="D6" s="769"/>
      <c r="E6" s="769"/>
      <c r="F6" s="769"/>
      <c r="G6" s="769"/>
      <c r="H6" s="769"/>
      <c r="I6" s="769"/>
      <c r="J6" s="769"/>
      <c r="K6" s="769"/>
      <c r="L6" s="769"/>
      <c r="M6" s="769"/>
      <c r="N6" s="769"/>
      <c r="O6" s="769"/>
    </row>
    <row r="7" spans="2:15" x14ac:dyDescent="0.2">
      <c r="B7" s="1016"/>
      <c r="C7" s="1016"/>
      <c r="D7" s="428" t="s">
        <v>720</v>
      </c>
      <c r="E7" s="1017"/>
      <c r="F7" s="1017"/>
      <c r="G7" s="1017"/>
      <c r="H7" s="39" t="s">
        <v>721</v>
      </c>
      <c r="I7" s="1016"/>
      <c r="J7" s="1016"/>
      <c r="K7" s="1016"/>
    </row>
    <row r="8" spans="2:15" x14ac:dyDescent="0.2">
      <c r="B8" s="1018" t="s">
        <v>722</v>
      </c>
      <c r="C8" s="1018"/>
      <c r="E8" s="1018" t="s">
        <v>723</v>
      </c>
      <c r="F8" s="1018"/>
      <c r="G8" s="1018"/>
      <c r="I8" s="1018" t="s">
        <v>724</v>
      </c>
      <c r="J8" s="1018"/>
      <c r="K8" s="1018"/>
    </row>
    <row r="9" spans="2:15" x14ac:dyDescent="0.2">
      <c r="B9" s="428"/>
      <c r="C9" s="428"/>
      <c r="E9" s="428"/>
      <c r="F9" s="428"/>
      <c r="G9" s="428"/>
      <c r="I9" s="428"/>
      <c r="J9" s="428"/>
      <c r="K9" s="428"/>
    </row>
    <row r="10" spans="2:15" x14ac:dyDescent="0.2">
      <c r="B10" s="428"/>
      <c r="C10" s="428"/>
      <c r="E10" s="428"/>
      <c r="F10" s="428"/>
      <c r="G10" s="428"/>
      <c r="I10" s="428"/>
      <c r="J10" s="428"/>
      <c r="K10" s="428"/>
    </row>
    <row r="11" spans="2:15" x14ac:dyDescent="0.2">
      <c r="B11" s="428"/>
      <c r="C11" s="428"/>
      <c r="E11" s="428"/>
      <c r="F11" s="428"/>
      <c r="G11" s="428"/>
      <c r="I11" s="428"/>
      <c r="J11" s="428"/>
      <c r="K11" s="428"/>
    </row>
    <row r="12" spans="2:15" x14ac:dyDescent="0.2">
      <c r="B12" s="428"/>
      <c r="C12" s="428"/>
      <c r="E12" s="428"/>
      <c r="F12" s="428"/>
      <c r="H12" s="1016"/>
      <c r="I12" s="1016"/>
      <c r="J12" s="1016"/>
      <c r="K12" s="1016"/>
      <c r="L12" s="1016"/>
      <c r="M12" s="1016"/>
      <c r="N12" s="1016"/>
    </row>
    <row r="13" spans="2:15" x14ac:dyDescent="0.2">
      <c r="B13" s="428"/>
      <c r="C13" s="428"/>
      <c r="E13" s="428"/>
      <c r="F13" s="428"/>
      <c r="G13" s="428"/>
      <c r="H13" s="1018" t="s">
        <v>725</v>
      </c>
      <c r="I13" s="1018"/>
      <c r="J13" s="1018"/>
      <c r="K13" s="1018"/>
      <c r="L13" s="1018"/>
      <c r="M13" s="1018"/>
      <c r="N13" s="1018"/>
    </row>
    <row r="15" spans="2:15" x14ac:dyDescent="0.2">
      <c r="F15" s="1019" t="s">
        <v>726</v>
      </c>
      <c r="G15" s="1019"/>
      <c r="H15" s="1017"/>
      <c r="I15" s="1017"/>
      <c r="J15" s="1017"/>
      <c r="K15" s="1017"/>
      <c r="L15" s="1017"/>
      <c r="M15" s="1017"/>
    </row>
    <row r="17" spans="2:13" x14ac:dyDescent="0.2">
      <c r="E17" s="1019" t="s">
        <v>727</v>
      </c>
      <c r="F17" s="1019"/>
      <c r="G17" s="1019"/>
      <c r="H17" s="897"/>
      <c r="I17" s="897"/>
      <c r="J17" s="897"/>
      <c r="K17" s="897"/>
      <c r="L17" s="897"/>
      <c r="M17" s="897"/>
    </row>
    <row r="19" spans="2:13" x14ac:dyDescent="0.2">
      <c r="F19" s="1019" t="s">
        <v>728</v>
      </c>
      <c r="G19" s="1019"/>
      <c r="H19" s="1017"/>
      <c r="I19" s="1017"/>
      <c r="J19" s="1017"/>
      <c r="K19" s="1017"/>
      <c r="L19" s="1017"/>
      <c r="M19" s="1017"/>
    </row>
    <row r="25" spans="2:13" x14ac:dyDescent="0.2">
      <c r="B25" s="18" t="s">
        <v>729</v>
      </c>
      <c r="E25" s="18" t="s">
        <v>730</v>
      </c>
    </row>
    <row r="26" spans="2:13" x14ac:dyDescent="0.2">
      <c r="E26" s="18" t="s">
        <v>731</v>
      </c>
    </row>
    <row r="27" spans="2:13" x14ac:dyDescent="0.2">
      <c r="B27" s="769" t="s">
        <v>732</v>
      </c>
      <c r="C27" s="769"/>
      <c r="D27" s="44"/>
      <c r="E27" s="44"/>
      <c r="F27" s="18" t="s">
        <v>730</v>
      </c>
    </row>
    <row r="29" spans="2:13" x14ac:dyDescent="0.2">
      <c r="B29" s="18" t="s">
        <v>733</v>
      </c>
      <c r="K29" s="897"/>
      <c r="L29" s="897"/>
      <c r="M29" s="897"/>
    </row>
    <row r="30" spans="2:13" x14ac:dyDescent="0.2">
      <c r="B30" s="18" t="s">
        <v>734</v>
      </c>
      <c r="C30" s="897"/>
      <c r="D30" s="897"/>
      <c r="E30" s="428" t="s">
        <v>735</v>
      </c>
      <c r="F30" s="897"/>
      <c r="G30" s="897"/>
      <c r="H30" s="897"/>
      <c r="I30" s="18" t="s">
        <v>736</v>
      </c>
    </row>
    <row r="31" spans="2:13" x14ac:dyDescent="0.2">
      <c r="B31" s="18" t="s">
        <v>737</v>
      </c>
      <c r="C31" s="225"/>
      <c r="D31" s="18" t="s">
        <v>738</v>
      </c>
    </row>
    <row r="32" spans="2:13" x14ac:dyDescent="0.2">
      <c r="B32" s="18" t="s">
        <v>739</v>
      </c>
    </row>
    <row r="33" spans="1:13" x14ac:dyDescent="0.2">
      <c r="B33" s="18" t="s">
        <v>740</v>
      </c>
    </row>
    <row r="35" spans="1:13" x14ac:dyDescent="0.2">
      <c r="B35" s="769" t="s">
        <v>741</v>
      </c>
      <c r="C35" s="769"/>
      <c r="D35" s="769"/>
      <c r="E35" s="769"/>
      <c r="F35" s="769"/>
      <c r="G35" s="1021"/>
      <c r="H35" s="1021"/>
      <c r="I35" s="428" t="s">
        <v>720</v>
      </c>
      <c r="J35" s="226"/>
      <c r="K35" s="32" t="s">
        <v>721</v>
      </c>
      <c r="L35" s="226"/>
      <c r="M35" s="18" t="s">
        <v>742</v>
      </c>
    </row>
    <row r="36" spans="1:13" x14ac:dyDescent="0.2">
      <c r="G36" s="1018" t="s">
        <v>722</v>
      </c>
      <c r="H36" s="1018"/>
      <c r="J36" s="428" t="s">
        <v>723</v>
      </c>
      <c r="L36" s="428" t="s">
        <v>724</v>
      </c>
    </row>
    <row r="38" spans="1:13" x14ac:dyDescent="0.2">
      <c r="B38" s="769" t="s">
        <v>743</v>
      </c>
      <c r="C38" s="769"/>
      <c r="D38" s="769"/>
    </row>
    <row r="39" spans="1:13" x14ac:dyDescent="0.2">
      <c r="B39" s="1021"/>
      <c r="C39" s="1021"/>
      <c r="D39" s="1021"/>
      <c r="G39" s="1021"/>
      <c r="H39" s="1021"/>
      <c r="I39" s="1021"/>
      <c r="J39" s="1021"/>
    </row>
    <row r="40" spans="1:13" x14ac:dyDescent="0.2">
      <c r="G40" s="18" t="s">
        <v>744</v>
      </c>
    </row>
    <row r="41" spans="1:13" x14ac:dyDescent="0.2">
      <c r="B41" s="769" t="s">
        <v>745</v>
      </c>
      <c r="C41" s="769"/>
      <c r="D41" s="769"/>
    </row>
    <row r="42" spans="1:13" x14ac:dyDescent="0.2">
      <c r="B42" s="1021"/>
      <c r="C42" s="1021"/>
      <c r="D42" s="1021"/>
      <c r="G42" s="1016"/>
      <c r="H42" s="1016"/>
      <c r="I42" s="1016"/>
      <c r="J42" s="1016"/>
    </row>
    <row r="43" spans="1:13" x14ac:dyDescent="0.2">
      <c r="G43" s="18" t="s">
        <v>746</v>
      </c>
    </row>
    <row r="44" spans="1:13" x14ac:dyDescent="0.2">
      <c r="G44" s="18" t="s">
        <v>747</v>
      </c>
    </row>
    <row r="46" spans="1:13" x14ac:dyDescent="0.2">
      <c r="A46" s="25"/>
    </row>
    <row r="48" spans="1:13" x14ac:dyDescent="0.2">
      <c r="G48" s="1020"/>
      <c r="H48" s="1020"/>
      <c r="I48" s="1020"/>
      <c r="J48" s="1020"/>
      <c r="K48" s="1020"/>
    </row>
  </sheetData>
  <sheetProtection sheet="1" objects="1" scenarios="1"/>
  <mergeCells count="29">
    <mergeCell ref="G48:K48"/>
    <mergeCell ref="B38:D38"/>
    <mergeCell ref="B41:D41"/>
    <mergeCell ref="B35:F35"/>
    <mergeCell ref="G36:H36"/>
    <mergeCell ref="G35:H35"/>
    <mergeCell ref="G39:J39"/>
    <mergeCell ref="B39:D39"/>
    <mergeCell ref="G42:J42"/>
    <mergeCell ref="B42:D42"/>
    <mergeCell ref="F19:G19"/>
    <mergeCell ref="H19:M19"/>
    <mergeCell ref="K29:M29"/>
    <mergeCell ref="C30:D30"/>
    <mergeCell ref="F30:H30"/>
    <mergeCell ref="B27:C27"/>
    <mergeCell ref="H12:N12"/>
    <mergeCell ref="H13:N13"/>
    <mergeCell ref="F15:G15"/>
    <mergeCell ref="H15:M15"/>
    <mergeCell ref="E17:G17"/>
    <mergeCell ref="H17:M17"/>
    <mergeCell ref="B6:O6"/>
    <mergeCell ref="B7:C7"/>
    <mergeCell ref="E7:G7"/>
    <mergeCell ref="I7:K7"/>
    <mergeCell ref="B8:C8"/>
    <mergeCell ref="E8:G8"/>
    <mergeCell ref="I8:K8"/>
  </mergeCells>
  <pageMargins left="0.25" right="0.25" top="0.75" bottom="0.75" header="0.3" footer="0.3"/>
  <pageSetup scale="90" orientation="portrait" horizontalDpi="4294967292" r:id="rId1"/>
  <headerFooter>
    <oddFooter>&amp;LIndiana Housing and Community Development Authority Rental Housing Final Application. Updated 12/2023&amp;RPage 31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N46"/>
  <sheetViews>
    <sheetView showGridLines="0" view="pageLayout" topLeftCell="A17" workbookViewId="0">
      <selection activeCell="O50" sqref="O50"/>
    </sheetView>
  </sheetViews>
  <sheetFormatPr defaultColWidth="9.140625" defaultRowHeight="15.75" x14ac:dyDescent="0.25"/>
  <cols>
    <col min="1" max="1" width="3.7109375" style="3" customWidth="1"/>
    <col min="2" max="2" width="3.85546875" style="3" customWidth="1"/>
    <col min="3" max="3" width="2.28515625" style="3" customWidth="1"/>
    <col min="4" max="4" width="13.5703125" style="3" customWidth="1"/>
    <col min="5" max="5" width="9.140625" style="3"/>
    <col min="6" max="6" width="2.42578125" style="3" customWidth="1"/>
    <col min="7" max="10" width="9.140625" style="3"/>
    <col min="11" max="11" width="2.42578125" style="3" customWidth="1"/>
    <col min="12" max="12" width="6.5703125" style="3" customWidth="1"/>
    <col min="13" max="13" width="2.42578125" style="3" customWidth="1"/>
    <col min="14" max="14" width="5" style="3" customWidth="1"/>
    <col min="15" max="16384" width="9.140625" style="3"/>
  </cols>
  <sheetData>
    <row r="1" spans="1:14" x14ac:dyDescent="0.25">
      <c r="A1" s="2" t="s">
        <v>41</v>
      </c>
    </row>
    <row r="2" spans="1:14" x14ac:dyDescent="0.25">
      <c r="B2" s="496"/>
      <c r="C2" s="496"/>
      <c r="D2" s="496"/>
      <c r="E2" s="496"/>
      <c r="F2" s="4"/>
      <c r="G2" s="496"/>
      <c r="H2" s="496"/>
      <c r="K2" s="5"/>
      <c r="M2" s="5"/>
    </row>
    <row r="3" spans="1:14" x14ac:dyDescent="0.25">
      <c r="D3" s="3" t="s">
        <v>42</v>
      </c>
      <c r="F3" s="485"/>
      <c r="G3" s="485"/>
      <c r="H3" s="485"/>
      <c r="I3" s="485"/>
      <c r="J3" s="485"/>
      <c r="K3" s="485"/>
      <c r="L3" s="485"/>
      <c r="M3" s="485"/>
      <c r="N3" s="485"/>
    </row>
    <row r="5" spans="1:14" x14ac:dyDescent="0.25">
      <c r="D5" s="496" t="s">
        <v>43</v>
      </c>
      <c r="E5" s="496"/>
      <c r="F5" s="485"/>
      <c r="G5" s="485"/>
      <c r="H5" s="485"/>
      <c r="I5" s="485"/>
      <c r="J5" s="485"/>
      <c r="K5" s="485"/>
      <c r="L5" s="485"/>
      <c r="M5" s="485"/>
      <c r="N5" s="485"/>
    </row>
    <row r="7" spans="1:14" x14ac:dyDescent="0.25">
      <c r="D7" s="496" t="s">
        <v>44</v>
      </c>
      <c r="E7" s="496"/>
      <c r="F7" s="485"/>
      <c r="G7" s="485"/>
      <c r="H7" s="485"/>
      <c r="I7" s="485"/>
      <c r="J7" s="485"/>
      <c r="K7" s="485"/>
      <c r="L7" s="485"/>
      <c r="M7" s="485"/>
      <c r="N7" s="485"/>
    </row>
    <row r="9" spans="1:14" x14ac:dyDescent="0.25">
      <c r="D9" s="3" t="s">
        <v>45</v>
      </c>
      <c r="E9" s="485"/>
      <c r="F9" s="485"/>
      <c r="G9" s="1" t="s">
        <v>18</v>
      </c>
      <c r="H9" s="404"/>
      <c r="I9" s="1" t="s">
        <v>19</v>
      </c>
      <c r="J9" s="404"/>
    </row>
    <row r="11" spans="1:14" x14ac:dyDescent="0.25">
      <c r="D11" s="3" t="s">
        <v>46</v>
      </c>
      <c r="E11" s="485"/>
      <c r="F11" s="485"/>
      <c r="G11" s="485"/>
      <c r="H11" s="1" t="s">
        <v>47</v>
      </c>
      <c r="I11" s="485"/>
      <c r="J11" s="485"/>
      <c r="K11" s="485"/>
      <c r="L11" s="485"/>
    </row>
    <row r="13" spans="1:14" x14ac:dyDescent="0.25">
      <c r="D13" s="496" t="s">
        <v>48</v>
      </c>
      <c r="E13" s="496"/>
      <c r="F13" s="524"/>
      <c r="G13" s="524"/>
      <c r="H13" s="524"/>
      <c r="I13" s="524"/>
    </row>
    <row r="15" spans="1:14" x14ac:dyDescent="0.25">
      <c r="D15" s="496" t="s">
        <v>49</v>
      </c>
      <c r="E15" s="496"/>
      <c r="F15" s="485"/>
      <c r="G15" s="485"/>
      <c r="H15" s="485"/>
    </row>
    <row r="17" spans="1:14" x14ac:dyDescent="0.25">
      <c r="D17" s="496" t="s">
        <v>50</v>
      </c>
      <c r="E17" s="496"/>
      <c r="F17" s="4"/>
      <c r="G17" s="496" t="s">
        <v>51</v>
      </c>
      <c r="H17" s="496"/>
    </row>
    <row r="19" spans="1:14" x14ac:dyDescent="0.25">
      <c r="F19" s="4"/>
      <c r="G19" s="496" t="s">
        <v>52</v>
      </c>
      <c r="H19" s="496"/>
    </row>
    <row r="21" spans="1:14" x14ac:dyDescent="0.25">
      <c r="F21" s="4"/>
      <c r="G21" s="496" t="s">
        <v>53</v>
      </c>
      <c r="H21" s="496"/>
    </row>
    <row r="23" spans="1:14" x14ac:dyDescent="0.25">
      <c r="F23" s="4"/>
      <c r="G23" s="496" t="s">
        <v>54</v>
      </c>
      <c r="H23" s="496"/>
      <c r="I23" s="496"/>
    </row>
    <row r="25" spans="1:14" x14ac:dyDescent="0.25">
      <c r="F25" s="4"/>
      <c r="G25" s="3" t="s">
        <v>55</v>
      </c>
      <c r="H25" s="485"/>
      <c r="I25" s="485"/>
    </row>
    <row r="27" spans="1:14" x14ac:dyDescent="0.25">
      <c r="A27" s="534" t="s">
        <v>56</v>
      </c>
      <c r="B27" s="534"/>
      <c r="C27" s="534"/>
      <c r="D27" s="534"/>
      <c r="E27" s="534"/>
      <c r="F27" s="534"/>
      <c r="G27" s="534"/>
      <c r="H27" s="534"/>
      <c r="I27" s="534"/>
      <c r="J27" s="534"/>
      <c r="K27" s="534"/>
      <c r="L27" s="534"/>
      <c r="M27" s="534"/>
      <c r="N27" s="534"/>
    </row>
    <row r="29" spans="1:14" x14ac:dyDescent="0.25">
      <c r="A29" s="6" t="s">
        <v>57</v>
      </c>
      <c r="B29" s="525"/>
      <c r="C29" s="525"/>
      <c r="D29" s="525"/>
      <c r="E29" s="525"/>
      <c r="F29" s="525"/>
      <c r="G29" s="525"/>
      <c r="I29" s="533"/>
      <c r="J29" s="533"/>
      <c r="K29" s="533"/>
      <c r="L29" s="533"/>
      <c r="M29" s="533"/>
      <c r="N29" s="533"/>
    </row>
    <row r="30" spans="1:14" x14ac:dyDescent="0.25">
      <c r="B30" s="3" t="s">
        <v>58</v>
      </c>
      <c r="I30" s="3" t="s">
        <v>59</v>
      </c>
    </row>
    <row r="31" spans="1:14" ht="11.25" customHeight="1" x14ac:dyDescent="0.25"/>
    <row r="32" spans="1:14" x14ac:dyDescent="0.25">
      <c r="A32" s="6" t="s">
        <v>60</v>
      </c>
      <c r="B32" s="525"/>
      <c r="C32" s="525"/>
      <c r="D32" s="525"/>
      <c r="E32" s="525"/>
      <c r="F32" s="525"/>
      <c r="G32" s="525"/>
      <c r="I32" s="533"/>
      <c r="J32" s="533"/>
      <c r="K32" s="533"/>
      <c r="L32" s="533"/>
      <c r="M32" s="533"/>
      <c r="N32" s="533"/>
    </row>
    <row r="33" spans="1:14" x14ac:dyDescent="0.25">
      <c r="B33" s="3" t="s">
        <v>58</v>
      </c>
      <c r="I33" s="3" t="s">
        <v>59</v>
      </c>
    </row>
    <row r="34" spans="1:14" ht="11.25" customHeight="1" x14ac:dyDescent="0.25"/>
    <row r="35" spans="1:14" x14ac:dyDescent="0.25">
      <c r="A35" s="6" t="s">
        <v>61</v>
      </c>
      <c r="B35" s="525"/>
      <c r="C35" s="525"/>
      <c r="D35" s="525"/>
      <c r="E35" s="525"/>
      <c r="F35" s="525"/>
      <c r="G35" s="525"/>
      <c r="I35" s="533"/>
      <c r="J35" s="533"/>
      <c r="K35" s="533"/>
      <c r="L35" s="533"/>
      <c r="M35" s="533"/>
      <c r="N35" s="533"/>
    </row>
    <row r="36" spans="1:14" x14ac:dyDescent="0.25">
      <c r="A36" s="6"/>
      <c r="B36" s="3" t="s">
        <v>58</v>
      </c>
      <c r="I36" s="3" t="s">
        <v>59</v>
      </c>
    </row>
    <row r="37" spans="1:14" ht="11.25" customHeight="1" x14ac:dyDescent="0.25">
      <c r="A37" s="6"/>
    </row>
    <row r="38" spans="1:14" x14ac:dyDescent="0.25">
      <c r="A38" s="6" t="s">
        <v>62</v>
      </c>
      <c r="B38" s="525"/>
      <c r="C38" s="525"/>
      <c r="D38" s="525"/>
      <c r="E38" s="525"/>
      <c r="F38" s="525"/>
      <c r="G38" s="525"/>
      <c r="I38" s="533"/>
      <c r="J38" s="533"/>
      <c r="K38" s="533"/>
      <c r="L38" s="533"/>
      <c r="M38" s="533"/>
      <c r="N38" s="533"/>
    </row>
    <row r="39" spans="1:14" x14ac:dyDescent="0.25">
      <c r="A39" s="6"/>
      <c r="B39" s="3" t="s">
        <v>58</v>
      </c>
      <c r="I39" s="3" t="s">
        <v>59</v>
      </c>
    </row>
    <row r="40" spans="1:14" ht="11.25" customHeight="1" x14ac:dyDescent="0.25">
      <c r="A40" s="6"/>
    </row>
    <row r="41" spans="1:14" x14ac:dyDescent="0.25">
      <c r="A41" s="6" t="s">
        <v>63</v>
      </c>
      <c r="B41" s="525"/>
      <c r="C41" s="525"/>
      <c r="D41" s="525"/>
      <c r="E41" s="525"/>
      <c r="F41" s="525"/>
      <c r="G41" s="525"/>
      <c r="I41" s="533"/>
      <c r="J41" s="533"/>
      <c r="K41" s="533"/>
      <c r="L41" s="533"/>
      <c r="M41" s="533"/>
      <c r="N41" s="533"/>
    </row>
    <row r="42" spans="1:14" x14ac:dyDescent="0.25">
      <c r="B42" s="3" t="s">
        <v>58</v>
      </c>
      <c r="I42" s="3" t="s">
        <v>59</v>
      </c>
    </row>
    <row r="44" spans="1:14" x14ac:dyDescent="0.25">
      <c r="D44" s="299"/>
      <c r="E44" s="299"/>
      <c r="F44" s="299"/>
      <c r="G44" s="299"/>
      <c r="H44" s="299"/>
      <c r="I44" s="299"/>
      <c r="J44" s="299"/>
      <c r="K44" s="299"/>
      <c r="L44" s="299"/>
      <c r="M44" s="299"/>
      <c r="N44" s="299"/>
    </row>
    <row r="45" spans="1:14" x14ac:dyDescent="0.25">
      <c r="A45" s="526" t="s">
        <v>40</v>
      </c>
      <c r="B45" s="526"/>
      <c r="C45" s="526"/>
      <c r="D45" s="527"/>
      <c r="E45" s="528"/>
      <c r="F45" s="528"/>
      <c r="G45" s="528"/>
      <c r="H45" s="528"/>
      <c r="I45" s="528"/>
      <c r="J45" s="528"/>
      <c r="K45" s="528"/>
      <c r="L45" s="528"/>
      <c r="M45" s="528"/>
      <c r="N45" s="529"/>
    </row>
    <row r="46" spans="1:14" x14ac:dyDescent="0.25">
      <c r="D46" s="530"/>
      <c r="E46" s="531"/>
      <c r="F46" s="531"/>
      <c r="G46" s="531"/>
      <c r="H46" s="531"/>
      <c r="I46" s="531"/>
      <c r="J46" s="531"/>
      <c r="K46" s="531"/>
      <c r="L46" s="531"/>
      <c r="M46" s="531"/>
      <c r="N46" s="532"/>
    </row>
  </sheetData>
  <sheetProtection sheet="1" objects="1" scenarios="1"/>
  <mergeCells count="33">
    <mergeCell ref="D15:E15"/>
    <mergeCell ref="B38:G38"/>
    <mergeCell ref="D17:E17"/>
    <mergeCell ref="A45:C45"/>
    <mergeCell ref="F15:H15"/>
    <mergeCell ref="D45:N46"/>
    <mergeCell ref="G17:H17"/>
    <mergeCell ref="I29:N29"/>
    <mergeCell ref="I32:N32"/>
    <mergeCell ref="I41:N41"/>
    <mergeCell ref="G19:H19"/>
    <mergeCell ref="I35:N35"/>
    <mergeCell ref="I38:N38"/>
    <mergeCell ref="G21:H21"/>
    <mergeCell ref="G23:I23"/>
    <mergeCell ref="A27:N27"/>
    <mergeCell ref="H25:I25"/>
    <mergeCell ref="B41:G41"/>
    <mergeCell ref="B29:G29"/>
    <mergeCell ref="B35:G35"/>
    <mergeCell ref="B32:G32"/>
    <mergeCell ref="B2:E2"/>
    <mergeCell ref="G2:H2"/>
    <mergeCell ref="F5:N5"/>
    <mergeCell ref="D13:E13"/>
    <mergeCell ref="D7:E7"/>
    <mergeCell ref="F7:N7"/>
    <mergeCell ref="E9:F9"/>
    <mergeCell ref="E11:G11"/>
    <mergeCell ref="I11:L11"/>
    <mergeCell ref="F3:N3"/>
    <mergeCell ref="D5:E5"/>
    <mergeCell ref="F13:I13"/>
  </mergeCells>
  <phoneticPr fontId="0" type="noConversion"/>
  <pageMargins left="0.75" right="0.75" top="0.75" bottom="1" header="0.5" footer="0.5"/>
  <pageSetup scale="85" orientation="portrait" horizontalDpi="4294967292" r:id="rId1"/>
  <headerFooter>
    <oddFooter>&amp;LIndiana Housing and Community Development Authority Rental Housing Final Application Updated 12/2023&amp;RPage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4</xdr:col>
                    <xdr:colOff>504825</xdr:colOff>
                    <xdr:row>16</xdr:row>
                    <xdr:rowOff>0</xdr:rowOff>
                  </from>
                  <to>
                    <xdr:col>6</xdr:col>
                    <xdr:colOff>19050</xdr:colOff>
                    <xdr:row>17</xdr:row>
                    <xdr:rowOff>9525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4</xdr:col>
                    <xdr:colOff>504825</xdr:colOff>
                    <xdr:row>17</xdr:row>
                    <xdr:rowOff>190500</xdr:rowOff>
                  </from>
                  <to>
                    <xdr:col>6</xdr:col>
                    <xdr:colOff>19050</xdr:colOff>
                    <xdr:row>19</xdr:row>
                    <xdr:rowOff>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4</xdr:col>
                    <xdr:colOff>504825</xdr:colOff>
                    <xdr:row>20</xdr:row>
                    <xdr:rowOff>9525</xdr:rowOff>
                  </from>
                  <to>
                    <xdr:col>6</xdr:col>
                    <xdr:colOff>19050</xdr:colOff>
                    <xdr:row>21</xdr:row>
                    <xdr:rowOff>19050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4</xdr:col>
                    <xdr:colOff>514350</xdr:colOff>
                    <xdr:row>22</xdr:row>
                    <xdr:rowOff>9525</xdr:rowOff>
                  </from>
                  <to>
                    <xdr:col>6</xdr:col>
                    <xdr:colOff>28575</xdr:colOff>
                    <xdr:row>23</xdr:row>
                    <xdr:rowOff>19050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4</xdr:col>
                    <xdr:colOff>514350</xdr:colOff>
                    <xdr:row>24</xdr:row>
                    <xdr:rowOff>0</xdr:rowOff>
                  </from>
                  <to>
                    <xdr:col>6</xdr:col>
                    <xdr:colOff>28575</xdr:colOff>
                    <xdr:row>25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2:M38"/>
  <sheetViews>
    <sheetView showGridLines="0" view="pageBreakPreview" topLeftCell="A6" zoomScale="90" zoomScaleNormal="100" zoomScaleSheetLayoutView="90" workbookViewId="0">
      <selection activeCell="T43" sqref="T43"/>
    </sheetView>
  </sheetViews>
  <sheetFormatPr defaultColWidth="9.140625" defaultRowHeight="15" x14ac:dyDescent="0.25"/>
  <cols>
    <col min="1" max="1" width="3.7109375" style="20" customWidth="1"/>
    <col min="2" max="2" width="6.140625" style="20" customWidth="1"/>
    <col min="3" max="3" width="8.140625" style="20" customWidth="1"/>
    <col min="4" max="5" width="9.140625" style="20"/>
    <col min="6" max="6" width="12.28515625" style="20" customWidth="1"/>
    <col min="7" max="7" width="15.140625" style="20" customWidth="1"/>
    <col min="8" max="9" width="9.140625" style="20"/>
    <col min="10" max="10" width="2.42578125" style="20" customWidth="1"/>
    <col min="11" max="11" width="4.140625" style="20" customWidth="1"/>
    <col min="12" max="12" width="2.42578125" style="20" customWidth="1"/>
    <col min="13" max="13" width="3.7109375" style="20" customWidth="1"/>
    <col min="14" max="16384" width="9.140625" style="20"/>
  </cols>
  <sheetData>
    <row r="2" spans="1:13" ht="15" customHeight="1" x14ac:dyDescent="0.25">
      <c r="C2" s="545" t="s">
        <v>64</v>
      </c>
      <c r="D2" s="545"/>
      <c r="E2" s="545"/>
      <c r="F2" s="545"/>
      <c r="G2" s="545"/>
      <c r="H2" s="545"/>
      <c r="I2" s="545"/>
      <c r="J2" s="545"/>
      <c r="K2" s="545"/>
      <c r="L2" s="545"/>
      <c r="M2" s="545"/>
    </row>
    <row r="3" spans="1:13" x14ac:dyDescent="0.25">
      <c r="C3" s="545"/>
      <c r="D3" s="545"/>
      <c r="E3" s="545"/>
      <c r="F3" s="545"/>
      <c r="G3" s="545"/>
      <c r="H3" s="545"/>
      <c r="I3" s="545"/>
      <c r="J3" s="545"/>
      <c r="K3" s="545"/>
      <c r="L3" s="545"/>
      <c r="M3" s="545"/>
    </row>
    <row r="4" spans="1:13" x14ac:dyDescent="0.25">
      <c r="C4" s="545"/>
      <c r="D4" s="545"/>
      <c r="E4" s="545"/>
      <c r="F4" s="545"/>
      <c r="G4" s="545"/>
      <c r="H4" s="545"/>
      <c r="I4" s="545"/>
      <c r="J4" s="545"/>
      <c r="K4" s="545"/>
      <c r="L4" s="545"/>
      <c r="M4" s="545"/>
    </row>
    <row r="6" spans="1:13" ht="15.75" thickBot="1" x14ac:dyDescent="0.3"/>
    <row r="7" spans="1:13" ht="24.75" customHeight="1" x14ac:dyDescent="0.25">
      <c r="A7" s="543"/>
      <c r="B7" s="544"/>
      <c r="C7" s="544"/>
      <c r="D7" s="542" t="s">
        <v>65</v>
      </c>
      <c r="E7" s="542"/>
      <c r="F7" s="542"/>
      <c r="G7" s="26" t="s">
        <v>66</v>
      </c>
      <c r="H7" s="542" t="s">
        <v>67</v>
      </c>
      <c r="I7" s="542"/>
      <c r="J7" s="535" t="s">
        <v>68</v>
      </c>
      <c r="K7" s="535"/>
      <c r="L7" s="535"/>
      <c r="M7" s="536"/>
    </row>
    <row r="8" spans="1:13" ht="18.75" customHeight="1" x14ac:dyDescent="0.25">
      <c r="A8" s="540" t="s">
        <v>69</v>
      </c>
      <c r="B8" s="541"/>
      <c r="C8" s="541"/>
      <c r="D8" s="539"/>
      <c r="E8" s="539"/>
      <c r="F8" s="539"/>
      <c r="G8" s="408"/>
      <c r="H8" s="539"/>
      <c r="I8" s="539"/>
      <c r="J8" s="537"/>
      <c r="K8" s="537"/>
      <c r="L8" s="537"/>
      <c r="M8" s="538"/>
    </row>
    <row r="9" spans="1:13" ht="18.75" customHeight="1" x14ac:dyDescent="0.25">
      <c r="A9" s="540" t="s">
        <v>70</v>
      </c>
      <c r="B9" s="541"/>
      <c r="C9" s="541"/>
      <c r="D9" s="539"/>
      <c r="E9" s="539"/>
      <c r="F9" s="539"/>
      <c r="G9" s="408"/>
      <c r="H9" s="539"/>
      <c r="I9" s="539"/>
      <c r="J9" s="537"/>
      <c r="K9" s="537"/>
      <c r="L9" s="537"/>
      <c r="M9" s="538"/>
    </row>
    <row r="10" spans="1:13" ht="18.75" customHeight="1" x14ac:dyDescent="0.25">
      <c r="A10" s="540" t="s">
        <v>70</v>
      </c>
      <c r="B10" s="541"/>
      <c r="C10" s="541"/>
      <c r="D10" s="539"/>
      <c r="E10" s="539"/>
      <c r="F10" s="539"/>
      <c r="G10" s="408"/>
      <c r="H10" s="539"/>
      <c r="I10" s="539"/>
      <c r="J10" s="537"/>
      <c r="K10" s="537"/>
      <c r="L10" s="537"/>
      <c r="M10" s="538"/>
    </row>
    <row r="11" spans="1:13" ht="18.75" customHeight="1" x14ac:dyDescent="0.25">
      <c r="A11" s="540" t="s">
        <v>70</v>
      </c>
      <c r="B11" s="541"/>
      <c r="C11" s="541"/>
      <c r="D11" s="539"/>
      <c r="E11" s="539"/>
      <c r="F11" s="539"/>
      <c r="G11" s="408"/>
      <c r="H11" s="539"/>
      <c r="I11" s="539"/>
      <c r="J11" s="537"/>
      <c r="K11" s="537"/>
      <c r="L11" s="537"/>
      <c r="M11" s="538"/>
    </row>
    <row r="12" spans="1:13" ht="18.75" customHeight="1" x14ac:dyDescent="0.25">
      <c r="A12" s="540" t="s">
        <v>71</v>
      </c>
      <c r="B12" s="541"/>
      <c r="C12" s="541"/>
      <c r="D12" s="539"/>
      <c r="E12" s="539"/>
      <c r="F12" s="539"/>
      <c r="G12" s="408"/>
      <c r="H12" s="539"/>
      <c r="I12" s="539"/>
      <c r="J12" s="537"/>
      <c r="K12" s="537"/>
      <c r="L12" s="537"/>
      <c r="M12" s="538"/>
    </row>
    <row r="13" spans="1:13" ht="18.75" customHeight="1" x14ac:dyDescent="0.25">
      <c r="A13" s="540" t="s">
        <v>70</v>
      </c>
      <c r="B13" s="541"/>
      <c r="C13" s="541"/>
      <c r="D13" s="539"/>
      <c r="E13" s="539"/>
      <c r="F13" s="539"/>
      <c r="G13" s="408"/>
      <c r="H13" s="539"/>
      <c r="I13" s="539"/>
      <c r="J13" s="537"/>
      <c r="K13" s="537"/>
      <c r="L13" s="537"/>
      <c r="M13" s="538"/>
    </row>
    <row r="14" spans="1:13" ht="18.75" customHeight="1" x14ac:dyDescent="0.25">
      <c r="A14" s="540" t="s">
        <v>70</v>
      </c>
      <c r="B14" s="541"/>
      <c r="C14" s="541"/>
      <c r="D14" s="539"/>
      <c r="E14" s="539"/>
      <c r="F14" s="539"/>
      <c r="G14" s="408"/>
      <c r="H14" s="539"/>
      <c r="I14" s="539"/>
      <c r="J14" s="537"/>
      <c r="K14" s="537"/>
      <c r="L14" s="537"/>
      <c r="M14" s="538"/>
    </row>
    <row r="15" spans="1:13" ht="18.75" customHeight="1" x14ac:dyDescent="0.25">
      <c r="A15" s="540" t="s">
        <v>70</v>
      </c>
      <c r="B15" s="541"/>
      <c r="C15" s="541"/>
      <c r="D15" s="539"/>
      <c r="E15" s="539"/>
      <c r="F15" s="539"/>
      <c r="G15" s="408"/>
      <c r="H15" s="539"/>
      <c r="I15" s="539"/>
      <c r="J15" s="537"/>
      <c r="K15" s="537"/>
      <c r="L15" s="537"/>
      <c r="M15" s="538"/>
    </row>
    <row r="16" spans="1:13" ht="18.75" customHeight="1" x14ac:dyDescent="0.25">
      <c r="A16" s="540" t="s">
        <v>72</v>
      </c>
      <c r="B16" s="541"/>
      <c r="C16" s="541"/>
      <c r="D16" s="539"/>
      <c r="E16" s="539"/>
      <c r="F16" s="539"/>
      <c r="G16" s="408"/>
      <c r="H16" s="539"/>
      <c r="I16" s="539"/>
      <c r="J16" s="537"/>
      <c r="K16" s="537"/>
      <c r="L16" s="537"/>
      <c r="M16" s="538"/>
    </row>
    <row r="17" spans="1:13" ht="18.75" customHeight="1" x14ac:dyDescent="0.25">
      <c r="A17" s="540" t="s">
        <v>70</v>
      </c>
      <c r="B17" s="541"/>
      <c r="C17" s="541"/>
      <c r="D17" s="539"/>
      <c r="E17" s="539"/>
      <c r="F17" s="539"/>
      <c r="G17" s="408"/>
      <c r="H17" s="539"/>
      <c r="I17" s="539"/>
      <c r="J17" s="537"/>
      <c r="K17" s="537"/>
      <c r="L17" s="537"/>
      <c r="M17" s="538"/>
    </row>
    <row r="18" spans="1:13" ht="18.75" customHeight="1" x14ac:dyDescent="0.25">
      <c r="A18" s="540" t="s">
        <v>70</v>
      </c>
      <c r="B18" s="541"/>
      <c r="C18" s="541"/>
      <c r="D18" s="539"/>
      <c r="E18" s="539"/>
      <c r="F18" s="539"/>
      <c r="G18" s="408"/>
      <c r="H18" s="539"/>
      <c r="I18" s="539"/>
      <c r="J18" s="537"/>
      <c r="K18" s="537"/>
      <c r="L18" s="537"/>
      <c r="M18" s="538"/>
    </row>
    <row r="19" spans="1:13" ht="18.75" customHeight="1" thickBot="1" x14ac:dyDescent="0.3">
      <c r="A19" s="560" t="s">
        <v>73</v>
      </c>
      <c r="B19" s="561"/>
      <c r="C19" s="561"/>
      <c r="D19" s="546"/>
      <c r="E19" s="546"/>
      <c r="F19" s="546"/>
      <c r="G19" s="410"/>
      <c r="H19" s="546"/>
      <c r="I19" s="546"/>
      <c r="J19" s="547"/>
      <c r="K19" s="547"/>
      <c r="L19" s="547"/>
      <c r="M19" s="548"/>
    </row>
    <row r="22" spans="1:13" x14ac:dyDescent="0.25">
      <c r="A22" s="27" t="s">
        <v>74</v>
      </c>
    </row>
    <row r="23" spans="1:13" x14ac:dyDescent="0.25">
      <c r="A23" s="27"/>
    </row>
    <row r="24" spans="1:13" x14ac:dyDescent="0.25">
      <c r="C24" s="20" t="s">
        <v>75</v>
      </c>
      <c r="H24" s="20" t="s">
        <v>37</v>
      </c>
      <c r="I24" s="20" t="s">
        <v>38</v>
      </c>
      <c r="J24" s="22"/>
      <c r="L24" s="22"/>
    </row>
    <row r="25" spans="1:13" x14ac:dyDescent="0.25">
      <c r="C25" s="20" t="s">
        <v>76</v>
      </c>
      <c r="J25" s="559"/>
      <c r="K25" s="559"/>
      <c r="L25" s="559"/>
      <c r="M25" s="559"/>
    </row>
    <row r="26" spans="1:13" x14ac:dyDescent="0.25">
      <c r="J26" s="231"/>
      <c r="K26" s="231"/>
      <c r="L26" s="231"/>
      <c r="M26" s="231"/>
    </row>
    <row r="27" spans="1:13" x14ac:dyDescent="0.25">
      <c r="C27" s="20" t="s">
        <v>77</v>
      </c>
    </row>
    <row r="28" spans="1:13" x14ac:dyDescent="0.25">
      <c r="I28" s="20" t="s">
        <v>37</v>
      </c>
      <c r="J28" s="22"/>
      <c r="K28" s="20" t="s">
        <v>38</v>
      </c>
      <c r="L28" s="22"/>
    </row>
    <row r="29" spans="1:13" x14ac:dyDescent="0.25">
      <c r="C29" s="20" t="s">
        <v>78</v>
      </c>
    </row>
    <row r="30" spans="1:13" x14ac:dyDescent="0.25">
      <c r="G30" s="562"/>
      <c r="H30" s="563"/>
      <c r="I30" s="563"/>
      <c r="J30" s="563"/>
      <c r="K30" s="563"/>
      <c r="L30" s="563"/>
    </row>
    <row r="31" spans="1:13" x14ac:dyDescent="0.25">
      <c r="G31" s="564"/>
      <c r="H31" s="565"/>
      <c r="I31" s="565"/>
      <c r="J31" s="565"/>
      <c r="K31" s="565"/>
      <c r="L31" s="565"/>
    </row>
    <row r="32" spans="1:13" x14ac:dyDescent="0.25">
      <c r="G32" s="565"/>
      <c r="H32" s="565"/>
      <c r="I32" s="565"/>
      <c r="J32" s="565"/>
      <c r="K32" s="565"/>
      <c r="L32" s="565"/>
    </row>
    <row r="33" spans="1:13" x14ac:dyDescent="0.25">
      <c r="G33" s="231"/>
      <c r="H33" s="231"/>
      <c r="I33" s="231"/>
      <c r="J33" s="231"/>
      <c r="K33" s="231"/>
      <c r="L33" s="231"/>
    </row>
    <row r="34" spans="1:13" x14ac:dyDescent="0.25">
      <c r="G34" s="231"/>
      <c r="H34" s="231"/>
      <c r="I34" s="231"/>
      <c r="J34" s="231"/>
      <c r="K34" s="231"/>
      <c r="L34" s="231"/>
    </row>
    <row r="35" spans="1:13" ht="25.5" customHeight="1" x14ac:dyDescent="0.25">
      <c r="A35" s="558" t="s">
        <v>40</v>
      </c>
      <c r="B35" s="558"/>
      <c r="C35" s="549"/>
      <c r="D35" s="550"/>
      <c r="E35" s="550"/>
      <c r="F35" s="550"/>
      <c r="G35" s="550"/>
      <c r="H35" s="550"/>
      <c r="I35" s="550"/>
      <c r="J35" s="550"/>
      <c r="K35" s="550"/>
      <c r="L35" s="551"/>
      <c r="M35" s="298"/>
    </row>
    <row r="36" spans="1:13" x14ac:dyDescent="0.25">
      <c r="C36" s="552"/>
      <c r="D36" s="553"/>
      <c r="E36" s="553"/>
      <c r="F36" s="553"/>
      <c r="G36" s="553"/>
      <c r="H36" s="553"/>
      <c r="I36" s="553"/>
      <c r="J36" s="553"/>
      <c r="K36" s="553"/>
      <c r="L36" s="554"/>
    </row>
    <row r="37" spans="1:13" x14ac:dyDescent="0.25">
      <c r="C37" s="552"/>
      <c r="D37" s="553"/>
      <c r="E37" s="553"/>
      <c r="F37" s="553"/>
      <c r="G37" s="553"/>
      <c r="H37" s="553"/>
      <c r="I37" s="553"/>
      <c r="J37" s="553"/>
      <c r="K37" s="553"/>
      <c r="L37" s="554"/>
    </row>
    <row r="38" spans="1:13" x14ac:dyDescent="0.25">
      <c r="C38" s="555"/>
      <c r="D38" s="556"/>
      <c r="E38" s="556"/>
      <c r="F38" s="556"/>
      <c r="G38" s="556"/>
      <c r="H38" s="556"/>
      <c r="I38" s="556"/>
      <c r="J38" s="556"/>
      <c r="K38" s="556"/>
      <c r="L38" s="557"/>
    </row>
  </sheetData>
  <sheetProtection sheet="1" objects="1" scenarios="1"/>
  <mergeCells count="59">
    <mergeCell ref="C35:L38"/>
    <mergeCell ref="D16:F16"/>
    <mergeCell ref="D15:F15"/>
    <mergeCell ref="D14:F14"/>
    <mergeCell ref="A35:B35"/>
    <mergeCell ref="J15:M15"/>
    <mergeCell ref="J16:M16"/>
    <mergeCell ref="J17:M17"/>
    <mergeCell ref="J18:M18"/>
    <mergeCell ref="J25:M25"/>
    <mergeCell ref="A19:C19"/>
    <mergeCell ref="D18:F18"/>
    <mergeCell ref="A18:C18"/>
    <mergeCell ref="G30:L30"/>
    <mergeCell ref="G31:L31"/>
    <mergeCell ref="G32:L32"/>
    <mergeCell ref="D19:F19"/>
    <mergeCell ref="A15:C15"/>
    <mergeCell ref="A17:C17"/>
    <mergeCell ref="J9:M9"/>
    <mergeCell ref="J10:M10"/>
    <mergeCell ref="H18:I18"/>
    <mergeCell ref="H19:I19"/>
    <mergeCell ref="J19:M19"/>
    <mergeCell ref="H17:I17"/>
    <mergeCell ref="H15:I15"/>
    <mergeCell ref="H16:I16"/>
    <mergeCell ref="C2:M4"/>
    <mergeCell ref="D17:F17"/>
    <mergeCell ref="A9:C9"/>
    <mergeCell ref="A10:C10"/>
    <mergeCell ref="H8:I8"/>
    <mergeCell ref="H9:I9"/>
    <mergeCell ref="H10:I10"/>
    <mergeCell ref="D9:F9"/>
    <mergeCell ref="D10:F10"/>
    <mergeCell ref="D11:F11"/>
    <mergeCell ref="D12:F12"/>
    <mergeCell ref="H12:I12"/>
    <mergeCell ref="A11:C11"/>
    <mergeCell ref="A14:C14"/>
    <mergeCell ref="H11:I11"/>
    <mergeCell ref="H13:I13"/>
    <mergeCell ref="J7:M7"/>
    <mergeCell ref="J8:M8"/>
    <mergeCell ref="H14:I14"/>
    <mergeCell ref="A12:C12"/>
    <mergeCell ref="A16:C16"/>
    <mergeCell ref="A13:C13"/>
    <mergeCell ref="J11:M11"/>
    <mergeCell ref="J12:M12"/>
    <mergeCell ref="J13:M13"/>
    <mergeCell ref="J14:M14"/>
    <mergeCell ref="A8:C8"/>
    <mergeCell ref="H7:I7"/>
    <mergeCell ref="A7:C7"/>
    <mergeCell ref="D7:F7"/>
    <mergeCell ref="D8:F8"/>
    <mergeCell ref="D13:F13"/>
  </mergeCells>
  <phoneticPr fontId="0" type="noConversion"/>
  <pageMargins left="0.75" right="0.75" top="0.75" bottom="1" header="0.5" footer="0.5"/>
  <pageSetup scale="80" orientation="portrait" horizontalDpi="4294967292" r:id="rId1"/>
  <headerFooter>
    <oddFooter>&amp;LIndiana Housing and Community Development Authority Rental Housing Final Application. Updated 2.2019&amp;RPage 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6</xdr:col>
                    <xdr:colOff>666750</xdr:colOff>
                    <xdr:row>22</xdr:row>
                    <xdr:rowOff>180975</xdr:rowOff>
                  </from>
                  <to>
                    <xdr:col>6</xdr:col>
                    <xdr:colOff>952500</xdr:colOff>
                    <xdr:row>24</xdr:row>
                    <xdr:rowOff>9525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7</xdr:col>
                    <xdr:colOff>342900</xdr:colOff>
                    <xdr:row>22</xdr:row>
                    <xdr:rowOff>171450</xdr:rowOff>
                  </from>
                  <to>
                    <xdr:col>8</xdr:col>
                    <xdr:colOff>0</xdr:colOff>
                    <xdr:row>24</xdr:row>
                    <xdr:rowOff>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7</xdr:col>
                    <xdr:colOff>323850</xdr:colOff>
                    <xdr:row>27</xdr:row>
                    <xdr:rowOff>0</xdr:rowOff>
                  </from>
                  <to>
                    <xdr:col>8</xdr:col>
                    <xdr:colOff>0</xdr:colOff>
                    <xdr:row>28</xdr:row>
                    <xdr:rowOff>19050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8</xdr:col>
                    <xdr:colOff>552450</xdr:colOff>
                    <xdr:row>27</xdr:row>
                    <xdr:rowOff>9525</xdr:rowOff>
                  </from>
                  <to>
                    <xdr:col>10</xdr:col>
                    <xdr:colOff>38100</xdr:colOff>
                    <xdr:row>28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1:O46"/>
  <sheetViews>
    <sheetView showGridLines="0" view="pageLayout" topLeftCell="A26" zoomScale="120" zoomScalePageLayoutView="120" workbookViewId="0">
      <selection activeCell="L49" sqref="L49"/>
    </sheetView>
  </sheetViews>
  <sheetFormatPr defaultColWidth="9.140625" defaultRowHeight="12.75" x14ac:dyDescent="0.2"/>
  <cols>
    <col min="1" max="1" width="3.7109375" style="18" customWidth="1"/>
    <col min="2" max="2" width="3.28515625" style="18" customWidth="1"/>
    <col min="3" max="3" width="8.42578125" style="18" customWidth="1"/>
    <col min="4" max="4" width="2.5703125" style="18" customWidth="1"/>
    <col min="5" max="5" width="9.5703125" style="18" customWidth="1"/>
    <col min="6" max="6" width="10.140625" style="18" bestFit="1" customWidth="1"/>
    <col min="7" max="7" width="9.28515625" style="18" bestFit="1" customWidth="1"/>
    <col min="8" max="8" width="9.28515625" style="18" customWidth="1"/>
    <col min="9" max="11" width="9.28515625" style="18" bestFit="1" customWidth="1"/>
    <col min="12" max="12" width="10.85546875" style="18" bestFit="1" customWidth="1"/>
    <col min="13" max="16384" width="9.140625" style="18"/>
  </cols>
  <sheetData>
    <row r="1" spans="1:12" ht="15" x14ac:dyDescent="0.25">
      <c r="A1" s="27" t="s">
        <v>79</v>
      </c>
      <c r="B1" s="27"/>
      <c r="C1" s="27" t="s">
        <v>80</v>
      </c>
      <c r="D1" s="27"/>
      <c r="E1" s="27"/>
      <c r="F1" s="27"/>
    </row>
    <row r="3" spans="1:12" ht="15" x14ac:dyDescent="0.25">
      <c r="B3" s="302" t="s">
        <v>57</v>
      </c>
      <c r="C3" s="578" t="s">
        <v>81</v>
      </c>
      <c r="D3" s="578"/>
      <c r="E3" s="578"/>
      <c r="F3" s="578"/>
      <c r="G3" s="578"/>
      <c r="H3" s="578"/>
      <c r="I3" s="578"/>
      <c r="J3" s="578"/>
      <c r="K3" s="578"/>
      <c r="L3" s="578"/>
    </row>
    <row r="4" spans="1:12" ht="15" x14ac:dyDescent="0.25">
      <c r="B4" s="20"/>
      <c r="C4" s="20" t="s">
        <v>82</v>
      </c>
      <c r="D4" s="20"/>
      <c r="E4" s="20"/>
      <c r="F4" s="20"/>
      <c r="G4" s="20"/>
      <c r="H4" s="20"/>
      <c r="I4" s="20"/>
      <c r="J4" s="20"/>
      <c r="K4" s="20"/>
      <c r="L4" s="20"/>
    </row>
    <row r="5" spans="1:12" ht="15" x14ac:dyDescent="0.25">
      <c r="B5" s="20"/>
      <c r="C5" s="20"/>
      <c r="D5" s="20"/>
      <c r="E5" s="20"/>
      <c r="F5" s="20"/>
      <c r="G5" s="20"/>
      <c r="H5" s="20"/>
      <c r="I5" s="20"/>
      <c r="J5" s="20"/>
      <c r="K5" s="20"/>
      <c r="L5" s="20"/>
    </row>
    <row r="6" spans="1:12" ht="15" x14ac:dyDescent="0.25">
      <c r="B6" s="20"/>
      <c r="C6" s="20"/>
      <c r="D6" s="41"/>
      <c r="E6" s="545" t="s">
        <v>83</v>
      </c>
      <c r="F6" s="545"/>
      <c r="G6" s="545"/>
      <c r="H6" s="545"/>
      <c r="I6" s="545"/>
      <c r="J6" s="545"/>
      <c r="K6" s="545"/>
      <c r="L6" s="545"/>
    </row>
    <row r="7" spans="1:12" ht="15" x14ac:dyDescent="0.25">
      <c r="B7" s="20"/>
      <c r="C7" s="20"/>
      <c r="D7" s="41"/>
      <c r="E7" s="545"/>
      <c r="F7" s="545"/>
      <c r="G7" s="545"/>
      <c r="H7" s="545"/>
      <c r="I7" s="545"/>
      <c r="J7" s="545"/>
      <c r="K7" s="545"/>
      <c r="L7" s="545"/>
    </row>
    <row r="8" spans="1:12" ht="15" customHeight="1" x14ac:dyDescent="0.25">
      <c r="B8" s="20"/>
      <c r="C8" s="20"/>
      <c r="D8" s="22"/>
      <c r="E8" s="545" t="s">
        <v>84</v>
      </c>
      <c r="F8" s="545"/>
      <c r="G8" s="545"/>
      <c r="H8" s="545"/>
      <c r="I8" s="545"/>
      <c r="J8" s="545"/>
      <c r="K8" s="545"/>
      <c r="L8" s="545"/>
    </row>
    <row r="9" spans="1:12" ht="15" x14ac:dyDescent="0.25">
      <c r="B9" s="20"/>
      <c r="C9" s="20"/>
      <c r="D9" s="22"/>
      <c r="E9" s="545"/>
      <c r="F9" s="545"/>
      <c r="G9" s="545"/>
      <c r="H9" s="545"/>
      <c r="I9" s="545"/>
      <c r="J9" s="545"/>
      <c r="K9" s="545"/>
      <c r="L9" s="545"/>
    </row>
    <row r="10" spans="1:12" ht="13.5" thickBot="1" x14ac:dyDescent="0.25">
      <c r="E10" s="32"/>
      <c r="F10" s="428"/>
      <c r="G10" s="247"/>
      <c r="H10" s="247"/>
      <c r="I10" s="247"/>
      <c r="J10" s="247"/>
    </row>
    <row r="11" spans="1:12" ht="15.75" thickBot="1" x14ac:dyDescent="0.25">
      <c r="B11" s="579" t="s">
        <v>85</v>
      </c>
      <c r="C11" s="580"/>
      <c r="D11" s="580"/>
      <c r="E11" s="580"/>
      <c r="F11" s="580"/>
      <c r="G11" s="580"/>
      <c r="H11" s="580"/>
      <c r="I11" s="580"/>
      <c r="J11" s="580"/>
      <c r="K11" s="580"/>
      <c r="L11" s="581"/>
    </row>
    <row r="12" spans="1:12" ht="25.5" customHeight="1" thickBot="1" x14ac:dyDescent="0.25">
      <c r="B12" s="574"/>
      <c r="C12" s="575"/>
      <c r="D12" s="568"/>
      <c r="E12" s="569"/>
      <c r="F12" s="281" t="s">
        <v>86</v>
      </c>
      <c r="G12" s="281" t="s">
        <v>87</v>
      </c>
      <c r="H12" s="281" t="s">
        <v>88</v>
      </c>
      <c r="I12" s="281" t="s">
        <v>89</v>
      </c>
      <c r="J12" s="282" t="s">
        <v>90</v>
      </c>
      <c r="K12" s="283" t="s">
        <v>91</v>
      </c>
      <c r="L12" s="284" t="s">
        <v>92</v>
      </c>
    </row>
    <row r="13" spans="1:12" ht="18" customHeight="1" thickBot="1" x14ac:dyDescent="0.25">
      <c r="B13" s="582" t="s">
        <v>93</v>
      </c>
      <c r="C13" s="583"/>
      <c r="D13" s="566" t="s">
        <v>94</v>
      </c>
      <c r="E13" s="567"/>
      <c r="F13" s="239"/>
      <c r="G13" s="239"/>
      <c r="H13" s="239"/>
      <c r="I13" s="239"/>
      <c r="J13" s="240"/>
      <c r="K13" s="29">
        <f>SUM(F13:J13)</f>
        <v>0</v>
      </c>
      <c r="L13" s="30" t="e">
        <f>Text130/jhfjh12</f>
        <v>#DIV/0!</v>
      </c>
    </row>
    <row r="14" spans="1:12" ht="18" customHeight="1" x14ac:dyDescent="0.2">
      <c r="B14" s="572" t="s">
        <v>95</v>
      </c>
      <c r="C14" s="573"/>
      <c r="D14" s="606" t="s">
        <v>94</v>
      </c>
      <c r="E14" s="607"/>
      <c r="F14" s="330"/>
      <c r="G14" s="330"/>
      <c r="H14" s="330"/>
      <c r="I14" s="330"/>
      <c r="J14" s="331"/>
      <c r="K14" s="29">
        <f>SUM(F14:J14)</f>
        <v>0</v>
      </c>
      <c r="L14" s="30" t="e">
        <f>K14/jhfjh12</f>
        <v>#DIV/0!</v>
      </c>
    </row>
    <row r="15" spans="1:12" ht="15" customHeight="1" x14ac:dyDescent="0.2">
      <c r="B15" s="572" t="s">
        <v>96</v>
      </c>
      <c r="C15" s="573"/>
      <c r="D15" s="566" t="s">
        <v>94</v>
      </c>
      <c r="E15" s="567"/>
      <c r="F15" s="241"/>
      <c r="G15" s="241"/>
      <c r="H15" s="241"/>
      <c r="I15" s="241"/>
      <c r="J15" s="242"/>
      <c r="K15" s="243">
        <f t="shared" ref="K15:K19" si="0">+SUM(F15:J15)</f>
        <v>0</v>
      </c>
      <c r="L15" s="244" t="e">
        <f>Text137/jhfjh12</f>
        <v>#DIV/0!</v>
      </c>
    </row>
    <row r="16" spans="1:12" ht="15.75" customHeight="1" x14ac:dyDescent="0.2">
      <c r="B16" s="572" t="s">
        <v>97</v>
      </c>
      <c r="C16" s="573"/>
      <c r="D16" s="566" t="s">
        <v>94</v>
      </c>
      <c r="E16" s="567"/>
      <c r="F16" s="241"/>
      <c r="G16" s="241"/>
      <c r="H16" s="241"/>
      <c r="I16" s="241"/>
      <c r="J16" s="242"/>
      <c r="K16" s="243">
        <f t="shared" si="0"/>
        <v>0</v>
      </c>
      <c r="L16" s="244" t="e">
        <f>Text144/jhfjh12</f>
        <v>#DIV/0!</v>
      </c>
    </row>
    <row r="17" spans="2:15" ht="17.25" customHeight="1" x14ac:dyDescent="0.2">
      <c r="B17" s="572" t="s">
        <v>98</v>
      </c>
      <c r="C17" s="573"/>
      <c r="D17" s="566" t="s">
        <v>94</v>
      </c>
      <c r="E17" s="567"/>
      <c r="F17" s="241"/>
      <c r="G17" s="241"/>
      <c r="H17" s="241"/>
      <c r="I17" s="241"/>
      <c r="J17" s="242"/>
      <c r="K17" s="243">
        <f t="shared" si="0"/>
        <v>0</v>
      </c>
      <c r="L17" s="244" t="e">
        <f>Text151/jhfjh12</f>
        <v>#DIV/0!</v>
      </c>
    </row>
    <row r="18" spans="2:15" ht="17.25" customHeight="1" x14ac:dyDescent="0.2">
      <c r="B18" s="572" t="s">
        <v>99</v>
      </c>
      <c r="C18" s="573"/>
      <c r="D18" s="566" t="s">
        <v>94</v>
      </c>
      <c r="E18" s="567"/>
      <c r="F18" s="241"/>
      <c r="G18" s="241"/>
      <c r="H18" s="241"/>
      <c r="I18" s="241"/>
      <c r="J18" s="242"/>
      <c r="K18" s="243">
        <f>SUM(F18:J18)</f>
        <v>0</v>
      </c>
      <c r="L18" s="244" t="e">
        <f>K18/jhfjh12</f>
        <v>#DIV/0!</v>
      </c>
    </row>
    <row r="19" spans="2:15" ht="17.25" customHeight="1" x14ac:dyDescent="0.2">
      <c r="B19" s="572" t="s">
        <v>100</v>
      </c>
      <c r="C19" s="573"/>
      <c r="D19" s="566" t="s">
        <v>94</v>
      </c>
      <c r="E19" s="567"/>
      <c r="F19" s="241"/>
      <c r="G19" s="241"/>
      <c r="H19" s="241"/>
      <c r="I19" s="241"/>
      <c r="J19" s="242"/>
      <c r="K19" s="243">
        <f t="shared" si="0"/>
        <v>0</v>
      </c>
      <c r="L19" s="244" t="e">
        <f>K19/jhfjh12</f>
        <v>#DIV/0!</v>
      </c>
    </row>
    <row r="20" spans="2:15" ht="15.75" customHeight="1" x14ac:dyDescent="0.2">
      <c r="B20" s="572" t="s">
        <v>101</v>
      </c>
      <c r="C20" s="573"/>
      <c r="D20" s="566" t="s">
        <v>94</v>
      </c>
      <c r="E20" s="567"/>
      <c r="F20" s="241"/>
      <c r="G20" s="241"/>
      <c r="H20" s="241"/>
      <c r="I20" s="241"/>
      <c r="J20" s="242"/>
      <c r="K20" s="238">
        <f>+SUM(F20:J20)</f>
        <v>0</v>
      </c>
      <c r="L20" s="244" t="e">
        <f>Text158/jhfjh12</f>
        <v>#DIV/0!</v>
      </c>
    </row>
    <row r="21" spans="2:15" ht="27.75" customHeight="1" x14ac:dyDescent="0.2">
      <c r="B21" s="572" t="s">
        <v>102</v>
      </c>
      <c r="C21" s="573"/>
      <c r="D21" s="566" t="s">
        <v>94</v>
      </c>
      <c r="E21" s="567"/>
      <c r="F21" s="245">
        <f>+SUM(F13:F20)</f>
        <v>0</v>
      </c>
      <c r="G21" s="245">
        <f>+SUM(G13:G20)</f>
        <v>0</v>
      </c>
      <c r="H21" s="245">
        <f t="shared" ref="H21:J21" si="1">+SUM(H13:H20)</f>
        <v>0</v>
      </c>
      <c r="I21" s="245">
        <f t="shared" si="1"/>
        <v>0</v>
      </c>
      <c r="J21" s="245">
        <f t="shared" si="1"/>
        <v>0</v>
      </c>
      <c r="K21" s="238">
        <f>SUM(K13:K20)</f>
        <v>0</v>
      </c>
      <c r="L21" s="244" t="e">
        <f>SUM(L13:L20)</f>
        <v>#DIV/0!</v>
      </c>
    </row>
    <row r="22" spans="2:15" ht="13.5" customHeight="1" x14ac:dyDescent="0.2">
      <c r="B22" s="285"/>
      <c r="C22" s="286"/>
      <c r="D22" s="566" t="s">
        <v>103</v>
      </c>
      <c r="E22" s="567"/>
      <c r="F22" s="246">
        <f>F21*0</f>
        <v>0</v>
      </c>
      <c r="G22" s="246">
        <f>G21*1</f>
        <v>0</v>
      </c>
      <c r="H22" s="246">
        <f>H21*2</f>
        <v>0</v>
      </c>
      <c r="I22" s="246">
        <f>I21*3</f>
        <v>0</v>
      </c>
      <c r="J22" s="246">
        <f>J21*4</f>
        <v>0</v>
      </c>
      <c r="K22" s="238">
        <f>SUM(F22:J22)</f>
        <v>0</v>
      </c>
      <c r="L22" s="28"/>
    </row>
    <row r="23" spans="2:15" x14ac:dyDescent="0.2">
      <c r="B23" s="301" t="s">
        <v>104</v>
      </c>
      <c r="F23" s="329"/>
    </row>
    <row r="24" spans="2:15" ht="18" customHeight="1" x14ac:dyDescent="0.2"/>
    <row r="25" spans="2:15" ht="13.5" customHeight="1" x14ac:dyDescent="0.2">
      <c r="B25" s="25" t="s">
        <v>105</v>
      </c>
      <c r="C25" s="25"/>
      <c r="D25" s="25"/>
    </row>
    <row r="26" spans="2:15" ht="26.25" customHeight="1" thickBot="1" x14ac:dyDescent="0.25">
      <c r="B26" s="301" t="s">
        <v>106</v>
      </c>
    </row>
    <row r="27" spans="2:15" ht="26.25" thickBot="1" x14ac:dyDescent="0.25">
      <c r="B27" s="574"/>
      <c r="C27" s="575"/>
      <c r="D27" s="568"/>
      <c r="E27" s="569"/>
      <c r="F27" s="281" t="s">
        <v>107</v>
      </c>
      <c r="G27" s="281" t="s">
        <v>87</v>
      </c>
      <c r="H27" s="281" t="s">
        <v>88</v>
      </c>
      <c r="I27" s="281" t="s">
        <v>108</v>
      </c>
      <c r="J27" s="284" t="s">
        <v>109</v>
      </c>
    </row>
    <row r="28" spans="2:15" ht="26.25" customHeight="1" thickBot="1" x14ac:dyDescent="0.25">
      <c r="B28" s="570" t="s">
        <v>110</v>
      </c>
      <c r="C28" s="571"/>
      <c r="D28" s="576" t="s">
        <v>94</v>
      </c>
      <c r="E28" s="577"/>
      <c r="F28" s="248"/>
      <c r="G28" s="248"/>
      <c r="H28" s="248"/>
      <c r="I28" s="248"/>
      <c r="J28" s="249"/>
    </row>
    <row r="29" spans="2:15" ht="24" customHeight="1" x14ac:dyDescent="0.2">
      <c r="B29" s="301" t="s">
        <v>104</v>
      </c>
    </row>
    <row r="31" spans="2:15" ht="15.75" x14ac:dyDescent="0.25">
      <c r="B31" s="2" t="s">
        <v>111</v>
      </c>
      <c r="C31" s="534" t="s">
        <v>112</v>
      </c>
      <c r="D31" s="534"/>
      <c r="E31" s="534"/>
      <c r="F31" s="534"/>
      <c r="G31" s="3"/>
      <c r="H31" s="3"/>
      <c r="I31" s="3"/>
      <c r="J31" s="3"/>
      <c r="K31" s="3"/>
      <c r="L31" s="3"/>
      <c r="M31" s="3"/>
      <c r="N31" s="3"/>
      <c r="O31" s="3"/>
    </row>
    <row r="32" spans="2:15" ht="15.75" x14ac:dyDescent="0.25">
      <c r="B32" s="3"/>
      <c r="C32" s="406" t="s">
        <v>113</v>
      </c>
      <c r="D32" s="406"/>
      <c r="E32" s="406"/>
      <c r="F32" s="406"/>
      <c r="G32" s="406"/>
      <c r="H32" s="406"/>
      <c r="I32" s="406"/>
      <c r="J32" s="406"/>
      <c r="K32" s="3"/>
      <c r="L32" s="43"/>
      <c r="M32" s="3"/>
      <c r="N32" s="17"/>
      <c r="O32" s="3"/>
    </row>
    <row r="33" spans="1:15" ht="15.75" x14ac:dyDescent="0.25">
      <c r="B33" s="3"/>
      <c r="C33" s="496" t="s">
        <v>114</v>
      </c>
      <c r="D33" s="496"/>
      <c r="E33" s="496"/>
      <c r="F33" s="496"/>
      <c r="G33" s="496"/>
      <c r="H33" s="496"/>
      <c r="I33" s="496"/>
      <c r="J33" s="496"/>
      <c r="K33" s="496"/>
      <c r="L33" s="3"/>
      <c r="M33" s="3"/>
      <c r="N33" s="3"/>
      <c r="O33" s="3"/>
    </row>
    <row r="34" spans="1:15" ht="11.25" customHeight="1" thickBot="1" x14ac:dyDescent="0.3">
      <c r="B34" s="3"/>
      <c r="C34" s="406"/>
      <c r="D34" s="406"/>
      <c r="E34" s="406"/>
      <c r="F34" s="406"/>
      <c r="G34" s="406"/>
      <c r="H34" s="406"/>
      <c r="I34" s="406"/>
      <c r="J34" s="406"/>
      <c r="K34" s="406"/>
      <c r="L34" s="3"/>
      <c r="M34" s="3"/>
      <c r="N34" s="3"/>
      <c r="O34" s="3"/>
    </row>
    <row r="35" spans="1:15" ht="15.75" x14ac:dyDescent="0.25">
      <c r="B35" s="3"/>
      <c r="C35" s="604" t="s">
        <v>115</v>
      </c>
      <c r="D35" s="605"/>
      <c r="E35" s="605"/>
      <c r="F35" s="605"/>
      <c r="G35" s="593" t="s">
        <v>116</v>
      </c>
      <c r="H35" s="594"/>
      <c r="I35" s="3"/>
      <c r="J35" s="3"/>
      <c r="K35" s="3"/>
      <c r="L35" s="3"/>
      <c r="M35" s="3"/>
      <c r="N35" s="3"/>
      <c r="O35" s="3"/>
    </row>
    <row r="36" spans="1:15" ht="15.75" x14ac:dyDescent="0.25">
      <c r="B36" s="3"/>
      <c r="C36" s="600" t="s">
        <v>117</v>
      </c>
      <c r="D36" s="601"/>
      <c r="E36" s="601"/>
      <c r="F36" s="601"/>
      <c r="G36" s="595"/>
      <c r="H36" s="596"/>
      <c r="I36" s="3"/>
      <c r="J36" s="3"/>
      <c r="K36" s="3"/>
      <c r="L36" s="3"/>
      <c r="M36" s="3"/>
      <c r="N36" s="3"/>
      <c r="O36" s="3"/>
    </row>
    <row r="37" spans="1:15" ht="16.5" thickBot="1" x14ac:dyDescent="0.3">
      <c r="B37" s="3"/>
      <c r="C37" s="602" t="s">
        <v>118</v>
      </c>
      <c r="D37" s="603"/>
      <c r="E37" s="603"/>
      <c r="F37" s="603"/>
      <c r="G37" s="597"/>
      <c r="H37" s="598"/>
      <c r="I37" s="3"/>
      <c r="J37" s="3"/>
      <c r="K37" s="3"/>
      <c r="L37" s="3"/>
      <c r="M37" s="3"/>
      <c r="N37" s="3"/>
      <c r="O37" s="3"/>
    </row>
    <row r="38" spans="1:15" ht="15.75" x14ac:dyDescent="0.25">
      <c r="B38" s="3"/>
      <c r="C38" s="36" t="s">
        <v>119</v>
      </c>
      <c r="D38" s="36"/>
      <c r="E38" s="36"/>
      <c r="F38" s="36"/>
      <c r="G38" s="36"/>
      <c r="H38" s="36"/>
      <c r="I38" s="36"/>
      <c r="J38" s="36"/>
      <c r="K38" s="36"/>
      <c r="L38" s="36"/>
      <c r="M38" s="36"/>
      <c r="N38" s="36"/>
    </row>
    <row r="39" spans="1:15" ht="15.75" x14ac:dyDescent="0.25">
      <c r="B39" s="3"/>
      <c r="C39" s="599"/>
      <c r="D39" s="599"/>
      <c r="E39" s="599"/>
    </row>
    <row r="40" spans="1:15" ht="15.75" x14ac:dyDescent="0.25">
      <c r="A40" s="237"/>
      <c r="B40" s="237"/>
      <c r="C40"/>
      <c r="D40"/>
      <c r="E40"/>
      <c r="F40"/>
      <c r="G40"/>
      <c r="H40"/>
      <c r="I40"/>
      <c r="J40"/>
      <c r="K40"/>
    </row>
    <row r="41" spans="1:15" x14ac:dyDescent="0.2">
      <c r="B41" s="31" t="s">
        <v>40</v>
      </c>
      <c r="C41" s="31"/>
      <c r="D41" s="584"/>
      <c r="E41" s="585"/>
      <c r="F41" s="585"/>
      <c r="G41" s="585"/>
      <c r="H41" s="585"/>
      <c r="I41" s="585"/>
      <c r="J41" s="585"/>
      <c r="K41" s="586"/>
      <c r="L41" s="303"/>
    </row>
    <row r="42" spans="1:15" x14ac:dyDescent="0.2">
      <c r="D42" s="587"/>
      <c r="E42" s="588"/>
      <c r="F42" s="588"/>
      <c r="G42" s="588"/>
      <c r="H42" s="588"/>
      <c r="I42" s="588"/>
      <c r="J42" s="588"/>
      <c r="K42" s="589"/>
      <c r="L42" s="303"/>
    </row>
    <row r="43" spans="1:15" x14ac:dyDescent="0.2">
      <c r="D43" s="587"/>
      <c r="E43" s="588"/>
      <c r="F43" s="588"/>
      <c r="G43" s="588"/>
      <c r="H43" s="588"/>
      <c r="I43" s="588"/>
      <c r="J43" s="588"/>
      <c r="K43" s="589"/>
      <c r="L43" s="303"/>
    </row>
    <row r="44" spans="1:15" x14ac:dyDescent="0.2">
      <c r="D44" s="587"/>
      <c r="E44" s="588"/>
      <c r="F44" s="588"/>
      <c r="G44" s="588"/>
      <c r="H44" s="588"/>
      <c r="I44" s="588"/>
      <c r="J44" s="588"/>
      <c r="K44" s="589"/>
      <c r="L44" s="303"/>
    </row>
    <row r="45" spans="1:15" x14ac:dyDescent="0.2">
      <c r="D45" s="587"/>
      <c r="E45" s="588"/>
      <c r="F45" s="588"/>
      <c r="G45" s="588"/>
      <c r="H45" s="588"/>
      <c r="I45" s="588"/>
      <c r="J45" s="588"/>
      <c r="K45" s="589"/>
      <c r="L45" s="303"/>
    </row>
    <row r="46" spans="1:15" x14ac:dyDescent="0.2">
      <c r="D46" s="590"/>
      <c r="E46" s="591"/>
      <c r="F46" s="591"/>
      <c r="G46" s="591"/>
      <c r="H46" s="591"/>
      <c r="I46" s="591"/>
      <c r="J46" s="591"/>
      <c r="K46" s="592"/>
      <c r="L46" s="303"/>
    </row>
  </sheetData>
  <sheetProtection algorithmName="SHA-512" hashValue="T+LJnmgcYtqc0PbDmZjWDwHtXql7LvNh28ZTjZQ3V4eZrW3YlH4d5rHM9bb4q62/4ztfpeHchWSE6WIvW18YgQ==" saltValue="EbRHACCt7xlJUAidpWZPeA==" spinCount="100000" sheet="1" objects="1" scenarios="1" formatCells="0" formatColumns="0" formatRows="0" insertColumns="0" insertRows="0" insertHyperlinks="0" deleteColumns="0" deleteRows="0" sort="0" autoFilter="0" pivotTables="0"/>
  <mergeCells count="39">
    <mergeCell ref="B14:C14"/>
    <mergeCell ref="B18:C18"/>
    <mergeCell ref="B19:C19"/>
    <mergeCell ref="D14:E14"/>
    <mergeCell ref="D18:E18"/>
    <mergeCell ref="D19:E19"/>
    <mergeCell ref="D15:E15"/>
    <mergeCell ref="D16:E16"/>
    <mergeCell ref="B16:C16"/>
    <mergeCell ref="B17:C17"/>
    <mergeCell ref="D17:E17"/>
    <mergeCell ref="D41:K46"/>
    <mergeCell ref="G35:H35"/>
    <mergeCell ref="G36:H36"/>
    <mergeCell ref="G37:H37"/>
    <mergeCell ref="C31:F31"/>
    <mergeCell ref="C33:K33"/>
    <mergeCell ref="C39:E39"/>
    <mergeCell ref="C36:F36"/>
    <mergeCell ref="C37:F37"/>
    <mergeCell ref="C35:F35"/>
    <mergeCell ref="C3:L3"/>
    <mergeCell ref="D13:E13"/>
    <mergeCell ref="D12:E12"/>
    <mergeCell ref="B11:L11"/>
    <mergeCell ref="B12:C12"/>
    <mergeCell ref="B13:C13"/>
    <mergeCell ref="E6:L7"/>
    <mergeCell ref="E8:L9"/>
    <mergeCell ref="D20:E20"/>
    <mergeCell ref="D27:E27"/>
    <mergeCell ref="B28:C28"/>
    <mergeCell ref="B20:C20"/>
    <mergeCell ref="B15:C15"/>
    <mergeCell ref="B21:C21"/>
    <mergeCell ref="B27:C27"/>
    <mergeCell ref="D28:E28"/>
    <mergeCell ref="D21:E21"/>
    <mergeCell ref="D22:E22"/>
  </mergeCells>
  <phoneticPr fontId="0" type="noConversion"/>
  <printOptions horizontalCentered="1"/>
  <pageMargins left="0.75" right="0.75" top="0.75" bottom="1" header="0.5" footer="0.5"/>
  <pageSetup scale="85" orientation="portrait" r:id="rId1"/>
  <headerFooter>
    <oddFooter>&amp;LIndiana Housing and Community Development Authority Rental Housing Final Application. Updated 12/2023</oddFooter>
  </headerFooter>
  <ignoredErrors>
    <ignoredError sqref="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2</xdr:col>
                    <xdr:colOff>495300</xdr:colOff>
                    <xdr:row>5</xdr:row>
                    <xdr:rowOff>0</xdr:rowOff>
                  </from>
                  <to>
                    <xdr:col>4</xdr:col>
                    <xdr:colOff>47625</xdr:colOff>
                    <xdr:row>6</xdr:row>
                    <xdr:rowOff>19050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2</xdr:col>
                    <xdr:colOff>495300</xdr:colOff>
                    <xdr:row>7</xdr:row>
                    <xdr:rowOff>19050</xdr:rowOff>
                  </from>
                  <to>
                    <xdr:col>4</xdr:col>
                    <xdr:colOff>47625</xdr:colOff>
                    <xdr:row>8</xdr:row>
                    <xdr:rowOff>38100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8</xdr:col>
                    <xdr:colOff>314325</xdr:colOff>
                    <xdr:row>31</xdr:row>
                    <xdr:rowOff>0</xdr:rowOff>
                  </from>
                  <to>
                    <xdr:col>8</xdr:col>
                    <xdr:colOff>609600</xdr:colOff>
                    <xdr:row>32</xdr:row>
                    <xdr:rowOff>9525</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9</xdr:col>
                    <xdr:colOff>342900</xdr:colOff>
                    <xdr:row>31</xdr:row>
                    <xdr:rowOff>9525</xdr:rowOff>
                  </from>
                  <to>
                    <xdr:col>10</xdr:col>
                    <xdr:colOff>19050</xdr:colOff>
                    <xdr:row>32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O49"/>
  <sheetViews>
    <sheetView showGridLines="0" view="pageLayout" topLeftCell="A16" workbookViewId="0">
      <selection activeCell="O41" sqref="O40:O41"/>
    </sheetView>
  </sheetViews>
  <sheetFormatPr defaultColWidth="9.140625" defaultRowHeight="15" x14ac:dyDescent="0.25"/>
  <cols>
    <col min="1" max="1" width="3.5703125" style="20" customWidth="1"/>
    <col min="2" max="2" width="3.42578125" style="20" customWidth="1"/>
    <col min="3" max="3" width="2.42578125" style="20" customWidth="1"/>
    <col min="4" max="4" width="9.140625" style="20"/>
    <col min="5" max="5" width="12.5703125" style="20" customWidth="1"/>
    <col min="6" max="6" width="8" style="20" customWidth="1"/>
    <col min="7" max="7" width="2.5703125" style="20" customWidth="1"/>
    <col min="8" max="8" width="7" style="20" customWidth="1"/>
    <col min="9" max="9" width="6.7109375" style="20" customWidth="1"/>
    <col min="10" max="10" width="8.42578125" style="20" customWidth="1"/>
    <col min="11" max="11" width="3.28515625" style="20" customWidth="1"/>
    <col min="12" max="12" width="7.7109375" style="20" customWidth="1"/>
    <col min="13" max="13" width="3.7109375" style="20" customWidth="1"/>
    <col min="14" max="14" width="8" style="20" customWidth="1"/>
    <col min="15" max="15" width="8.140625" style="20" customWidth="1"/>
    <col min="16" max="16384" width="9.140625" style="20"/>
  </cols>
  <sheetData>
    <row r="1" spans="1:15" x14ac:dyDescent="0.25">
      <c r="B1" s="21" t="s">
        <v>60</v>
      </c>
      <c r="C1" s="578" t="s">
        <v>120</v>
      </c>
      <c r="D1" s="578"/>
      <c r="E1" s="578"/>
    </row>
    <row r="2" spans="1:15" ht="11.25" customHeight="1" x14ac:dyDescent="0.25"/>
    <row r="3" spans="1:15" x14ac:dyDescent="0.25">
      <c r="C3" s="578" t="s">
        <v>121</v>
      </c>
      <c r="D3" s="578"/>
      <c r="E3" s="578"/>
      <c r="F3" s="578"/>
      <c r="G3" s="578"/>
      <c r="H3" s="578"/>
      <c r="I3" s="578"/>
      <c r="J3" s="578"/>
      <c r="K3" s="608"/>
    </row>
    <row r="4" spans="1:15" ht="11.25" customHeight="1" thickBot="1" x14ac:dyDescent="0.3"/>
    <row r="5" spans="1:15" x14ac:dyDescent="0.25">
      <c r="A5" s="635" t="s">
        <v>122</v>
      </c>
      <c r="B5" s="633"/>
      <c r="C5" s="633"/>
      <c r="D5" s="633"/>
      <c r="E5" s="633"/>
      <c r="F5" s="633" t="s">
        <v>123</v>
      </c>
      <c r="G5" s="633"/>
      <c r="H5" s="633"/>
      <c r="I5" s="633" t="s">
        <v>88</v>
      </c>
      <c r="J5" s="633"/>
      <c r="K5" s="633" t="s">
        <v>108</v>
      </c>
      <c r="L5" s="633"/>
      <c r="M5" s="633"/>
      <c r="N5" s="633" t="s">
        <v>109</v>
      </c>
      <c r="O5" s="634"/>
    </row>
    <row r="6" spans="1:15" x14ac:dyDescent="0.25">
      <c r="A6" s="629" t="s">
        <v>124</v>
      </c>
      <c r="B6" s="630"/>
      <c r="C6" s="630"/>
      <c r="D6" s="630"/>
      <c r="E6" s="630"/>
      <c r="F6" s="625"/>
      <c r="G6" s="625"/>
      <c r="H6" s="625"/>
      <c r="I6" s="625"/>
      <c r="J6" s="625"/>
      <c r="K6" s="625"/>
      <c r="L6" s="625"/>
      <c r="M6" s="625"/>
      <c r="N6" s="625"/>
      <c r="O6" s="626"/>
    </row>
    <row r="7" spans="1:15" x14ac:dyDescent="0.25">
      <c r="A7" s="629" t="s">
        <v>125</v>
      </c>
      <c r="B7" s="630"/>
      <c r="C7" s="630"/>
      <c r="D7" s="630"/>
      <c r="E7" s="630"/>
      <c r="F7" s="625"/>
      <c r="G7" s="625"/>
      <c r="H7" s="625"/>
      <c r="I7" s="625"/>
      <c r="J7" s="625"/>
      <c r="K7" s="625"/>
      <c r="L7" s="625"/>
      <c r="M7" s="625"/>
      <c r="N7" s="625"/>
      <c r="O7" s="626"/>
    </row>
    <row r="8" spans="1:15" x14ac:dyDescent="0.25">
      <c r="A8" s="629" t="s">
        <v>126</v>
      </c>
      <c r="B8" s="630"/>
      <c r="C8" s="630"/>
      <c r="D8" s="630"/>
      <c r="E8" s="630"/>
      <c r="F8" s="625"/>
      <c r="G8" s="625"/>
      <c r="H8" s="625"/>
      <c r="I8" s="625"/>
      <c r="J8" s="625"/>
      <c r="K8" s="625"/>
      <c r="L8" s="625"/>
      <c r="M8" s="625"/>
      <c r="N8" s="625"/>
      <c r="O8" s="626"/>
    </row>
    <row r="9" spans="1:15" ht="15.75" thickBot="1" x14ac:dyDescent="0.3">
      <c r="A9" s="631" t="s">
        <v>127</v>
      </c>
      <c r="B9" s="632"/>
      <c r="C9" s="632"/>
      <c r="D9" s="632"/>
      <c r="E9" s="632"/>
      <c r="F9" s="627"/>
      <c r="G9" s="627"/>
      <c r="H9" s="627"/>
      <c r="I9" s="627"/>
      <c r="J9" s="627"/>
      <c r="K9" s="627"/>
      <c r="L9" s="627"/>
      <c r="M9" s="627"/>
      <c r="N9" s="627"/>
      <c r="O9" s="628"/>
    </row>
    <row r="11" spans="1:15" x14ac:dyDescent="0.25">
      <c r="C11" s="20" t="s">
        <v>128</v>
      </c>
    </row>
    <row r="12" spans="1:15" ht="6.75" customHeight="1" x14ac:dyDescent="0.25"/>
    <row r="13" spans="1:15" x14ac:dyDescent="0.25">
      <c r="C13" s="22"/>
      <c r="D13" s="20" t="s">
        <v>129</v>
      </c>
      <c r="J13" s="578" t="s">
        <v>130</v>
      </c>
      <c r="K13" s="578"/>
      <c r="L13" s="413"/>
    </row>
    <row r="14" spans="1:15" x14ac:dyDescent="0.25">
      <c r="C14" s="22"/>
      <c r="D14" s="20" t="s">
        <v>131</v>
      </c>
      <c r="J14" s="578" t="s">
        <v>130</v>
      </c>
      <c r="K14" s="578"/>
      <c r="L14" s="23"/>
    </row>
    <row r="15" spans="1:15" x14ac:dyDescent="0.25">
      <c r="C15" s="22"/>
      <c r="D15" s="20" t="s">
        <v>132</v>
      </c>
      <c r="E15" s="624"/>
      <c r="F15" s="624"/>
      <c r="G15" s="624"/>
      <c r="H15" s="624"/>
      <c r="J15" s="578" t="s">
        <v>130</v>
      </c>
      <c r="K15" s="578"/>
      <c r="L15" s="23"/>
    </row>
    <row r="16" spans="1:15" ht="6.75" customHeight="1" x14ac:dyDescent="0.25"/>
    <row r="17" spans="3:15" x14ac:dyDescent="0.25">
      <c r="C17" s="20" t="s">
        <v>133</v>
      </c>
      <c r="K17" s="622"/>
      <c r="L17" s="622"/>
      <c r="M17" s="578" t="s">
        <v>134</v>
      </c>
      <c r="N17" s="578"/>
    </row>
    <row r="18" spans="3:15" ht="6.75" customHeight="1" x14ac:dyDescent="0.25">
      <c r="K18" s="24"/>
      <c r="L18" s="24"/>
    </row>
    <row r="19" spans="3:15" x14ac:dyDescent="0.25">
      <c r="C19" s="578" t="s">
        <v>135</v>
      </c>
      <c r="D19" s="578"/>
      <c r="E19" s="578"/>
      <c r="F19" s="578"/>
      <c r="G19" s="578"/>
      <c r="H19" s="578"/>
      <c r="I19" s="578"/>
      <c r="J19" s="578"/>
      <c r="K19" s="622"/>
      <c r="L19" s="622"/>
      <c r="M19" s="578" t="s">
        <v>134</v>
      </c>
      <c r="N19" s="578"/>
    </row>
    <row r="20" spans="3:15" ht="6.75" customHeight="1" x14ac:dyDescent="0.25">
      <c r="K20" s="24"/>
      <c r="L20" s="24"/>
    </row>
    <row r="21" spans="3:15" x14ac:dyDescent="0.25">
      <c r="C21" s="578" t="s">
        <v>136</v>
      </c>
      <c r="D21" s="578"/>
      <c r="E21" s="578"/>
      <c r="F21" s="578"/>
      <c r="G21" s="578"/>
      <c r="H21" s="578"/>
      <c r="K21" s="620"/>
      <c r="L21" s="620"/>
      <c r="M21" s="578" t="s">
        <v>134</v>
      </c>
      <c r="N21" s="578"/>
    </row>
    <row r="22" spans="3:15" ht="6.75" customHeight="1" x14ac:dyDescent="0.25">
      <c r="K22" s="24"/>
      <c r="L22" s="24"/>
    </row>
    <row r="23" spans="3:15" x14ac:dyDescent="0.25">
      <c r="C23" s="578" t="s">
        <v>137</v>
      </c>
      <c r="D23" s="578"/>
      <c r="E23" s="578"/>
      <c r="F23" s="578"/>
      <c r="G23" s="578"/>
      <c r="H23" s="578"/>
      <c r="K23" s="621"/>
      <c r="L23" s="621"/>
      <c r="M23" s="578" t="s">
        <v>134</v>
      </c>
      <c r="N23" s="578"/>
    </row>
    <row r="25" spans="3:15" x14ac:dyDescent="0.25">
      <c r="C25" s="20" t="s">
        <v>138</v>
      </c>
      <c r="J25" s="623"/>
      <c r="K25" s="623"/>
      <c r="L25" s="623"/>
      <c r="M25" s="623"/>
      <c r="N25" s="623"/>
      <c r="O25" s="623"/>
    </row>
    <row r="26" spans="3:15" x14ac:dyDescent="0.25">
      <c r="D26" s="20" t="s">
        <v>139</v>
      </c>
    </row>
    <row r="27" spans="3:15" ht="11.25" customHeight="1" x14ac:dyDescent="0.25"/>
    <row r="28" spans="3:15" x14ac:dyDescent="0.25">
      <c r="D28" s="578" t="s">
        <v>140</v>
      </c>
      <c r="E28" s="578"/>
      <c r="F28" s="578"/>
      <c r="G28" s="578"/>
      <c r="H28" s="578"/>
      <c r="I28" s="578"/>
      <c r="J28" s="578"/>
      <c r="K28" s="578"/>
      <c r="L28" s="578"/>
      <c r="M28" s="578"/>
      <c r="N28" s="578"/>
    </row>
    <row r="29" spans="3:15" x14ac:dyDescent="0.25">
      <c r="D29" s="578" t="s">
        <v>141</v>
      </c>
      <c r="E29" s="578"/>
      <c r="F29" s="578"/>
      <c r="G29" s="578"/>
      <c r="H29" s="578"/>
      <c r="I29" s="578"/>
      <c r="J29" s="578"/>
      <c r="K29" s="578"/>
      <c r="L29" s="578"/>
      <c r="M29" s="578"/>
      <c r="N29" s="578"/>
      <c r="O29" s="578"/>
    </row>
    <row r="30" spans="3:15" x14ac:dyDescent="0.25">
      <c r="D30" s="578" t="s">
        <v>142</v>
      </c>
      <c r="E30" s="578"/>
      <c r="F30" s="578"/>
      <c r="G30" s="578"/>
      <c r="H30" s="578"/>
      <c r="I30" s="578"/>
      <c r="J30" s="578"/>
      <c r="K30" s="578"/>
      <c r="L30" s="578"/>
      <c r="M30" s="578"/>
      <c r="N30" s="578"/>
      <c r="O30" s="578"/>
    </row>
    <row r="31" spans="3:15" x14ac:dyDescent="0.25">
      <c r="D31" s="578" t="s">
        <v>143</v>
      </c>
      <c r="E31" s="578"/>
      <c r="F31" s="578"/>
      <c r="G31" s="578"/>
      <c r="H31" s="578"/>
      <c r="I31" s="578"/>
      <c r="J31" s="578"/>
      <c r="K31" s="578"/>
      <c r="L31" s="578"/>
      <c r="M31" s="578"/>
      <c r="N31" s="578"/>
      <c r="O31" s="578"/>
    </row>
    <row r="32" spans="3:15" x14ac:dyDescent="0.25">
      <c r="D32" s="578" t="s">
        <v>144</v>
      </c>
      <c r="E32" s="578"/>
      <c r="F32" s="578"/>
      <c r="G32" s="578"/>
      <c r="H32" s="578"/>
      <c r="I32" s="578"/>
      <c r="J32" s="578"/>
      <c r="K32" s="578"/>
    </row>
    <row r="33" spans="1:15" ht="11.25" customHeight="1" x14ac:dyDescent="0.25"/>
    <row r="34" spans="1:15" x14ac:dyDescent="0.25">
      <c r="C34" s="578" t="s">
        <v>145</v>
      </c>
      <c r="D34" s="578"/>
      <c r="E34" s="578"/>
      <c r="F34" s="578"/>
      <c r="G34" s="578"/>
      <c r="H34" s="578"/>
      <c r="I34" s="578"/>
      <c r="J34" s="578"/>
      <c r="K34" s="609"/>
      <c r="L34" s="609"/>
      <c r="M34" s="578" t="s">
        <v>146</v>
      </c>
      <c r="N34" s="578"/>
    </row>
    <row r="35" spans="1:15" ht="6.75" customHeight="1" x14ac:dyDescent="0.25"/>
    <row r="36" spans="1:15" x14ac:dyDescent="0.25">
      <c r="C36" s="578" t="s">
        <v>147</v>
      </c>
      <c r="D36" s="578"/>
      <c r="E36" s="578"/>
      <c r="F36" s="578"/>
      <c r="G36" s="578"/>
      <c r="H36" s="578"/>
      <c r="I36" s="578"/>
      <c r="J36" s="578"/>
      <c r="K36" s="578"/>
      <c r="L36" s="578"/>
      <c r="M36" s="20" t="s">
        <v>37</v>
      </c>
      <c r="N36" s="328" t="s">
        <v>38</v>
      </c>
    </row>
    <row r="37" spans="1:15" x14ac:dyDescent="0.25">
      <c r="D37" s="20" t="s">
        <v>148</v>
      </c>
      <c r="K37" s="22"/>
      <c r="M37" s="22"/>
    </row>
    <row r="38" spans="1:15" x14ac:dyDescent="0.25">
      <c r="C38" s="578" t="s">
        <v>149</v>
      </c>
      <c r="D38" s="608"/>
      <c r="E38" s="608"/>
      <c r="F38" s="608"/>
      <c r="G38" s="608"/>
      <c r="H38" s="608"/>
      <c r="I38" s="608"/>
      <c r="J38" s="608"/>
      <c r="K38" s="608"/>
      <c r="L38" s="608"/>
      <c r="M38" s="608"/>
      <c r="N38" s="578"/>
      <c r="O38" s="578"/>
    </row>
    <row r="39" spans="1:15" x14ac:dyDescent="0.25">
      <c r="C39" s="578" t="s">
        <v>150</v>
      </c>
      <c r="D39" s="608"/>
      <c r="E39" s="608"/>
      <c r="F39" s="608"/>
      <c r="G39" s="608"/>
      <c r="H39" s="608"/>
      <c r="I39" s="608"/>
      <c r="J39" s="608"/>
      <c r="K39" s="608"/>
      <c r="L39" s="608"/>
      <c r="M39" s="608"/>
      <c r="N39" s="608"/>
      <c r="O39" s="608"/>
    </row>
    <row r="40" spans="1:15" x14ac:dyDescent="0.25">
      <c r="C40" s="20" t="s">
        <v>151</v>
      </c>
      <c r="D40"/>
      <c r="E40"/>
      <c r="F40"/>
      <c r="G40"/>
      <c r="H40"/>
      <c r="I40"/>
    </row>
    <row r="41" spans="1:15" x14ac:dyDescent="0.25">
      <c r="D41"/>
      <c r="E41"/>
      <c r="F41"/>
      <c r="G41"/>
      <c r="H41"/>
      <c r="I41"/>
    </row>
    <row r="42" spans="1:15" x14ac:dyDescent="0.25">
      <c r="C42" s="610" t="s">
        <v>152</v>
      </c>
      <c r="D42" s="610"/>
      <c r="E42" s="610"/>
      <c r="F42" s="610"/>
      <c r="G42" s="610"/>
      <c r="H42" s="610"/>
      <c r="I42" s="610"/>
      <c r="J42" s="610"/>
      <c r="K42" s="610"/>
      <c r="L42" s="610"/>
      <c r="M42" s="610"/>
      <c r="N42" s="610"/>
      <c r="O42" s="610"/>
    </row>
    <row r="43" spans="1:15" x14ac:dyDescent="0.25">
      <c r="C43" s="610" t="s">
        <v>153</v>
      </c>
      <c r="D43" s="610"/>
      <c r="E43" s="610"/>
      <c r="F43" s="610"/>
      <c r="G43" s="610"/>
      <c r="H43" s="610"/>
      <c r="I43" s="610"/>
      <c r="J43" s="610"/>
      <c r="K43" s="610"/>
      <c r="L43" s="610"/>
      <c r="M43" s="610"/>
      <c r="N43" s="610"/>
      <c r="O43" s="610"/>
    </row>
    <row r="44" spans="1:15" x14ac:dyDescent="0.25">
      <c r="C44" s="610" t="s">
        <v>154</v>
      </c>
      <c r="D44" s="610"/>
      <c r="E44" s="610"/>
      <c r="F44" s="610"/>
      <c r="G44" s="610"/>
      <c r="H44" s="610"/>
      <c r="I44" s="610"/>
      <c r="J44" s="610"/>
      <c r="K44" s="610"/>
      <c r="L44" s="610"/>
      <c r="M44" s="610"/>
      <c r="N44" s="610"/>
      <c r="O44" s="610"/>
    </row>
    <row r="45" spans="1:15" x14ac:dyDescent="0.25">
      <c r="C45" s="610" t="s">
        <v>155</v>
      </c>
      <c r="D45" s="610"/>
      <c r="E45" s="610"/>
      <c r="F45" s="610"/>
    </row>
    <row r="47" spans="1:15" x14ac:dyDescent="0.25">
      <c r="A47" s="558" t="s">
        <v>40</v>
      </c>
      <c r="B47" s="558"/>
      <c r="C47" s="558"/>
      <c r="D47" s="611"/>
      <c r="E47" s="612"/>
      <c r="F47" s="612"/>
      <c r="G47" s="612"/>
      <c r="H47" s="612"/>
      <c r="I47" s="612"/>
      <c r="J47" s="612"/>
      <c r="K47" s="612"/>
      <c r="L47" s="612"/>
      <c r="M47" s="612"/>
      <c r="N47" s="613"/>
      <c r="O47" s="304"/>
    </row>
    <row r="48" spans="1:15" x14ac:dyDescent="0.25">
      <c r="D48" s="614"/>
      <c r="E48" s="615"/>
      <c r="F48" s="615"/>
      <c r="G48" s="615"/>
      <c r="H48" s="615"/>
      <c r="I48" s="615"/>
      <c r="J48" s="615"/>
      <c r="K48" s="615"/>
      <c r="L48" s="615"/>
      <c r="M48" s="615"/>
      <c r="N48" s="616"/>
    </row>
    <row r="49" spans="4:14" x14ac:dyDescent="0.25">
      <c r="D49" s="617"/>
      <c r="E49" s="618"/>
      <c r="F49" s="618"/>
      <c r="G49" s="618"/>
      <c r="H49" s="618"/>
      <c r="I49" s="618"/>
      <c r="J49" s="618"/>
      <c r="K49" s="618"/>
      <c r="L49" s="618"/>
      <c r="M49" s="618"/>
      <c r="N49" s="619"/>
    </row>
  </sheetData>
  <mergeCells count="61">
    <mergeCell ref="C1:E1"/>
    <mergeCell ref="A5:E5"/>
    <mergeCell ref="F5:H5"/>
    <mergeCell ref="I5:J5"/>
    <mergeCell ref="A6:E6"/>
    <mergeCell ref="N5:O5"/>
    <mergeCell ref="C3:K3"/>
    <mergeCell ref="N6:O6"/>
    <mergeCell ref="N7:O7"/>
    <mergeCell ref="K6:M6"/>
    <mergeCell ref="K7:M7"/>
    <mergeCell ref="I6:J6"/>
    <mergeCell ref="I7:J7"/>
    <mergeCell ref="A7:E7"/>
    <mergeCell ref="K5:M5"/>
    <mergeCell ref="F6:H6"/>
    <mergeCell ref="F7:H7"/>
    <mergeCell ref="N8:O8"/>
    <mergeCell ref="N9:O9"/>
    <mergeCell ref="I8:J8"/>
    <mergeCell ref="A8:E8"/>
    <mergeCell ref="A9:E9"/>
    <mergeCell ref="K8:M8"/>
    <mergeCell ref="K9:M9"/>
    <mergeCell ref="F9:H9"/>
    <mergeCell ref="I9:J9"/>
    <mergeCell ref="F8:H8"/>
    <mergeCell ref="E15:H15"/>
    <mergeCell ref="J14:K14"/>
    <mergeCell ref="J15:K15"/>
    <mergeCell ref="J13:K13"/>
    <mergeCell ref="M17:N17"/>
    <mergeCell ref="C19:J19"/>
    <mergeCell ref="K19:L19"/>
    <mergeCell ref="M19:N19"/>
    <mergeCell ref="K17:L17"/>
    <mergeCell ref="J25:O25"/>
    <mergeCell ref="D28:N28"/>
    <mergeCell ref="D29:O29"/>
    <mergeCell ref="C21:H21"/>
    <mergeCell ref="K21:L21"/>
    <mergeCell ref="M21:N21"/>
    <mergeCell ref="C23:H23"/>
    <mergeCell ref="K23:L23"/>
    <mergeCell ref="M23:N23"/>
    <mergeCell ref="A47:C47"/>
    <mergeCell ref="C42:O42"/>
    <mergeCell ref="C43:O43"/>
    <mergeCell ref="C44:O44"/>
    <mergeCell ref="C45:F45"/>
    <mergeCell ref="D47:N49"/>
    <mergeCell ref="C39:O39"/>
    <mergeCell ref="C38:M38"/>
    <mergeCell ref="D30:O30"/>
    <mergeCell ref="N38:O38"/>
    <mergeCell ref="C36:L36"/>
    <mergeCell ref="K34:L34"/>
    <mergeCell ref="M34:N34"/>
    <mergeCell ref="C34:J34"/>
    <mergeCell ref="D31:O31"/>
    <mergeCell ref="D32:K32"/>
  </mergeCells>
  <phoneticPr fontId="0" type="noConversion"/>
  <pageMargins left="0.75" right="0.75" top="0.75" bottom="1" header="0.5" footer="0.5"/>
  <pageSetup scale="95" orientation="portrait" horizontalDpi="4294967292" r:id="rId1"/>
  <headerFooter>
    <oddFooter>&amp;LIndiana Housing and Community Development Authority Rental Housing Final Application. Updated 12/2023&amp;RPage 7</oddFooter>
  </headerFooter>
  <drawing r:id="rId2"/>
  <legacyDrawing r:id="rId3"/>
  <controls>
    <mc:AlternateContent xmlns:mc="http://schemas.openxmlformats.org/markup-compatibility/2006">
      <mc:Choice Requires="x14">
        <control shapeId="60433" r:id="rId4" name="TextBox2">
          <controlPr locked="0" defaultSize="0" autoLine="0" r:id="rId5">
            <anchor moveWithCells="1">
              <from>
                <xdr:col>6</xdr:col>
                <xdr:colOff>38100</xdr:colOff>
                <xdr:row>39</xdr:row>
                <xdr:rowOff>38100</xdr:rowOff>
              </from>
              <to>
                <xdr:col>8</xdr:col>
                <xdr:colOff>142875</xdr:colOff>
                <xdr:row>40</xdr:row>
                <xdr:rowOff>76200</xdr:rowOff>
              </to>
            </anchor>
          </controlPr>
        </control>
      </mc:Choice>
      <mc:Fallback>
        <control shapeId="60433" r:id="rId4" name="TextBox2"/>
      </mc:Fallback>
    </mc:AlternateContent>
    <mc:AlternateContent xmlns:mc="http://schemas.openxmlformats.org/markup-compatibility/2006">
      <mc:Choice Requires="x14">
        <control shapeId="60417" r:id="rId6" name="Check Box 1">
          <controlPr defaultSize="0" autoFill="0" autoLine="0" autoPict="0">
            <anchor moveWithCells="1">
              <from>
                <xdr:col>1</xdr:col>
                <xdr:colOff>209550</xdr:colOff>
                <xdr:row>12</xdr:row>
                <xdr:rowOff>0</xdr:rowOff>
              </from>
              <to>
                <xdr:col>3</xdr:col>
                <xdr:colOff>104775</xdr:colOff>
                <xdr:row>13</xdr:row>
                <xdr:rowOff>19050</xdr:rowOff>
              </to>
            </anchor>
          </controlPr>
        </control>
      </mc:Choice>
    </mc:AlternateContent>
    <mc:AlternateContent xmlns:mc="http://schemas.openxmlformats.org/markup-compatibility/2006">
      <mc:Choice Requires="x14">
        <control shapeId="60418" r:id="rId7" name="Check Box 2">
          <controlPr defaultSize="0" autoFill="0" autoLine="0" autoPict="0">
            <anchor moveWithCells="1">
              <from>
                <xdr:col>1</xdr:col>
                <xdr:colOff>209550</xdr:colOff>
                <xdr:row>12</xdr:row>
                <xdr:rowOff>171450</xdr:rowOff>
              </from>
              <to>
                <xdr:col>3</xdr:col>
                <xdr:colOff>104775</xdr:colOff>
                <xdr:row>14</xdr:row>
                <xdr:rowOff>28575</xdr:rowOff>
              </to>
            </anchor>
          </controlPr>
        </control>
      </mc:Choice>
    </mc:AlternateContent>
    <mc:AlternateContent xmlns:mc="http://schemas.openxmlformats.org/markup-compatibility/2006">
      <mc:Choice Requires="x14">
        <control shapeId="60419" r:id="rId8" name="Check Box 3">
          <controlPr defaultSize="0" autoFill="0" autoLine="0" autoPict="0">
            <anchor moveWithCells="1">
              <from>
                <xdr:col>1</xdr:col>
                <xdr:colOff>209550</xdr:colOff>
                <xdr:row>13</xdr:row>
                <xdr:rowOff>161925</xdr:rowOff>
              </from>
              <to>
                <xdr:col>3</xdr:col>
                <xdr:colOff>104775</xdr:colOff>
                <xdr:row>14</xdr:row>
                <xdr:rowOff>180975</xdr:rowOff>
              </to>
            </anchor>
          </controlPr>
        </control>
      </mc:Choice>
    </mc:AlternateContent>
    <mc:AlternateContent xmlns:mc="http://schemas.openxmlformats.org/markup-compatibility/2006">
      <mc:Choice Requires="x14">
        <control shapeId="60420" r:id="rId9" name="Check Box 4">
          <controlPr defaultSize="0" autoFill="0" autoLine="0" autoPict="0">
            <anchor moveWithCells="1">
              <from>
                <xdr:col>1</xdr:col>
                <xdr:colOff>209550</xdr:colOff>
                <xdr:row>13</xdr:row>
                <xdr:rowOff>0</xdr:rowOff>
              </from>
              <to>
                <xdr:col>3</xdr:col>
                <xdr:colOff>104775</xdr:colOff>
                <xdr:row>14</xdr:row>
                <xdr:rowOff>47625</xdr:rowOff>
              </to>
            </anchor>
          </controlPr>
        </control>
      </mc:Choice>
    </mc:AlternateContent>
    <mc:AlternateContent xmlns:mc="http://schemas.openxmlformats.org/markup-compatibility/2006">
      <mc:Choice Requires="x14">
        <control shapeId="60421" r:id="rId10" name="Check Box 5">
          <controlPr defaultSize="0" autoFill="0" autoLine="0" autoPict="0">
            <anchor moveWithCells="1">
              <from>
                <xdr:col>11</xdr:col>
                <xdr:colOff>295275</xdr:colOff>
                <xdr:row>34</xdr:row>
                <xdr:rowOff>66675</xdr:rowOff>
              </from>
              <to>
                <xdr:col>12</xdr:col>
                <xdr:colOff>38100</xdr:colOff>
                <xdr:row>36</xdr:row>
                <xdr:rowOff>0</xdr:rowOff>
              </to>
            </anchor>
          </controlPr>
        </control>
      </mc:Choice>
    </mc:AlternateContent>
    <mc:AlternateContent xmlns:mc="http://schemas.openxmlformats.org/markup-compatibility/2006">
      <mc:Choice Requires="x14">
        <control shapeId="60422" r:id="rId11" name="Check Box 6">
          <controlPr defaultSize="0" autoFill="0" autoLine="0" autoPict="0">
            <anchor moveWithCells="1">
              <from>
                <xdr:col>13</xdr:col>
                <xdr:colOff>95250</xdr:colOff>
                <xdr:row>34</xdr:row>
                <xdr:rowOff>76200</xdr:rowOff>
              </from>
              <to>
                <xdr:col>13</xdr:col>
                <xdr:colOff>381000</xdr:colOff>
                <xdr:row>36</xdr:row>
                <xdr:rowOff>9525</xdr:rowOff>
              </to>
            </anchor>
          </controlPr>
        </control>
      </mc:Choice>
    </mc:AlternateContent>
    <mc:AlternateContent xmlns:mc="http://schemas.openxmlformats.org/markup-compatibility/2006">
      <mc:Choice Requires="x14">
        <control shapeId="60423" r:id="rId12" name="Check Box 7">
          <controlPr defaultSize="0" autoFill="0" autoLine="0" autoPict="0">
            <anchor moveWithCells="1">
              <from>
                <xdr:col>3</xdr:col>
                <xdr:colOff>9525</xdr:colOff>
                <xdr:row>37</xdr:row>
                <xdr:rowOff>180975</xdr:rowOff>
              </from>
              <to>
                <xdr:col>3</xdr:col>
                <xdr:colOff>323850</xdr:colOff>
                <xdr:row>39</xdr:row>
                <xdr:rowOff>9525</xdr:rowOff>
              </to>
            </anchor>
          </controlPr>
        </control>
      </mc:Choice>
    </mc:AlternateContent>
    <mc:AlternateContent xmlns:mc="http://schemas.openxmlformats.org/markup-compatibility/2006">
      <mc:Choice Requires="x14">
        <control shapeId="60424" r:id="rId13" name="Check Box 8">
          <controlPr defaultSize="0" autoFill="0" autoLine="0" autoPict="0">
            <anchor moveWithCells="1">
              <from>
                <xdr:col>4</xdr:col>
                <xdr:colOff>571500</xdr:colOff>
                <xdr:row>37</xdr:row>
                <xdr:rowOff>180975</xdr:rowOff>
              </from>
              <to>
                <xdr:col>5</xdr:col>
                <xdr:colOff>0</xdr:colOff>
                <xdr:row>39</xdr:row>
                <xdr:rowOff>9525</xdr:rowOff>
              </to>
            </anchor>
          </controlPr>
        </control>
      </mc:Choice>
    </mc:AlternateContent>
    <mc:AlternateContent xmlns:mc="http://schemas.openxmlformats.org/markup-compatibility/2006">
      <mc:Choice Requires="x14">
        <control shapeId="60426" r:id="rId14" name="Check Box 10">
          <controlPr defaultSize="0" autoFill="0" autoLine="0" autoPict="0">
            <anchor moveWithCells="1">
              <from>
                <xdr:col>11</xdr:col>
                <xdr:colOff>180975</xdr:colOff>
                <xdr:row>36</xdr:row>
                <xdr:rowOff>28575</xdr:rowOff>
              </from>
              <to>
                <xdr:col>11</xdr:col>
                <xdr:colOff>476250</xdr:colOff>
                <xdr:row>37</xdr:row>
                <xdr:rowOff>47625</xdr:rowOff>
              </to>
            </anchor>
          </controlPr>
        </control>
      </mc:Choice>
    </mc:AlternateContent>
    <mc:AlternateContent xmlns:mc="http://schemas.openxmlformats.org/markup-compatibility/2006">
      <mc:Choice Requires="x14">
        <control shapeId="60427" r:id="rId15" name="Check Box 11">
          <controlPr defaultSize="0" autoFill="0" autoLine="0" autoPict="0">
            <anchor moveWithCells="1">
              <from>
                <xdr:col>5</xdr:col>
                <xdr:colOff>295275</xdr:colOff>
                <xdr:row>36</xdr:row>
                <xdr:rowOff>38100</xdr:rowOff>
              </from>
              <to>
                <xdr:col>6</xdr:col>
                <xdr:colOff>19050</xdr:colOff>
                <xdr:row>37</xdr:row>
                <xdr:rowOff>57150</xdr:rowOff>
              </to>
            </anchor>
          </controlPr>
        </control>
      </mc:Choice>
    </mc:AlternateContent>
    <mc:AlternateContent xmlns:mc="http://schemas.openxmlformats.org/markup-compatibility/2006">
      <mc:Choice Requires="x14">
        <control shapeId="60428" r:id="rId16" name="Check Box 12">
          <controlPr defaultSize="0" autoFill="0" autoLine="0" autoPict="0">
            <anchor moveWithCells="1">
              <from>
                <xdr:col>3</xdr:col>
                <xdr:colOff>542925</xdr:colOff>
                <xdr:row>36</xdr:row>
                <xdr:rowOff>28575</xdr:rowOff>
              </from>
              <to>
                <xdr:col>4</xdr:col>
                <xdr:colOff>123825</xdr:colOff>
                <xdr:row>37</xdr:row>
                <xdr:rowOff>38100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8</xdr:col>
                <xdr:colOff>428625</xdr:colOff>
                <xdr:row>36</xdr:row>
                <xdr:rowOff>28575</xdr:rowOff>
              </from>
              <to>
                <xdr:col>9</xdr:col>
                <xdr:colOff>266700</xdr:colOff>
                <xdr:row>37</xdr:row>
                <xdr:rowOff>47625</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CE52"/>
  <sheetViews>
    <sheetView showGridLines="0" tabSelected="1" view="pageLayout" zoomScaleNormal="85" workbookViewId="0">
      <selection activeCell="W17" sqref="W17"/>
    </sheetView>
  </sheetViews>
  <sheetFormatPr defaultColWidth="2.28515625" defaultRowHeight="12.75" x14ac:dyDescent="0.2"/>
  <cols>
    <col min="1" max="7" width="2.28515625" style="18" customWidth="1"/>
    <col min="8" max="8" width="1.42578125" style="18" customWidth="1"/>
    <col min="9" max="9" width="2.28515625" style="18" hidden="1" customWidth="1"/>
    <col min="10" max="10" width="1.42578125" style="18" hidden="1" customWidth="1"/>
    <col min="11" max="13" width="2.28515625" style="18" hidden="1" customWidth="1"/>
    <col min="14" max="14" width="5.140625" style="18" customWidth="1"/>
    <col min="15" max="15" width="4.85546875" style="18" customWidth="1"/>
    <col min="16" max="16" width="2.28515625" style="18" customWidth="1"/>
    <col min="17" max="17" width="1.140625" style="18" customWidth="1"/>
    <col min="18" max="18" width="2.28515625" style="18" customWidth="1"/>
    <col min="19" max="19" width="1.7109375" style="18" customWidth="1"/>
    <col min="20" max="20" width="1.5703125" style="18" customWidth="1"/>
    <col min="21" max="21" width="2.28515625" style="18" customWidth="1"/>
    <col min="22" max="22" width="0.7109375" style="18" customWidth="1"/>
    <col min="23" max="23" width="13.42578125" style="18" customWidth="1"/>
    <col min="24" max="24" width="3.7109375" style="18" customWidth="1"/>
    <col min="25" max="26" width="1.5703125" style="18" customWidth="1"/>
    <col min="27" max="27" width="2.28515625" style="18" customWidth="1"/>
    <col min="28" max="28" width="1.140625" style="18" customWidth="1"/>
    <col min="29" max="32" width="2.28515625" style="18" customWidth="1"/>
    <col min="33" max="33" width="1.140625" style="18" customWidth="1"/>
    <col min="34" max="34" width="1.85546875" style="18" customWidth="1"/>
    <col min="35" max="35" width="2.28515625" style="18" customWidth="1"/>
    <col min="36" max="36" width="2" style="18" customWidth="1"/>
    <col min="37" max="37" width="2.28515625" style="18" customWidth="1"/>
    <col min="38" max="38" width="1.28515625" style="18" customWidth="1"/>
    <col min="39" max="39" width="2.28515625" style="18" customWidth="1"/>
    <col min="40" max="40" width="1.7109375" style="18" customWidth="1"/>
    <col min="41" max="41" width="2" style="18" customWidth="1"/>
    <col min="42" max="42" width="2.28515625" style="18" customWidth="1"/>
    <col min="43" max="43" width="1.28515625" style="18" customWidth="1"/>
    <col min="44" max="44" width="2.28515625" style="18" customWidth="1"/>
    <col min="45" max="45" width="5.28515625" style="18" customWidth="1"/>
    <col min="46" max="47" width="2.28515625" style="18" customWidth="1"/>
    <col min="48" max="48" width="3.7109375" style="18" customWidth="1"/>
    <col min="49" max="58" width="2.28515625" style="18" hidden="1" customWidth="1"/>
    <col min="59" max="81" width="2.28515625" style="18"/>
    <col min="82" max="82" width="10.140625" style="18" customWidth="1"/>
    <col min="83" max="16384" width="2.28515625" style="18"/>
  </cols>
  <sheetData>
    <row r="1" spans="1:83" ht="12.75" customHeight="1" x14ac:dyDescent="0.2">
      <c r="B1" s="32"/>
      <c r="C1" s="32"/>
      <c r="D1" s="32"/>
      <c r="E1" s="32"/>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row>
    <row r="2" spans="1:83" ht="12.75" customHeight="1" x14ac:dyDescent="0.2">
      <c r="B2" s="32"/>
      <c r="C2" s="32"/>
      <c r="D2" s="32"/>
      <c r="E2" s="32"/>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row>
    <row r="3" spans="1:83" x14ac:dyDescent="0.2">
      <c r="B3" s="644" t="s">
        <v>156</v>
      </c>
      <c r="C3" s="644"/>
      <c r="D3" s="644"/>
      <c r="E3" s="644"/>
      <c r="F3" s="644"/>
      <c r="G3" s="644"/>
      <c r="H3" s="645"/>
      <c r="I3" s="646"/>
      <c r="J3" s="646"/>
      <c r="K3" s="646"/>
      <c r="L3" s="646"/>
      <c r="M3" s="646"/>
      <c r="N3" s="646"/>
      <c r="O3" s="646"/>
      <c r="P3" s="646"/>
      <c r="Q3" s="646"/>
      <c r="R3" s="646"/>
      <c r="S3" s="646"/>
      <c r="T3" s="646"/>
      <c r="U3" s="646"/>
      <c r="V3" s="646"/>
      <c r="W3" s="646"/>
      <c r="X3" s="646"/>
      <c r="Y3" s="647"/>
    </row>
    <row r="4" spans="1:83" x14ac:dyDescent="0.2">
      <c r="B4" s="32"/>
      <c r="C4" s="32"/>
      <c r="D4" s="32"/>
      <c r="E4" s="32"/>
      <c r="F4" s="32"/>
      <c r="G4" s="32"/>
      <c r="H4" s="32"/>
      <c r="I4" s="32"/>
      <c r="J4" s="32"/>
      <c r="K4" s="32"/>
      <c r="L4" s="32"/>
      <c r="M4" s="32"/>
      <c r="N4" s="32"/>
      <c r="O4" s="32"/>
      <c r="P4" s="32"/>
      <c r="Q4" s="32"/>
      <c r="R4" s="32"/>
    </row>
    <row r="5" spans="1:83" ht="12.75" customHeight="1" x14ac:dyDescent="0.2">
      <c r="B5" s="670" t="s">
        <v>157</v>
      </c>
      <c r="C5" s="670"/>
      <c r="D5" s="670"/>
      <c r="E5" s="670"/>
      <c r="F5" s="670"/>
      <c r="G5" s="670"/>
      <c r="H5" s="670"/>
      <c r="I5" s="670"/>
      <c r="J5" s="670"/>
      <c r="K5" s="670"/>
      <c r="L5" s="670"/>
      <c r="M5" s="670"/>
      <c r="N5" s="638" t="s">
        <v>158</v>
      </c>
      <c r="O5" s="639"/>
      <c r="P5" s="638" t="s">
        <v>159</v>
      </c>
      <c r="Q5" s="685"/>
      <c r="R5" s="685"/>
      <c r="S5" s="685"/>
      <c r="T5" s="685"/>
      <c r="U5" s="685"/>
      <c r="V5" s="639"/>
      <c r="W5" s="670" t="s">
        <v>160</v>
      </c>
      <c r="X5" s="638" t="s">
        <v>161</v>
      </c>
      <c r="Y5" s="685"/>
      <c r="Z5" s="685"/>
      <c r="AA5" s="685"/>
      <c r="AB5" s="639"/>
      <c r="AC5" s="638" t="s">
        <v>162</v>
      </c>
      <c r="AD5" s="685"/>
      <c r="AE5" s="685"/>
      <c r="AF5" s="685"/>
      <c r="AG5" s="639"/>
      <c r="AH5" s="638" t="s">
        <v>163</v>
      </c>
      <c r="AI5" s="685"/>
      <c r="AJ5" s="685"/>
      <c r="AK5" s="685"/>
      <c r="AL5" s="639"/>
      <c r="AM5" s="638" t="s">
        <v>164</v>
      </c>
      <c r="AN5" s="685"/>
      <c r="AO5" s="685"/>
      <c r="AP5" s="685"/>
      <c r="AQ5" s="639"/>
      <c r="AR5" s="638" t="s">
        <v>165</v>
      </c>
      <c r="AS5" s="685"/>
      <c r="AT5" s="685"/>
      <c r="AU5" s="685"/>
      <c r="AV5" s="639"/>
      <c r="AW5" s="661" t="s">
        <v>166</v>
      </c>
      <c r="AX5" s="662"/>
      <c r="AY5" s="662"/>
      <c r="AZ5" s="662"/>
      <c r="BA5" s="663"/>
      <c r="BB5" s="652" t="s">
        <v>167</v>
      </c>
      <c r="BC5" s="653"/>
      <c r="BD5" s="653"/>
      <c r="BE5" s="653"/>
      <c r="BF5" s="654"/>
      <c r="BG5" s="683" t="s">
        <v>168</v>
      </c>
      <c r="BH5" s="670"/>
      <c r="BI5" s="670"/>
      <c r="BJ5" s="670"/>
      <c r="BK5" s="670"/>
      <c r="BL5" s="670" t="s">
        <v>169</v>
      </c>
      <c r="BM5" s="670"/>
      <c r="BN5" s="670"/>
      <c r="BO5" s="670"/>
      <c r="BP5" s="670"/>
      <c r="BQ5" s="670" t="s">
        <v>170</v>
      </c>
      <c r="BR5" s="670"/>
      <c r="BS5" s="670"/>
      <c r="BT5" s="670"/>
      <c r="BU5" s="670"/>
      <c r="BV5" s="670" t="s">
        <v>171</v>
      </c>
      <c r="BW5" s="670"/>
      <c r="BX5" s="670"/>
      <c r="BY5" s="670"/>
      <c r="BZ5" s="670"/>
      <c r="CA5" s="670" t="s">
        <v>172</v>
      </c>
      <c r="CB5" s="670"/>
      <c r="CC5" s="670"/>
      <c r="CD5" s="670"/>
      <c r="CE5" s="670"/>
    </row>
    <row r="6" spans="1:83" x14ac:dyDescent="0.2">
      <c r="B6" s="671"/>
      <c r="C6" s="671"/>
      <c r="D6" s="671"/>
      <c r="E6" s="671"/>
      <c r="F6" s="671"/>
      <c r="G6" s="671"/>
      <c r="H6" s="671"/>
      <c r="I6" s="671"/>
      <c r="J6" s="671"/>
      <c r="K6" s="671"/>
      <c r="L6" s="671"/>
      <c r="M6" s="671"/>
      <c r="N6" s="640"/>
      <c r="O6" s="641"/>
      <c r="P6" s="640"/>
      <c r="Q6" s="686"/>
      <c r="R6" s="686"/>
      <c r="S6" s="686"/>
      <c r="T6" s="686"/>
      <c r="U6" s="686"/>
      <c r="V6" s="641"/>
      <c r="W6" s="708"/>
      <c r="X6" s="640"/>
      <c r="Y6" s="686"/>
      <c r="Z6" s="686"/>
      <c r="AA6" s="686"/>
      <c r="AB6" s="641"/>
      <c r="AC6" s="640"/>
      <c r="AD6" s="686"/>
      <c r="AE6" s="686"/>
      <c r="AF6" s="686"/>
      <c r="AG6" s="641"/>
      <c r="AH6" s="640"/>
      <c r="AI6" s="686"/>
      <c r="AJ6" s="686"/>
      <c r="AK6" s="686"/>
      <c r="AL6" s="641"/>
      <c r="AM6" s="640"/>
      <c r="AN6" s="686"/>
      <c r="AO6" s="686"/>
      <c r="AP6" s="686"/>
      <c r="AQ6" s="641"/>
      <c r="AR6" s="640"/>
      <c r="AS6" s="686"/>
      <c r="AT6" s="686"/>
      <c r="AU6" s="686"/>
      <c r="AV6" s="641"/>
      <c r="AW6" s="664"/>
      <c r="AX6" s="665"/>
      <c r="AY6" s="665"/>
      <c r="AZ6" s="665"/>
      <c r="BA6" s="666"/>
      <c r="BB6" s="655"/>
      <c r="BC6" s="656"/>
      <c r="BD6" s="656"/>
      <c r="BE6" s="656"/>
      <c r="BF6" s="657"/>
      <c r="BG6" s="671"/>
      <c r="BH6" s="671"/>
      <c r="BI6" s="671"/>
      <c r="BJ6" s="671"/>
      <c r="BK6" s="671"/>
      <c r="BL6" s="671"/>
      <c r="BM6" s="671"/>
      <c r="BN6" s="671"/>
      <c r="BO6" s="671"/>
      <c r="BP6" s="671"/>
      <c r="BQ6" s="671"/>
      <c r="BR6" s="671"/>
      <c r="BS6" s="671"/>
      <c r="BT6" s="671"/>
      <c r="BU6" s="671"/>
      <c r="BV6" s="671"/>
      <c r="BW6" s="671"/>
      <c r="BX6" s="671"/>
      <c r="BY6" s="671"/>
      <c r="BZ6" s="671"/>
      <c r="CA6" s="671"/>
      <c r="CB6" s="671"/>
      <c r="CC6" s="671"/>
      <c r="CD6" s="671"/>
      <c r="CE6" s="671"/>
    </row>
    <row r="7" spans="1:83" ht="12.75" customHeight="1" x14ac:dyDescent="0.2">
      <c r="A7" s="33"/>
      <c r="B7" s="671"/>
      <c r="C7" s="671"/>
      <c r="D7" s="671"/>
      <c r="E7" s="671"/>
      <c r="F7" s="671"/>
      <c r="G7" s="671"/>
      <c r="H7" s="671"/>
      <c r="I7" s="671"/>
      <c r="J7" s="671"/>
      <c r="K7" s="671"/>
      <c r="L7" s="671"/>
      <c r="M7" s="671"/>
      <c r="N7" s="640"/>
      <c r="O7" s="641"/>
      <c r="P7" s="640"/>
      <c r="Q7" s="686"/>
      <c r="R7" s="686"/>
      <c r="S7" s="686"/>
      <c r="T7" s="686"/>
      <c r="U7" s="686"/>
      <c r="V7" s="641"/>
      <c r="W7" s="708"/>
      <c r="X7" s="640"/>
      <c r="Y7" s="686"/>
      <c r="Z7" s="686"/>
      <c r="AA7" s="686"/>
      <c r="AB7" s="641"/>
      <c r="AC7" s="640"/>
      <c r="AD7" s="686"/>
      <c r="AE7" s="686"/>
      <c r="AF7" s="686"/>
      <c r="AG7" s="641"/>
      <c r="AH7" s="640"/>
      <c r="AI7" s="686"/>
      <c r="AJ7" s="686"/>
      <c r="AK7" s="686"/>
      <c r="AL7" s="641"/>
      <c r="AM7" s="640"/>
      <c r="AN7" s="686"/>
      <c r="AO7" s="686"/>
      <c r="AP7" s="686"/>
      <c r="AQ7" s="641"/>
      <c r="AR7" s="640"/>
      <c r="AS7" s="686"/>
      <c r="AT7" s="686"/>
      <c r="AU7" s="686"/>
      <c r="AV7" s="641"/>
      <c r="AW7" s="664"/>
      <c r="AX7" s="665"/>
      <c r="AY7" s="665"/>
      <c r="AZ7" s="665"/>
      <c r="BA7" s="666"/>
      <c r="BB7" s="655"/>
      <c r="BC7" s="656"/>
      <c r="BD7" s="656"/>
      <c r="BE7" s="656"/>
      <c r="BF7" s="657"/>
      <c r="BG7" s="671"/>
      <c r="BH7" s="671"/>
      <c r="BI7" s="671"/>
      <c r="BJ7" s="671"/>
      <c r="BK7" s="671"/>
      <c r="BL7" s="671"/>
      <c r="BM7" s="671"/>
      <c r="BN7" s="671"/>
      <c r="BO7" s="671"/>
      <c r="BP7" s="671"/>
      <c r="BQ7" s="671"/>
      <c r="BR7" s="671"/>
      <c r="BS7" s="671"/>
      <c r="BT7" s="671"/>
      <c r="BU7" s="671"/>
      <c r="BV7" s="671"/>
      <c r="BW7" s="671"/>
      <c r="BX7" s="671"/>
      <c r="BY7" s="671"/>
      <c r="BZ7" s="671"/>
      <c r="CA7" s="671"/>
      <c r="CB7" s="671"/>
      <c r="CC7" s="671"/>
      <c r="CD7" s="671"/>
      <c r="CE7" s="671"/>
    </row>
    <row r="8" spans="1:83" x14ac:dyDescent="0.2">
      <c r="A8" s="34"/>
      <c r="B8" s="684"/>
      <c r="C8" s="684"/>
      <c r="D8" s="684"/>
      <c r="E8" s="684"/>
      <c r="F8" s="684"/>
      <c r="G8" s="684"/>
      <c r="H8" s="684"/>
      <c r="I8" s="684"/>
      <c r="J8" s="684"/>
      <c r="K8" s="684"/>
      <c r="L8" s="684"/>
      <c r="M8" s="684"/>
      <c r="N8" s="642"/>
      <c r="O8" s="643"/>
      <c r="P8" s="642"/>
      <c r="Q8" s="687"/>
      <c r="R8" s="687"/>
      <c r="S8" s="687"/>
      <c r="T8" s="687"/>
      <c r="U8" s="687"/>
      <c r="V8" s="643"/>
      <c r="W8" s="709"/>
      <c r="X8" s="642"/>
      <c r="Y8" s="687"/>
      <c r="Z8" s="687"/>
      <c r="AA8" s="687"/>
      <c r="AB8" s="643"/>
      <c r="AC8" s="642"/>
      <c r="AD8" s="687"/>
      <c r="AE8" s="687"/>
      <c r="AF8" s="687"/>
      <c r="AG8" s="643"/>
      <c r="AH8" s="642"/>
      <c r="AI8" s="687"/>
      <c r="AJ8" s="687"/>
      <c r="AK8" s="687"/>
      <c r="AL8" s="643"/>
      <c r="AM8" s="642"/>
      <c r="AN8" s="687"/>
      <c r="AO8" s="687"/>
      <c r="AP8" s="687"/>
      <c r="AQ8" s="643"/>
      <c r="AR8" s="642"/>
      <c r="AS8" s="687"/>
      <c r="AT8" s="687"/>
      <c r="AU8" s="687"/>
      <c r="AV8" s="643"/>
      <c r="AW8" s="667"/>
      <c r="AX8" s="668"/>
      <c r="AY8" s="668"/>
      <c r="AZ8" s="668"/>
      <c r="BA8" s="669"/>
      <c r="BB8" s="658"/>
      <c r="BC8" s="659"/>
      <c r="BD8" s="659"/>
      <c r="BE8" s="659"/>
      <c r="BF8" s="660"/>
      <c r="BG8" s="672"/>
      <c r="BH8" s="672"/>
      <c r="BI8" s="672"/>
      <c r="BJ8" s="672"/>
      <c r="BK8" s="672"/>
      <c r="BL8" s="672"/>
      <c r="BM8" s="672"/>
      <c r="BN8" s="672"/>
      <c r="BO8" s="672"/>
      <c r="BP8" s="672"/>
      <c r="BQ8" s="672"/>
      <c r="BR8" s="672"/>
      <c r="BS8" s="672"/>
      <c r="BT8" s="672"/>
      <c r="BU8" s="672"/>
      <c r="BV8" s="672"/>
      <c r="BW8" s="672"/>
      <c r="BX8" s="672"/>
      <c r="BY8" s="672"/>
      <c r="BZ8" s="672"/>
      <c r="CA8" s="672"/>
      <c r="CB8" s="672"/>
      <c r="CC8" s="672"/>
      <c r="CD8" s="672"/>
      <c r="CE8" s="672"/>
    </row>
    <row r="9" spans="1:83" ht="12.75" customHeight="1" x14ac:dyDescent="0.2">
      <c r="B9" s="648"/>
      <c r="C9" s="648"/>
      <c r="D9" s="648"/>
      <c r="E9" s="648"/>
      <c r="F9" s="648"/>
      <c r="G9" s="648"/>
      <c r="H9" s="648"/>
      <c r="I9" s="648"/>
      <c r="J9" s="648"/>
      <c r="K9" s="648"/>
      <c r="L9" s="648"/>
      <c r="M9" s="648"/>
      <c r="N9" s="636"/>
      <c r="O9" s="637"/>
      <c r="P9" s="688"/>
      <c r="Q9" s="689"/>
      <c r="R9" s="689"/>
      <c r="S9" s="689"/>
      <c r="T9" s="689"/>
      <c r="U9" s="689"/>
      <c r="V9" s="690"/>
      <c r="W9" s="288"/>
      <c r="X9" s="691"/>
      <c r="Y9" s="692"/>
      <c r="Z9" s="692"/>
      <c r="AA9" s="692"/>
      <c r="AB9" s="693"/>
      <c r="AC9" s="691"/>
      <c r="AD9" s="692"/>
      <c r="AE9" s="692"/>
      <c r="AF9" s="692"/>
      <c r="AG9" s="693"/>
      <c r="AH9" s="673"/>
      <c r="AI9" s="674"/>
      <c r="AJ9" s="674"/>
      <c r="AK9" s="674"/>
      <c r="AL9" s="675"/>
      <c r="AM9" s="673"/>
      <c r="AN9" s="674"/>
      <c r="AO9" s="674"/>
      <c r="AP9" s="674"/>
      <c r="AQ9" s="675"/>
      <c r="AR9" s="676"/>
      <c r="AS9" s="677"/>
      <c r="AT9" s="677"/>
      <c r="AU9" s="677"/>
      <c r="AV9" s="678"/>
      <c r="AW9" s="679" t="str">
        <f>IF(AH9=0,"",+AM9/AH9)</f>
        <v/>
      </c>
      <c r="AX9" s="680"/>
      <c r="AY9" s="680"/>
      <c r="AZ9" s="680"/>
      <c r="BA9" s="681"/>
      <c r="BB9" s="679" t="str">
        <f>IF(X9=0,"",+AC9/X9)</f>
        <v/>
      </c>
      <c r="BC9" s="680"/>
      <c r="BD9" s="680"/>
      <c r="BE9" s="680"/>
      <c r="BF9" s="681"/>
      <c r="BG9" s="682" t="str">
        <f>IF(BB9&lt;AW9,BB9,AW9)</f>
        <v/>
      </c>
      <c r="BH9" s="682"/>
      <c r="BI9" s="682"/>
      <c r="BJ9" s="682"/>
      <c r="BK9" s="682"/>
      <c r="BL9" s="649" t="str">
        <f>IF(BG9="","",BG9*AR9)</f>
        <v/>
      </c>
      <c r="BM9" s="649"/>
      <c r="BN9" s="649"/>
      <c r="BO9" s="649"/>
      <c r="BP9" s="649"/>
      <c r="BQ9" s="650"/>
      <c r="BR9" s="650"/>
      <c r="BS9" s="650"/>
      <c r="BT9" s="650"/>
      <c r="BU9" s="650"/>
      <c r="BV9" s="651"/>
      <c r="BW9" s="651"/>
      <c r="BX9" s="651"/>
      <c r="BY9" s="651"/>
      <c r="BZ9" s="651"/>
      <c r="CA9" s="707" t="e">
        <f>BQ9/BV9</f>
        <v>#DIV/0!</v>
      </c>
      <c r="CB9" s="706"/>
      <c r="CC9" s="706"/>
      <c r="CD9" s="706"/>
      <c r="CE9" s="706"/>
    </row>
    <row r="10" spans="1:83" x14ac:dyDescent="0.2">
      <c r="A10" s="34"/>
      <c r="B10" s="648"/>
      <c r="C10" s="648"/>
      <c r="D10" s="648"/>
      <c r="E10" s="648"/>
      <c r="F10" s="648"/>
      <c r="G10" s="648"/>
      <c r="H10" s="648"/>
      <c r="I10" s="648"/>
      <c r="J10" s="648"/>
      <c r="K10" s="648"/>
      <c r="L10" s="648"/>
      <c r="M10" s="648"/>
      <c r="N10" s="636"/>
      <c r="O10" s="637"/>
      <c r="P10" s="688"/>
      <c r="Q10" s="689"/>
      <c r="R10" s="689"/>
      <c r="S10" s="689"/>
      <c r="T10" s="689"/>
      <c r="U10" s="689"/>
      <c r="V10" s="690"/>
      <c r="W10" s="288"/>
      <c r="X10" s="691"/>
      <c r="Y10" s="692"/>
      <c r="Z10" s="692"/>
      <c r="AA10" s="692"/>
      <c r="AB10" s="693"/>
      <c r="AC10" s="691"/>
      <c r="AD10" s="692"/>
      <c r="AE10" s="692"/>
      <c r="AF10" s="692"/>
      <c r="AG10" s="693"/>
      <c r="AH10" s="673"/>
      <c r="AI10" s="674"/>
      <c r="AJ10" s="674"/>
      <c r="AK10" s="674"/>
      <c r="AL10" s="675"/>
      <c r="AM10" s="673"/>
      <c r="AN10" s="674"/>
      <c r="AO10" s="674"/>
      <c r="AP10" s="674"/>
      <c r="AQ10" s="675"/>
      <c r="AR10" s="676"/>
      <c r="AS10" s="677"/>
      <c r="AT10" s="677"/>
      <c r="AU10" s="677"/>
      <c r="AV10" s="678"/>
      <c r="AW10" s="679" t="str">
        <f>IF(AH10=0,"",+AM10/AH10)</f>
        <v/>
      </c>
      <c r="AX10" s="680"/>
      <c r="AY10" s="680"/>
      <c r="AZ10" s="680"/>
      <c r="BA10" s="681"/>
      <c r="BB10" s="679" t="str">
        <f>IF(X10=0,"",+AC10/X10)</f>
        <v/>
      </c>
      <c r="BC10" s="680"/>
      <c r="BD10" s="680"/>
      <c r="BE10" s="680"/>
      <c r="BF10" s="681"/>
      <c r="BG10" s="682" t="str">
        <f t="shared" ref="BG10:BG51" si="0">IF(BB10&lt;AW10,BB10,AW10)</f>
        <v/>
      </c>
      <c r="BH10" s="682"/>
      <c r="BI10" s="682"/>
      <c r="BJ10" s="682"/>
      <c r="BK10" s="682"/>
      <c r="BL10" s="649" t="str">
        <f t="shared" ref="BL10:BL51" si="1">IF(BG10="","",BG10*AR10)</f>
        <v/>
      </c>
      <c r="BM10" s="649"/>
      <c r="BN10" s="649"/>
      <c r="BO10" s="649"/>
      <c r="BP10" s="649"/>
      <c r="BQ10" s="650"/>
      <c r="BR10" s="650"/>
      <c r="BS10" s="650"/>
      <c r="BT10" s="650"/>
      <c r="BU10" s="650"/>
      <c r="BV10" s="651"/>
      <c r="BW10" s="651"/>
      <c r="BX10" s="651"/>
      <c r="BY10" s="651"/>
      <c r="BZ10" s="651"/>
      <c r="CA10" s="706" t="e">
        <f t="shared" ref="CA10:CA51" si="2">BQ10/BV10</f>
        <v>#DIV/0!</v>
      </c>
      <c r="CB10" s="706"/>
      <c r="CC10" s="706"/>
      <c r="CD10" s="706"/>
      <c r="CE10" s="706"/>
    </row>
    <row r="11" spans="1:83" x14ac:dyDescent="0.2">
      <c r="B11" s="648"/>
      <c r="C11" s="648"/>
      <c r="D11" s="648"/>
      <c r="E11" s="648"/>
      <c r="F11" s="648"/>
      <c r="G11" s="648"/>
      <c r="H11" s="648"/>
      <c r="I11" s="648"/>
      <c r="J11" s="648"/>
      <c r="K11" s="648"/>
      <c r="L11" s="648"/>
      <c r="M11" s="648"/>
      <c r="N11" s="636"/>
      <c r="O11" s="637"/>
      <c r="P11" s="688"/>
      <c r="Q11" s="689"/>
      <c r="R11" s="689"/>
      <c r="S11" s="689"/>
      <c r="T11" s="689"/>
      <c r="U11" s="689"/>
      <c r="V11" s="690"/>
      <c r="W11" s="288"/>
      <c r="X11" s="691"/>
      <c r="Y11" s="692"/>
      <c r="Z11" s="692"/>
      <c r="AA11" s="692"/>
      <c r="AB11" s="693"/>
      <c r="AC11" s="691"/>
      <c r="AD11" s="692"/>
      <c r="AE11" s="692"/>
      <c r="AF11" s="692"/>
      <c r="AG11" s="693"/>
      <c r="AH11" s="673"/>
      <c r="AI11" s="674"/>
      <c r="AJ11" s="674"/>
      <c r="AK11" s="674"/>
      <c r="AL11" s="675"/>
      <c r="AM11" s="673"/>
      <c r="AN11" s="674"/>
      <c r="AO11" s="674"/>
      <c r="AP11" s="674"/>
      <c r="AQ11" s="675"/>
      <c r="AR11" s="676"/>
      <c r="AS11" s="677"/>
      <c r="AT11" s="677"/>
      <c r="AU11" s="677"/>
      <c r="AV11" s="678"/>
      <c r="AW11" s="679" t="str">
        <f t="shared" ref="AW11:AW51" si="3">IF(AH11=0,"",+AM11/AH11)</f>
        <v/>
      </c>
      <c r="AX11" s="680"/>
      <c r="AY11" s="680"/>
      <c r="AZ11" s="680"/>
      <c r="BA11" s="681"/>
      <c r="BB11" s="679" t="str">
        <f t="shared" ref="BB11:BB51" si="4">IF(X11=0,"",+AC11/X11)</f>
        <v/>
      </c>
      <c r="BC11" s="680"/>
      <c r="BD11" s="680"/>
      <c r="BE11" s="680"/>
      <c r="BF11" s="681"/>
      <c r="BG11" s="682" t="str">
        <f t="shared" si="0"/>
        <v/>
      </c>
      <c r="BH11" s="682"/>
      <c r="BI11" s="682"/>
      <c r="BJ11" s="682"/>
      <c r="BK11" s="682"/>
      <c r="BL11" s="649" t="str">
        <f t="shared" si="1"/>
        <v/>
      </c>
      <c r="BM11" s="649"/>
      <c r="BN11" s="649"/>
      <c r="BO11" s="649"/>
      <c r="BP11" s="649"/>
      <c r="BQ11" s="650"/>
      <c r="BR11" s="650"/>
      <c r="BS11" s="650"/>
      <c r="BT11" s="650"/>
      <c r="BU11" s="650"/>
      <c r="BV11" s="651"/>
      <c r="BW11" s="651"/>
      <c r="BX11" s="651"/>
      <c r="BY11" s="651"/>
      <c r="BZ11" s="651"/>
      <c r="CA11" s="707" t="e">
        <f>BQ11/BV11</f>
        <v>#DIV/0!</v>
      </c>
      <c r="CB11" s="706"/>
      <c r="CC11" s="706"/>
      <c r="CD11" s="706"/>
      <c r="CE11" s="706"/>
    </row>
    <row r="12" spans="1:83" x14ac:dyDescent="0.2">
      <c r="A12" s="34"/>
      <c r="B12" s="648"/>
      <c r="C12" s="648"/>
      <c r="D12" s="648"/>
      <c r="E12" s="648"/>
      <c r="F12" s="648"/>
      <c r="G12" s="648"/>
      <c r="H12" s="648"/>
      <c r="I12" s="648"/>
      <c r="J12" s="648"/>
      <c r="K12" s="648"/>
      <c r="L12" s="648"/>
      <c r="M12" s="648"/>
      <c r="N12" s="636"/>
      <c r="O12" s="637"/>
      <c r="P12" s="688"/>
      <c r="Q12" s="689"/>
      <c r="R12" s="689"/>
      <c r="S12" s="689"/>
      <c r="T12" s="689"/>
      <c r="U12" s="689"/>
      <c r="V12" s="690"/>
      <c r="W12" s="288"/>
      <c r="X12" s="691"/>
      <c r="Y12" s="692"/>
      <c r="Z12" s="692"/>
      <c r="AA12" s="692"/>
      <c r="AB12" s="693"/>
      <c r="AC12" s="691"/>
      <c r="AD12" s="692"/>
      <c r="AE12" s="692"/>
      <c r="AF12" s="692"/>
      <c r="AG12" s="693"/>
      <c r="AH12" s="673"/>
      <c r="AI12" s="674"/>
      <c r="AJ12" s="674"/>
      <c r="AK12" s="674"/>
      <c r="AL12" s="675"/>
      <c r="AM12" s="673"/>
      <c r="AN12" s="674"/>
      <c r="AO12" s="674"/>
      <c r="AP12" s="674"/>
      <c r="AQ12" s="675"/>
      <c r="AR12" s="676"/>
      <c r="AS12" s="677"/>
      <c r="AT12" s="677"/>
      <c r="AU12" s="677"/>
      <c r="AV12" s="678"/>
      <c r="AW12" s="679" t="str">
        <f t="shared" si="3"/>
        <v/>
      </c>
      <c r="AX12" s="680"/>
      <c r="AY12" s="680"/>
      <c r="AZ12" s="680"/>
      <c r="BA12" s="681"/>
      <c r="BB12" s="679" t="str">
        <f>IF(X12=0,"",+AC12/X12)</f>
        <v/>
      </c>
      <c r="BC12" s="680"/>
      <c r="BD12" s="680"/>
      <c r="BE12" s="680"/>
      <c r="BF12" s="681"/>
      <c r="BG12" s="682" t="str">
        <f t="shared" si="0"/>
        <v/>
      </c>
      <c r="BH12" s="682"/>
      <c r="BI12" s="682"/>
      <c r="BJ12" s="682"/>
      <c r="BK12" s="682"/>
      <c r="BL12" s="649" t="str">
        <f t="shared" si="1"/>
        <v/>
      </c>
      <c r="BM12" s="649"/>
      <c r="BN12" s="649"/>
      <c r="BO12" s="649"/>
      <c r="BP12" s="649"/>
      <c r="BQ12" s="650"/>
      <c r="BR12" s="650"/>
      <c r="BS12" s="650"/>
      <c r="BT12" s="650"/>
      <c r="BU12" s="650"/>
      <c r="BV12" s="651"/>
      <c r="BW12" s="651"/>
      <c r="BX12" s="651"/>
      <c r="BY12" s="651"/>
      <c r="BZ12" s="651"/>
      <c r="CA12" s="706" t="e">
        <f t="shared" si="2"/>
        <v>#DIV/0!</v>
      </c>
      <c r="CB12" s="706"/>
      <c r="CC12" s="706"/>
      <c r="CD12" s="706"/>
      <c r="CE12" s="706"/>
    </row>
    <row r="13" spans="1:83" x14ac:dyDescent="0.2">
      <c r="B13" s="648"/>
      <c r="C13" s="648"/>
      <c r="D13" s="648"/>
      <c r="E13" s="648"/>
      <c r="F13" s="648"/>
      <c r="G13" s="648"/>
      <c r="H13" s="648"/>
      <c r="I13" s="648"/>
      <c r="J13" s="648"/>
      <c r="K13" s="648"/>
      <c r="L13" s="648"/>
      <c r="M13" s="648"/>
      <c r="N13" s="636"/>
      <c r="O13" s="637"/>
      <c r="P13" s="688"/>
      <c r="Q13" s="689"/>
      <c r="R13" s="689"/>
      <c r="S13" s="689"/>
      <c r="T13" s="689"/>
      <c r="U13" s="689"/>
      <c r="V13" s="690"/>
      <c r="W13" s="288"/>
      <c r="X13" s="691"/>
      <c r="Y13" s="692"/>
      <c r="Z13" s="692"/>
      <c r="AA13" s="692"/>
      <c r="AB13" s="693"/>
      <c r="AC13" s="691"/>
      <c r="AD13" s="692"/>
      <c r="AE13" s="692"/>
      <c r="AF13" s="692"/>
      <c r="AG13" s="693"/>
      <c r="AH13" s="673"/>
      <c r="AI13" s="674"/>
      <c r="AJ13" s="674"/>
      <c r="AK13" s="674"/>
      <c r="AL13" s="675"/>
      <c r="AM13" s="673"/>
      <c r="AN13" s="674"/>
      <c r="AO13" s="674"/>
      <c r="AP13" s="674"/>
      <c r="AQ13" s="675"/>
      <c r="AR13" s="676"/>
      <c r="AS13" s="677"/>
      <c r="AT13" s="677"/>
      <c r="AU13" s="677"/>
      <c r="AV13" s="678"/>
      <c r="AW13" s="679" t="str">
        <f t="shared" si="3"/>
        <v/>
      </c>
      <c r="AX13" s="680"/>
      <c r="AY13" s="680"/>
      <c r="AZ13" s="680"/>
      <c r="BA13" s="681"/>
      <c r="BB13" s="679" t="str">
        <f t="shared" si="4"/>
        <v/>
      </c>
      <c r="BC13" s="680"/>
      <c r="BD13" s="680"/>
      <c r="BE13" s="680"/>
      <c r="BF13" s="681"/>
      <c r="BG13" s="682" t="str">
        <f t="shared" si="0"/>
        <v/>
      </c>
      <c r="BH13" s="682"/>
      <c r="BI13" s="682"/>
      <c r="BJ13" s="682"/>
      <c r="BK13" s="682"/>
      <c r="BL13" s="649" t="str">
        <f t="shared" si="1"/>
        <v/>
      </c>
      <c r="BM13" s="649"/>
      <c r="BN13" s="649"/>
      <c r="BO13" s="649"/>
      <c r="BP13" s="649"/>
      <c r="BQ13" s="650"/>
      <c r="BR13" s="650"/>
      <c r="BS13" s="650"/>
      <c r="BT13" s="650"/>
      <c r="BU13" s="650"/>
      <c r="BV13" s="651"/>
      <c r="BW13" s="651"/>
      <c r="BX13" s="651"/>
      <c r="BY13" s="651"/>
      <c r="BZ13" s="651"/>
      <c r="CA13" s="706" t="e">
        <f t="shared" si="2"/>
        <v>#DIV/0!</v>
      </c>
      <c r="CB13" s="706"/>
      <c r="CC13" s="706"/>
      <c r="CD13" s="706"/>
      <c r="CE13" s="706"/>
    </row>
    <row r="14" spans="1:83" x14ac:dyDescent="0.2">
      <c r="A14" s="34"/>
      <c r="B14" s="648"/>
      <c r="C14" s="648"/>
      <c r="D14" s="648"/>
      <c r="E14" s="648"/>
      <c r="F14" s="648"/>
      <c r="G14" s="648"/>
      <c r="H14" s="648"/>
      <c r="I14" s="648"/>
      <c r="J14" s="648"/>
      <c r="K14" s="648"/>
      <c r="L14" s="648"/>
      <c r="M14" s="648"/>
      <c r="N14" s="636"/>
      <c r="O14" s="637"/>
      <c r="P14" s="688"/>
      <c r="Q14" s="689"/>
      <c r="R14" s="689"/>
      <c r="S14" s="689"/>
      <c r="T14" s="689"/>
      <c r="U14" s="689"/>
      <c r="V14" s="690"/>
      <c r="W14" s="288"/>
      <c r="X14" s="691"/>
      <c r="Y14" s="692"/>
      <c r="Z14" s="692"/>
      <c r="AA14" s="692"/>
      <c r="AB14" s="693"/>
      <c r="AC14" s="691"/>
      <c r="AD14" s="692"/>
      <c r="AE14" s="692"/>
      <c r="AF14" s="692"/>
      <c r="AG14" s="693"/>
      <c r="AH14" s="673"/>
      <c r="AI14" s="674"/>
      <c r="AJ14" s="674"/>
      <c r="AK14" s="674"/>
      <c r="AL14" s="675"/>
      <c r="AM14" s="673"/>
      <c r="AN14" s="674"/>
      <c r="AO14" s="674"/>
      <c r="AP14" s="674"/>
      <c r="AQ14" s="675"/>
      <c r="AR14" s="676"/>
      <c r="AS14" s="677"/>
      <c r="AT14" s="677"/>
      <c r="AU14" s="677"/>
      <c r="AV14" s="678"/>
      <c r="AW14" s="679" t="str">
        <f t="shared" si="3"/>
        <v/>
      </c>
      <c r="AX14" s="680"/>
      <c r="AY14" s="680"/>
      <c r="AZ14" s="680"/>
      <c r="BA14" s="681"/>
      <c r="BB14" s="679" t="str">
        <f t="shared" si="4"/>
        <v/>
      </c>
      <c r="BC14" s="680"/>
      <c r="BD14" s="680"/>
      <c r="BE14" s="680"/>
      <c r="BF14" s="681"/>
      <c r="BG14" s="682" t="str">
        <f t="shared" si="0"/>
        <v/>
      </c>
      <c r="BH14" s="682"/>
      <c r="BI14" s="682"/>
      <c r="BJ14" s="682"/>
      <c r="BK14" s="682"/>
      <c r="BL14" s="649" t="str">
        <f t="shared" si="1"/>
        <v/>
      </c>
      <c r="BM14" s="649"/>
      <c r="BN14" s="649"/>
      <c r="BO14" s="649"/>
      <c r="BP14" s="649"/>
      <c r="BQ14" s="650"/>
      <c r="BR14" s="650"/>
      <c r="BS14" s="650"/>
      <c r="BT14" s="650"/>
      <c r="BU14" s="650"/>
      <c r="BV14" s="651"/>
      <c r="BW14" s="651"/>
      <c r="BX14" s="651"/>
      <c r="BY14" s="651"/>
      <c r="BZ14" s="651"/>
      <c r="CA14" s="706" t="e">
        <f t="shared" si="2"/>
        <v>#DIV/0!</v>
      </c>
      <c r="CB14" s="706"/>
      <c r="CC14" s="706"/>
      <c r="CD14" s="706"/>
      <c r="CE14" s="706"/>
    </row>
    <row r="15" spans="1:83" x14ac:dyDescent="0.2">
      <c r="B15" s="648"/>
      <c r="C15" s="648"/>
      <c r="D15" s="648"/>
      <c r="E15" s="648"/>
      <c r="F15" s="648"/>
      <c r="G15" s="648"/>
      <c r="H15" s="648"/>
      <c r="I15" s="648"/>
      <c r="J15" s="648"/>
      <c r="K15" s="648"/>
      <c r="L15" s="648"/>
      <c r="M15" s="648"/>
      <c r="N15" s="636"/>
      <c r="O15" s="637"/>
      <c r="P15" s="688"/>
      <c r="Q15" s="689"/>
      <c r="R15" s="689"/>
      <c r="S15" s="689"/>
      <c r="T15" s="689"/>
      <c r="U15" s="689"/>
      <c r="V15" s="690"/>
      <c r="W15" s="288"/>
      <c r="X15" s="691"/>
      <c r="Y15" s="692"/>
      <c r="Z15" s="692"/>
      <c r="AA15" s="692"/>
      <c r="AB15" s="693"/>
      <c r="AC15" s="691"/>
      <c r="AD15" s="692"/>
      <c r="AE15" s="692"/>
      <c r="AF15" s="692"/>
      <c r="AG15" s="693"/>
      <c r="AH15" s="673"/>
      <c r="AI15" s="674"/>
      <c r="AJ15" s="674"/>
      <c r="AK15" s="674"/>
      <c r="AL15" s="675"/>
      <c r="AM15" s="673"/>
      <c r="AN15" s="674"/>
      <c r="AO15" s="674"/>
      <c r="AP15" s="674"/>
      <c r="AQ15" s="675"/>
      <c r="AR15" s="676"/>
      <c r="AS15" s="677"/>
      <c r="AT15" s="677"/>
      <c r="AU15" s="677"/>
      <c r="AV15" s="678"/>
      <c r="AW15" s="679" t="str">
        <f t="shared" si="3"/>
        <v/>
      </c>
      <c r="AX15" s="680"/>
      <c r="AY15" s="680"/>
      <c r="AZ15" s="680"/>
      <c r="BA15" s="681"/>
      <c r="BB15" s="679" t="str">
        <f t="shared" si="4"/>
        <v/>
      </c>
      <c r="BC15" s="680"/>
      <c r="BD15" s="680"/>
      <c r="BE15" s="680"/>
      <c r="BF15" s="681"/>
      <c r="BG15" s="682" t="str">
        <f t="shared" si="0"/>
        <v/>
      </c>
      <c r="BH15" s="682"/>
      <c r="BI15" s="682"/>
      <c r="BJ15" s="682"/>
      <c r="BK15" s="682"/>
      <c r="BL15" s="649" t="str">
        <f t="shared" si="1"/>
        <v/>
      </c>
      <c r="BM15" s="649"/>
      <c r="BN15" s="649"/>
      <c r="BO15" s="649"/>
      <c r="BP15" s="649"/>
      <c r="BQ15" s="650"/>
      <c r="BR15" s="650"/>
      <c r="BS15" s="650"/>
      <c r="BT15" s="650"/>
      <c r="BU15" s="650"/>
      <c r="BV15" s="651"/>
      <c r="BW15" s="651"/>
      <c r="BX15" s="651"/>
      <c r="BY15" s="651"/>
      <c r="BZ15" s="651"/>
      <c r="CA15" s="706" t="e">
        <f t="shared" si="2"/>
        <v>#DIV/0!</v>
      </c>
      <c r="CB15" s="706"/>
      <c r="CC15" s="706"/>
      <c r="CD15" s="706"/>
      <c r="CE15" s="706"/>
    </row>
    <row r="16" spans="1:83" x14ac:dyDescent="0.2">
      <c r="A16" s="34"/>
      <c r="B16" s="648"/>
      <c r="C16" s="648"/>
      <c r="D16" s="648"/>
      <c r="E16" s="648"/>
      <c r="F16" s="648"/>
      <c r="G16" s="648"/>
      <c r="H16" s="648"/>
      <c r="I16" s="648"/>
      <c r="J16" s="648"/>
      <c r="K16" s="648"/>
      <c r="L16" s="648"/>
      <c r="M16" s="648"/>
      <c r="N16" s="636"/>
      <c r="O16" s="637"/>
      <c r="P16" s="688"/>
      <c r="Q16" s="689"/>
      <c r="R16" s="689"/>
      <c r="S16" s="689"/>
      <c r="T16" s="689"/>
      <c r="U16" s="689"/>
      <c r="V16" s="690"/>
      <c r="W16" s="288"/>
      <c r="X16" s="691"/>
      <c r="Y16" s="692"/>
      <c r="Z16" s="692"/>
      <c r="AA16" s="692"/>
      <c r="AB16" s="693"/>
      <c r="AC16" s="691"/>
      <c r="AD16" s="692"/>
      <c r="AE16" s="692"/>
      <c r="AF16" s="692"/>
      <c r="AG16" s="693"/>
      <c r="AH16" s="673"/>
      <c r="AI16" s="674"/>
      <c r="AJ16" s="674"/>
      <c r="AK16" s="674"/>
      <c r="AL16" s="675"/>
      <c r="AM16" s="673"/>
      <c r="AN16" s="674"/>
      <c r="AO16" s="674"/>
      <c r="AP16" s="674"/>
      <c r="AQ16" s="675"/>
      <c r="AR16" s="676"/>
      <c r="AS16" s="677"/>
      <c r="AT16" s="677"/>
      <c r="AU16" s="677"/>
      <c r="AV16" s="678"/>
      <c r="AW16" s="679" t="str">
        <f t="shared" si="3"/>
        <v/>
      </c>
      <c r="AX16" s="680"/>
      <c r="AY16" s="680"/>
      <c r="AZ16" s="680"/>
      <c r="BA16" s="681"/>
      <c r="BB16" s="679" t="str">
        <f t="shared" si="4"/>
        <v/>
      </c>
      <c r="BC16" s="680"/>
      <c r="BD16" s="680"/>
      <c r="BE16" s="680"/>
      <c r="BF16" s="681"/>
      <c r="BG16" s="682" t="str">
        <f t="shared" si="0"/>
        <v/>
      </c>
      <c r="BH16" s="682"/>
      <c r="BI16" s="682"/>
      <c r="BJ16" s="682"/>
      <c r="BK16" s="682"/>
      <c r="BL16" s="649" t="str">
        <f t="shared" si="1"/>
        <v/>
      </c>
      <c r="BM16" s="649"/>
      <c r="BN16" s="649"/>
      <c r="BO16" s="649"/>
      <c r="BP16" s="649"/>
      <c r="BQ16" s="650"/>
      <c r="BR16" s="650"/>
      <c r="BS16" s="650"/>
      <c r="BT16" s="650"/>
      <c r="BU16" s="650"/>
      <c r="BV16" s="651"/>
      <c r="BW16" s="651"/>
      <c r="BX16" s="651"/>
      <c r="BY16" s="651"/>
      <c r="BZ16" s="651"/>
      <c r="CA16" s="706" t="e">
        <f t="shared" si="2"/>
        <v>#DIV/0!</v>
      </c>
      <c r="CB16" s="706"/>
      <c r="CC16" s="706"/>
      <c r="CD16" s="706"/>
      <c r="CE16" s="706"/>
    </row>
    <row r="17" spans="1:83" x14ac:dyDescent="0.2">
      <c r="B17" s="648"/>
      <c r="C17" s="648"/>
      <c r="D17" s="648"/>
      <c r="E17" s="648"/>
      <c r="F17" s="648"/>
      <c r="G17" s="648"/>
      <c r="H17" s="648"/>
      <c r="I17" s="648"/>
      <c r="J17" s="648"/>
      <c r="K17" s="648"/>
      <c r="L17" s="648"/>
      <c r="M17" s="648"/>
      <c r="N17" s="636"/>
      <c r="O17" s="637"/>
      <c r="P17" s="688"/>
      <c r="Q17" s="689"/>
      <c r="R17" s="689"/>
      <c r="S17" s="689"/>
      <c r="T17" s="689"/>
      <c r="U17" s="689"/>
      <c r="V17" s="690"/>
      <c r="W17" s="288"/>
      <c r="X17" s="691"/>
      <c r="Y17" s="692"/>
      <c r="Z17" s="692"/>
      <c r="AA17" s="692"/>
      <c r="AB17" s="693"/>
      <c r="AC17" s="691"/>
      <c r="AD17" s="692"/>
      <c r="AE17" s="692"/>
      <c r="AF17" s="692"/>
      <c r="AG17" s="693"/>
      <c r="AH17" s="673"/>
      <c r="AI17" s="674"/>
      <c r="AJ17" s="674"/>
      <c r="AK17" s="674"/>
      <c r="AL17" s="675"/>
      <c r="AM17" s="673"/>
      <c r="AN17" s="674"/>
      <c r="AO17" s="674"/>
      <c r="AP17" s="674"/>
      <c r="AQ17" s="675"/>
      <c r="AR17" s="676"/>
      <c r="AS17" s="677"/>
      <c r="AT17" s="677"/>
      <c r="AU17" s="677"/>
      <c r="AV17" s="678"/>
      <c r="AW17" s="679" t="str">
        <f t="shared" si="3"/>
        <v/>
      </c>
      <c r="AX17" s="680"/>
      <c r="AY17" s="680"/>
      <c r="AZ17" s="680"/>
      <c r="BA17" s="681"/>
      <c r="BB17" s="679" t="str">
        <f t="shared" si="4"/>
        <v/>
      </c>
      <c r="BC17" s="680"/>
      <c r="BD17" s="680"/>
      <c r="BE17" s="680"/>
      <c r="BF17" s="681"/>
      <c r="BG17" s="682" t="str">
        <f t="shared" si="0"/>
        <v/>
      </c>
      <c r="BH17" s="682"/>
      <c r="BI17" s="682"/>
      <c r="BJ17" s="682"/>
      <c r="BK17" s="682"/>
      <c r="BL17" s="649" t="str">
        <f t="shared" si="1"/>
        <v/>
      </c>
      <c r="BM17" s="649"/>
      <c r="BN17" s="649"/>
      <c r="BO17" s="649"/>
      <c r="BP17" s="649"/>
      <c r="BQ17" s="650"/>
      <c r="BR17" s="650"/>
      <c r="BS17" s="650"/>
      <c r="BT17" s="650"/>
      <c r="BU17" s="650"/>
      <c r="BV17" s="651"/>
      <c r="BW17" s="651"/>
      <c r="BX17" s="651"/>
      <c r="BY17" s="651"/>
      <c r="BZ17" s="651"/>
      <c r="CA17" s="706" t="e">
        <f t="shared" si="2"/>
        <v>#DIV/0!</v>
      </c>
      <c r="CB17" s="706"/>
      <c r="CC17" s="706"/>
      <c r="CD17" s="706"/>
      <c r="CE17" s="706"/>
    </row>
    <row r="18" spans="1:83" x14ac:dyDescent="0.2">
      <c r="A18" s="34"/>
      <c r="B18" s="648"/>
      <c r="C18" s="648"/>
      <c r="D18" s="648"/>
      <c r="E18" s="648"/>
      <c r="F18" s="648"/>
      <c r="G18" s="648"/>
      <c r="H18" s="648"/>
      <c r="I18" s="648"/>
      <c r="J18" s="648"/>
      <c r="K18" s="648"/>
      <c r="L18" s="648"/>
      <c r="M18" s="648"/>
      <c r="N18" s="636"/>
      <c r="O18" s="637"/>
      <c r="P18" s="688"/>
      <c r="Q18" s="689"/>
      <c r="R18" s="689"/>
      <c r="S18" s="689"/>
      <c r="T18" s="689"/>
      <c r="U18" s="689"/>
      <c r="V18" s="690"/>
      <c r="W18" s="288"/>
      <c r="X18" s="691"/>
      <c r="Y18" s="692"/>
      <c r="Z18" s="692"/>
      <c r="AA18" s="692"/>
      <c r="AB18" s="693"/>
      <c r="AC18" s="691"/>
      <c r="AD18" s="692"/>
      <c r="AE18" s="692"/>
      <c r="AF18" s="692"/>
      <c r="AG18" s="693"/>
      <c r="AH18" s="673"/>
      <c r="AI18" s="674"/>
      <c r="AJ18" s="674"/>
      <c r="AK18" s="674"/>
      <c r="AL18" s="675"/>
      <c r="AM18" s="673"/>
      <c r="AN18" s="674"/>
      <c r="AO18" s="674"/>
      <c r="AP18" s="674"/>
      <c r="AQ18" s="675"/>
      <c r="AR18" s="676"/>
      <c r="AS18" s="677"/>
      <c r="AT18" s="677"/>
      <c r="AU18" s="677"/>
      <c r="AV18" s="678"/>
      <c r="AW18" s="679" t="str">
        <f t="shared" si="3"/>
        <v/>
      </c>
      <c r="AX18" s="680"/>
      <c r="AY18" s="680"/>
      <c r="AZ18" s="680"/>
      <c r="BA18" s="681"/>
      <c r="BB18" s="679" t="str">
        <f t="shared" si="4"/>
        <v/>
      </c>
      <c r="BC18" s="680"/>
      <c r="BD18" s="680"/>
      <c r="BE18" s="680"/>
      <c r="BF18" s="681"/>
      <c r="BG18" s="682" t="str">
        <f t="shared" si="0"/>
        <v/>
      </c>
      <c r="BH18" s="682"/>
      <c r="BI18" s="682"/>
      <c r="BJ18" s="682"/>
      <c r="BK18" s="682"/>
      <c r="BL18" s="649" t="str">
        <f t="shared" si="1"/>
        <v/>
      </c>
      <c r="BM18" s="649"/>
      <c r="BN18" s="649"/>
      <c r="BO18" s="649"/>
      <c r="BP18" s="649"/>
      <c r="BQ18" s="650"/>
      <c r="BR18" s="650"/>
      <c r="BS18" s="650"/>
      <c r="BT18" s="650"/>
      <c r="BU18" s="650"/>
      <c r="BV18" s="651"/>
      <c r="BW18" s="651"/>
      <c r="BX18" s="651"/>
      <c r="BY18" s="651"/>
      <c r="BZ18" s="651"/>
      <c r="CA18" s="706" t="e">
        <f t="shared" si="2"/>
        <v>#DIV/0!</v>
      </c>
      <c r="CB18" s="706"/>
      <c r="CC18" s="706"/>
      <c r="CD18" s="706"/>
      <c r="CE18" s="706"/>
    </row>
    <row r="19" spans="1:83" x14ac:dyDescent="0.2">
      <c r="B19" s="648"/>
      <c r="C19" s="648"/>
      <c r="D19" s="648"/>
      <c r="E19" s="648"/>
      <c r="F19" s="648"/>
      <c r="G19" s="648"/>
      <c r="H19" s="648"/>
      <c r="I19" s="648"/>
      <c r="J19" s="648"/>
      <c r="K19" s="648"/>
      <c r="L19" s="648"/>
      <c r="M19" s="648"/>
      <c r="N19" s="636"/>
      <c r="O19" s="637"/>
      <c r="P19" s="688"/>
      <c r="Q19" s="689"/>
      <c r="R19" s="689"/>
      <c r="S19" s="689"/>
      <c r="T19" s="689"/>
      <c r="U19" s="689"/>
      <c r="V19" s="690"/>
      <c r="W19" s="288"/>
      <c r="X19" s="691"/>
      <c r="Y19" s="692"/>
      <c r="Z19" s="692"/>
      <c r="AA19" s="692"/>
      <c r="AB19" s="693"/>
      <c r="AC19" s="691"/>
      <c r="AD19" s="692"/>
      <c r="AE19" s="692"/>
      <c r="AF19" s="692"/>
      <c r="AG19" s="693"/>
      <c r="AH19" s="673"/>
      <c r="AI19" s="674"/>
      <c r="AJ19" s="674"/>
      <c r="AK19" s="674"/>
      <c r="AL19" s="675"/>
      <c r="AM19" s="673"/>
      <c r="AN19" s="674"/>
      <c r="AO19" s="674"/>
      <c r="AP19" s="674"/>
      <c r="AQ19" s="675"/>
      <c r="AR19" s="676"/>
      <c r="AS19" s="677"/>
      <c r="AT19" s="677"/>
      <c r="AU19" s="677"/>
      <c r="AV19" s="678"/>
      <c r="AW19" s="679" t="str">
        <f t="shared" si="3"/>
        <v/>
      </c>
      <c r="AX19" s="680"/>
      <c r="AY19" s="680"/>
      <c r="AZ19" s="680"/>
      <c r="BA19" s="681"/>
      <c r="BB19" s="679" t="str">
        <f t="shared" si="4"/>
        <v/>
      </c>
      <c r="BC19" s="680"/>
      <c r="BD19" s="680"/>
      <c r="BE19" s="680"/>
      <c r="BF19" s="681"/>
      <c r="BG19" s="682" t="str">
        <f t="shared" si="0"/>
        <v/>
      </c>
      <c r="BH19" s="682"/>
      <c r="BI19" s="682"/>
      <c r="BJ19" s="682"/>
      <c r="BK19" s="682"/>
      <c r="BL19" s="649" t="str">
        <f t="shared" si="1"/>
        <v/>
      </c>
      <c r="BM19" s="649"/>
      <c r="BN19" s="649"/>
      <c r="BO19" s="649"/>
      <c r="BP19" s="649"/>
      <c r="BQ19" s="650"/>
      <c r="BR19" s="650"/>
      <c r="BS19" s="650"/>
      <c r="BT19" s="650"/>
      <c r="BU19" s="650"/>
      <c r="BV19" s="651"/>
      <c r="BW19" s="651"/>
      <c r="BX19" s="651"/>
      <c r="BY19" s="651"/>
      <c r="BZ19" s="651"/>
      <c r="CA19" s="706" t="e">
        <f t="shared" si="2"/>
        <v>#DIV/0!</v>
      </c>
      <c r="CB19" s="706"/>
      <c r="CC19" s="706"/>
      <c r="CD19" s="706"/>
      <c r="CE19" s="706"/>
    </row>
    <row r="20" spans="1:83" x14ac:dyDescent="0.2">
      <c r="A20" s="34"/>
      <c r="B20" s="648"/>
      <c r="C20" s="648"/>
      <c r="D20" s="648"/>
      <c r="E20" s="648"/>
      <c r="F20" s="648"/>
      <c r="G20" s="648"/>
      <c r="H20" s="648"/>
      <c r="I20" s="648"/>
      <c r="J20" s="648"/>
      <c r="K20" s="648"/>
      <c r="L20" s="648"/>
      <c r="M20" s="648"/>
      <c r="N20" s="636"/>
      <c r="O20" s="637"/>
      <c r="P20" s="688"/>
      <c r="Q20" s="689"/>
      <c r="R20" s="689"/>
      <c r="S20" s="689"/>
      <c r="T20" s="689"/>
      <c r="U20" s="689"/>
      <c r="V20" s="690"/>
      <c r="W20" s="288"/>
      <c r="X20" s="691"/>
      <c r="Y20" s="692"/>
      <c r="Z20" s="692"/>
      <c r="AA20" s="692"/>
      <c r="AB20" s="693"/>
      <c r="AC20" s="691"/>
      <c r="AD20" s="692"/>
      <c r="AE20" s="692"/>
      <c r="AF20" s="692"/>
      <c r="AG20" s="693"/>
      <c r="AH20" s="673"/>
      <c r="AI20" s="674"/>
      <c r="AJ20" s="674"/>
      <c r="AK20" s="674"/>
      <c r="AL20" s="675"/>
      <c r="AM20" s="673"/>
      <c r="AN20" s="674"/>
      <c r="AO20" s="674"/>
      <c r="AP20" s="674"/>
      <c r="AQ20" s="675"/>
      <c r="AR20" s="676"/>
      <c r="AS20" s="677"/>
      <c r="AT20" s="677"/>
      <c r="AU20" s="677"/>
      <c r="AV20" s="678"/>
      <c r="AW20" s="679" t="str">
        <f t="shared" si="3"/>
        <v/>
      </c>
      <c r="AX20" s="680"/>
      <c r="AY20" s="680"/>
      <c r="AZ20" s="680"/>
      <c r="BA20" s="681"/>
      <c r="BB20" s="679" t="str">
        <f t="shared" si="4"/>
        <v/>
      </c>
      <c r="BC20" s="680"/>
      <c r="BD20" s="680"/>
      <c r="BE20" s="680"/>
      <c r="BF20" s="681"/>
      <c r="BG20" s="682" t="str">
        <f t="shared" si="0"/>
        <v/>
      </c>
      <c r="BH20" s="682"/>
      <c r="BI20" s="682"/>
      <c r="BJ20" s="682"/>
      <c r="BK20" s="682"/>
      <c r="BL20" s="649" t="str">
        <f t="shared" si="1"/>
        <v/>
      </c>
      <c r="BM20" s="649"/>
      <c r="BN20" s="649"/>
      <c r="BO20" s="649"/>
      <c r="BP20" s="649"/>
      <c r="BQ20" s="650"/>
      <c r="BR20" s="650"/>
      <c r="BS20" s="650"/>
      <c r="BT20" s="650"/>
      <c r="BU20" s="650"/>
      <c r="BV20" s="651"/>
      <c r="BW20" s="651"/>
      <c r="BX20" s="651"/>
      <c r="BY20" s="651"/>
      <c r="BZ20" s="651"/>
      <c r="CA20" s="706" t="e">
        <f t="shared" si="2"/>
        <v>#DIV/0!</v>
      </c>
      <c r="CB20" s="706"/>
      <c r="CC20" s="706"/>
      <c r="CD20" s="706"/>
      <c r="CE20" s="706"/>
    </row>
    <row r="21" spans="1:83" x14ac:dyDescent="0.2">
      <c r="B21" s="648"/>
      <c r="C21" s="648"/>
      <c r="D21" s="648"/>
      <c r="E21" s="648"/>
      <c r="F21" s="648"/>
      <c r="G21" s="648"/>
      <c r="H21" s="648"/>
      <c r="I21" s="648"/>
      <c r="J21" s="648"/>
      <c r="K21" s="648"/>
      <c r="L21" s="648"/>
      <c r="M21" s="648"/>
      <c r="N21" s="636"/>
      <c r="O21" s="637"/>
      <c r="P21" s="688"/>
      <c r="Q21" s="689"/>
      <c r="R21" s="689"/>
      <c r="S21" s="689"/>
      <c r="T21" s="689"/>
      <c r="U21" s="689"/>
      <c r="V21" s="690"/>
      <c r="W21" s="288"/>
      <c r="X21" s="691"/>
      <c r="Y21" s="692"/>
      <c r="Z21" s="692"/>
      <c r="AA21" s="692"/>
      <c r="AB21" s="693"/>
      <c r="AC21" s="691"/>
      <c r="AD21" s="692"/>
      <c r="AE21" s="692"/>
      <c r="AF21" s="692"/>
      <c r="AG21" s="693"/>
      <c r="AH21" s="673"/>
      <c r="AI21" s="674"/>
      <c r="AJ21" s="674"/>
      <c r="AK21" s="674"/>
      <c r="AL21" s="675"/>
      <c r="AM21" s="673"/>
      <c r="AN21" s="674"/>
      <c r="AO21" s="674"/>
      <c r="AP21" s="674"/>
      <c r="AQ21" s="675"/>
      <c r="AR21" s="676"/>
      <c r="AS21" s="677"/>
      <c r="AT21" s="677"/>
      <c r="AU21" s="677"/>
      <c r="AV21" s="678"/>
      <c r="AW21" s="679" t="str">
        <f t="shared" si="3"/>
        <v/>
      </c>
      <c r="AX21" s="680"/>
      <c r="AY21" s="680"/>
      <c r="AZ21" s="680"/>
      <c r="BA21" s="681"/>
      <c r="BB21" s="679" t="str">
        <f t="shared" si="4"/>
        <v/>
      </c>
      <c r="BC21" s="680"/>
      <c r="BD21" s="680"/>
      <c r="BE21" s="680"/>
      <c r="BF21" s="681"/>
      <c r="BG21" s="682" t="str">
        <f t="shared" si="0"/>
        <v/>
      </c>
      <c r="BH21" s="682"/>
      <c r="BI21" s="682"/>
      <c r="BJ21" s="682"/>
      <c r="BK21" s="682"/>
      <c r="BL21" s="649" t="str">
        <f t="shared" si="1"/>
        <v/>
      </c>
      <c r="BM21" s="649"/>
      <c r="BN21" s="649"/>
      <c r="BO21" s="649"/>
      <c r="BP21" s="649"/>
      <c r="BQ21" s="650"/>
      <c r="BR21" s="650"/>
      <c r="BS21" s="650"/>
      <c r="BT21" s="650"/>
      <c r="BU21" s="650"/>
      <c r="BV21" s="651"/>
      <c r="BW21" s="651"/>
      <c r="BX21" s="651"/>
      <c r="BY21" s="651"/>
      <c r="BZ21" s="651"/>
      <c r="CA21" s="706" t="e">
        <f t="shared" si="2"/>
        <v>#DIV/0!</v>
      </c>
      <c r="CB21" s="706"/>
      <c r="CC21" s="706"/>
      <c r="CD21" s="706"/>
      <c r="CE21" s="706"/>
    </row>
    <row r="22" spans="1:83" x14ac:dyDescent="0.2">
      <c r="A22" s="34"/>
      <c r="B22" s="648"/>
      <c r="C22" s="648"/>
      <c r="D22" s="648"/>
      <c r="E22" s="648"/>
      <c r="F22" s="648"/>
      <c r="G22" s="648"/>
      <c r="H22" s="648"/>
      <c r="I22" s="648"/>
      <c r="J22" s="648"/>
      <c r="K22" s="648"/>
      <c r="L22" s="648"/>
      <c r="M22" s="648"/>
      <c r="N22" s="636"/>
      <c r="O22" s="637"/>
      <c r="P22" s="688"/>
      <c r="Q22" s="689"/>
      <c r="R22" s="689"/>
      <c r="S22" s="689"/>
      <c r="T22" s="689"/>
      <c r="U22" s="689"/>
      <c r="V22" s="690"/>
      <c r="W22" s="288"/>
      <c r="X22" s="691"/>
      <c r="Y22" s="692"/>
      <c r="Z22" s="692"/>
      <c r="AA22" s="692"/>
      <c r="AB22" s="693"/>
      <c r="AC22" s="691"/>
      <c r="AD22" s="692"/>
      <c r="AE22" s="692"/>
      <c r="AF22" s="692"/>
      <c r="AG22" s="693"/>
      <c r="AH22" s="673"/>
      <c r="AI22" s="674"/>
      <c r="AJ22" s="674"/>
      <c r="AK22" s="674"/>
      <c r="AL22" s="675"/>
      <c r="AM22" s="673"/>
      <c r="AN22" s="674"/>
      <c r="AO22" s="674"/>
      <c r="AP22" s="674"/>
      <c r="AQ22" s="675"/>
      <c r="AR22" s="676"/>
      <c r="AS22" s="677"/>
      <c r="AT22" s="677"/>
      <c r="AU22" s="677"/>
      <c r="AV22" s="678"/>
      <c r="AW22" s="679" t="str">
        <f t="shared" si="3"/>
        <v/>
      </c>
      <c r="AX22" s="680"/>
      <c r="AY22" s="680"/>
      <c r="AZ22" s="680"/>
      <c r="BA22" s="681"/>
      <c r="BB22" s="679" t="str">
        <f t="shared" si="4"/>
        <v/>
      </c>
      <c r="BC22" s="680"/>
      <c r="BD22" s="680"/>
      <c r="BE22" s="680"/>
      <c r="BF22" s="681"/>
      <c r="BG22" s="682" t="str">
        <f t="shared" si="0"/>
        <v/>
      </c>
      <c r="BH22" s="682"/>
      <c r="BI22" s="682"/>
      <c r="BJ22" s="682"/>
      <c r="BK22" s="682"/>
      <c r="BL22" s="649" t="str">
        <f t="shared" si="1"/>
        <v/>
      </c>
      <c r="BM22" s="649"/>
      <c r="BN22" s="649"/>
      <c r="BO22" s="649"/>
      <c r="BP22" s="649"/>
      <c r="BQ22" s="650"/>
      <c r="BR22" s="650"/>
      <c r="BS22" s="650"/>
      <c r="BT22" s="650"/>
      <c r="BU22" s="650"/>
      <c r="BV22" s="651"/>
      <c r="BW22" s="651"/>
      <c r="BX22" s="651"/>
      <c r="BY22" s="651"/>
      <c r="BZ22" s="651"/>
      <c r="CA22" s="706" t="e">
        <f t="shared" si="2"/>
        <v>#DIV/0!</v>
      </c>
      <c r="CB22" s="706"/>
      <c r="CC22" s="706"/>
      <c r="CD22" s="706"/>
      <c r="CE22" s="706"/>
    </row>
    <row r="23" spans="1:83" x14ac:dyDescent="0.2">
      <c r="B23" s="648"/>
      <c r="C23" s="648"/>
      <c r="D23" s="648"/>
      <c r="E23" s="648"/>
      <c r="F23" s="648"/>
      <c r="G23" s="648"/>
      <c r="H23" s="648"/>
      <c r="I23" s="648"/>
      <c r="J23" s="648"/>
      <c r="K23" s="648"/>
      <c r="L23" s="648"/>
      <c r="M23" s="648"/>
      <c r="N23" s="636"/>
      <c r="O23" s="637"/>
      <c r="P23" s="688"/>
      <c r="Q23" s="689"/>
      <c r="R23" s="689"/>
      <c r="S23" s="689"/>
      <c r="T23" s="689"/>
      <c r="U23" s="689"/>
      <c r="V23" s="690"/>
      <c r="W23" s="288"/>
      <c r="X23" s="691"/>
      <c r="Y23" s="692"/>
      <c r="Z23" s="692"/>
      <c r="AA23" s="692"/>
      <c r="AB23" s="693"/>
      <c r="AC23" s="691"/>
      <c r="AD23" s="692"/>
      <c r="AE23" s="692"/>
      <c r="AF23" s="692"/>
      <c r="AG23" s="693"/>
      <c r="AH23" s="673"/>
      <c r="AI23" s="674"/>
      <c r="AJ23" s="674"/>
      <c r="AK23" s="674"/>
      <c r="AL23" s="675"/>
      <c r="AM23" s="673"/>
      <c r="AN23" s="674"/>
      <c r="AO23" s="674"/>
      <c r="AP23" s="674"/>
      <c r="AQ23" s="675"/>
      <c r="AR23" s="676"/>
      <c r="AS23" s="677"/>
      <c r="AT23" s="677"/>
      <c r="AU23" s="677"/>
      <c r="AV23" s="678"/>
      <c r="AW23" s="679" t="str">
        <f t="shared" si="3"/>
        <v/>
      </c>
      <c r="AX23" s="680"/>
      <c r="AY23" s="680"/>
      <c r="AZ23" s="680"/>
      <c r="BA23" s="681"/>
      <c r="BB23" s="679" t="str">
        <f t="shared" si="4"/>
        <v/>
      </c>
      <c r="BC23" s="680"/>
      <c r="BD23" s="680"/>
      <c r="BE23" s="680"/>
      <c r="BF23" s="681"/>
      <c r="BG23" s="682" t="str">
        <f t="shared" si="0"/>
        <v/>
      </c>
      <c r="BH23" s="682"/>
      <c r="BI23" s="682"/>
      <c r="BJ23" s="682"/>
      <c r="BK23" s="682"/>
      <c r="BL23" s="649" t="str">
        <f t="shared" si="1"/>
        <v/>
      </c>
      <c r="BM23" s="649"/>
      <c r="BN23" s="649"/>
      <c r="BO23" s="649"/>
      <c r="BP23" s="649"/>
      <c r="BQ23" s="650"/>
      <c r="BR23" s="650"/>
      <c r="BS23" s="650"/>
      <c r="BT23" s="650"/>
      <c r="BU23" s="650"/>
      <c r="BV23" s="651"/>
      <c r="BW23" s="651"/>
      <c r="BX23" s="651"/>
      <c r="BY23" s="651"/>
      <c r="BZ23" s="651"/>
      <c r="CA23" s="706" t="e">
        <f t="shared" si="2"/>
        <v>#DIV/0!</v>
      </c>
      <c r="CB23" s="706"/>
      <c r="CC23" s="706"/>
      <c r="CD23" s="706"/>
      <c r="CE23" s="706"/>
    </row>
    <row r="24" spans="1:83" x14ac:dyDescent="0.2">
      <c r="A24" s="34"/>
      <c r="B24" s="648"/>
      <c r="C24" s="648"/>
      <c r="D24" s="648"/>
      <c r="E24" s="648"/>
      <c r="F24" s="648"/>
      <c r="G24" s="648"/>
      <c r="H24" s="648"/>
      <c r="I24" s="648"/>
      <c r="J24" s="648"/>
      <c r="K24" s="648"/>
      <c r="L24" s="648"/>
      <c r="M24" s="648"/>
      <c r="N24" s="636"/>
      <c r="O24" s="637"/>
      <c r="P24" s="688"/>
      <c r="Q24" s="689"/>
      <c r="R24" s="689"/>
      <c r="S24" s="689"/>
      <c r="T24" s="689"/>
      <c r="U24" s="689"/>
      <c r="V24" s="690"/>
      <c r="W24" s="288"/>
      <c r="X24" s="691"/>
      <c r="Y24" s="692"/>
      <c r="Z24" s="692"/>
      <c r="AA24" s="692"/>
      <c r="AB24" s="693"/>
      <c r="AC24" s="691"/>
      <c r="AD24" s="692"/>
      <c r="AE24" s="692"/>
      <c r="AF24" s="692"/>
      <c r="AG24" s="693"/>
      <c r="AH24" s="673"/>
      <c r="AI24" s="674"/>
      <c r="AJ24" s="674"/>
      <c r="AK24" s="674"/>
      <c r="AL24" s="675"/>
      <c r="AM24" s="673"/>
      <c r="AN24" s="674"/>
      <c r="AO24" s="674"/>
      <c r="AP24" s="674"/>
      <c r="AQ24" s="675"/>
      <c r="AR24" s="676"/>
      <c r="AS24" s="677"/>
      <c r="AT24" s="677"/>
      <c r="AU24" s="677"/>
      <c r="AV24" s="678"/>
      <c r="AW24" s="679" t="str">
        <f t="shared" si="3"/>
        <v/>
      </c>
      <c r="AX24" s="680"/>
      <c r="AY24" s="680"/>
      <c r="AZ24" s="680"/>
      <c r="BA24" s="681"/>
      <c r="BB24" s="679" t="str">
        <f t="shared" si="4"/>
        <v/>
      </c>
      <c r="BC24" s="680"/>
      <c r="BD24" s="680"/>
      <c r="BE24" s="680"/>
      <c r="BF24" s="681"/>
      <c r="BG24" s="682" t="str">
        <f t="shared" si="0"/>
        <v/>
      </c>
      <c r="BH24" s="682"/>
      <c r="BI24" s="682"/>
      <c r="BJ24" s="682"/>
      <c r="BK24" s="682"/>
      <c r="BL24" s="649" t="str">
        <f t="shared" si="1"/>
        <v/>
      </c>
      <c r="BM24" s="649"/>
      <c r="BN24" s="649"/>
      <c r="BO24" s="649"/>
      <c r="BP24" s="649"/>
      <c r="BQ24" s="650"/>
      <c r="BR24" s="650"/>
      <c r="BS24" s="650"/>
      <c r="BT24" s="650"/>
      <c r="BU24" s="650"/>
      <c r="BV24" s="651"/>
      <c r="BW24" s="651"/>
      <c r="BX24" s="651"/>
      <c r="BY24" s="651"/>
      <c r="BZ24" s="651"/>
      <c r="CA24" s="706" t="e">
        <f t="shared" si="2"/>
        <v>#DIV/0!</v>
      </c>
      <c r="CB24" s="706"/>
      <c r="CC24" s="706"/>
      <c r="CD24" s="706"/>
      <c r="CE24" s="706"/>
    </row>
    <row r="25" spans="1:83" x14ac:dyDescent="0.2">
      <c r="B25" s="648"/>
      <c r="C25" s="648"/>
      <c r="D25" s="648"/>
      <c r="E25" s="648"/>
      <c r="F25" s="648"/>
      <c r="G25" s="648"/>
      <c r="H25" s="648"/>
      <c r="I25" s="648"/>
      <c r="J25" s="648"/>
      <c r="K25" s="648"/>
      <c r="L25" s="648"/>
      <c r="M25" s="648"/>
      <c r="N25" s="636"/>
      <c r="O25" s="637"/>
      <c r="P25" s="688"/>
      <c r="Q25" s="689"/>
      <c r="R25" s="689"/>
      <c r="S25" s="689"/>
      <c r="T25" s="689"/>
      <c r="U25" s="689"/>
      <c r="V25" s="690"/>
      <c r="W25" s="288"/>
      <c r="X25" s="691"/>
      <c r="Y25" s="692"/>
      <c r="Z25" s="692"/>
      <c r="AA25" s="692"/>
      <c r="AB25" s="693"/>
      <c r="AC25" s="691"/>
      <c r="AD25" s="692"/>
      <c r="AE25" s="692"/>
      <c r="AF25" s="692"/>
      <c r="AG25" s="693"/>
      <c r="AH25" s="673"/>
      <c r="AI25" s="674"/>
      <c r="AJ25" s="674"/>
      <c r="AK25" s="674"/>
      <c r="AL25" s="675"/>
      <c r="AM25" s="673"/>
      <c r="AN25" s="674"/>
      <c r="AO25" s="674"/>
      <c r="AP25" s="674"/>
      <c r="AQ25" s="675"/>
      <c r="AR25" s="676"/>
      <c r="AS25" s="677"/>
      <c r="AT25" s="677"/>
      <c r="AU25" s="677"/>
      <c r="AV25" s="678"/>
      <c r="AW25" s="679" t="str">
        <f t="shared" si="3"/>
        <v/>
      </c>
      <c r="AX25" s="680"/>
      <c r="AY25" s="680"/>
      <c r="AZ25" s="680"/>
      <c r="BA25" s="681"/>
      <c r="BB25" s="679" t="str">
        <f t="shared" si="4"/>
        <v/>
      </c>
      <c r="BC25" s="680"/>
      <c r="BD25" s="680"/>
      <c r="BE25" s="680"/>
      <c r="BF25" s="681"/>
      <c r="BG25" s="682" t="str">
        <f t="shared" si="0"/>
        <v/>
      </c>
      <c r="BH25" s="682"/>
      <c r="BI25" s="682"/>
      <c r="BJ25" s="682"/>
      <c r="BK25" s="682"/>
      <c r="BL25" s="649" t="str">
        <f t="shared" si="1"/>
        <v/>
      </c>
      <c r="BM25" s="649"/>
      <c r="BN25" s="649"/>
      <c r="BO25" s="649"/>
      <c r="BP25" s="649"/>
      <c r="BQ25" s="650"/>
      <c r="BR25" s="650"/>
      <c r="BS25" s="650"/>
      <c r="BT25" s="650"/>
      <c r="BU25" s="650"/>
      <c r="BV25" s="651"/>
      <c r="BW25" s="651"/>
      <c r="BX25" s="651"/>
      <c r="BY25" s="651"/>
      <c r="BZ25" s="651"/>
      <c r="CA25" s="706" t="e">
        <f t="shared" si="2"/>
        <v>#DIV/0!</v>
      </c>
      <c r="CB25" s="706"/>
      <c r="CC25" s="706"/>
      <c r="CD25" s="706"/>
      <c r="CE25" s="706"/>
    </row>
    <row r="26" spans="1:83" ht="15.75" x14ac:dyDescent="0.25">
      <c r="A26" s="17"/>
      <c r="B26" s="648"/>
      <c r="C26" s="648"/>
      <c r="D26" s="648"/>
      <c r="E26" s="648"/>
      <c r="F26" s="648"/>
      <c r="G26" s="648"/>
      <c r="H26" s="648"/>
      <c r="I26" s="648"/>
      <c r="J26" s="648"/>
      <c r="K26" s="648"/>
      <c r="L26" s="648"/>
      <c r="M26" s="648"/>
      <c r="N26" s="636"/>
      <c r="O26" s="637"/>
      <c r="P26" s="688"/>
      <c r="Q26" s="689"/>
      <c r="R26" s="689"/>
      <c r="S26" s="689"/>
      <c r="T26" s="689"/>
      <c r="U26" s="689"/>
      <c r="V26" s="690"/>
      <c r="W26" s="288"/>
      <c r="X26" s="691"/>
      <c r="Y26" s="692"/>
      <c r="Z26" s="692"/>
      <c r="AA26" s="692"/>
      <c r="AB26" s="693"/>
      <c r="AC26" s="691"/>
      <c r="AD26" s="692"/>
      <c r="AE26" s="692"/>
      <c r="AF26" s="692"/>
      <c r="AG26" s="693"/>
      <c r="AH26" s="673"/>
      <c r="AI26" s="674"/>
      <c r="AJ26" s="674"/>
      <c r="AK26" s="674"/>
      <c r="AL26" s="675"/>
      <c r="AM26" s="673"/>
      <c r="AN26" s="674"/>
      <c r="AO26" s="674"/>
      <c r="AP26" s="674"/>
      <c r="AQ26" s="675"/>
      <c r="AR26" s="676"/>
      <c r="AS26" s="677"/>
      <c r="AT26" s="677"/>
      <c r="AU26" s="677"/>
      <c r="AV26" s="678"/>
      <c r="AW26" s="679" t="str">
        <f t="shared" si="3"/>
        <v/>
      </c>
      <c r="AX26" s="680"/>
      <c r="AY26" s="680"/>
      <c r="AZ26" s="680"/>
      <c r="BA26" s="681"/>
      <c r="BB26" s="679" t="str">
        <f t="shared" si="4"/>
        <v/>
      </c>
      <c r="BC26" s="680"/>
      <c r="BD26" s="680"/>
      <c r="BE26" s="680"/>
      <c r="BF26" s="681"/>
      <c r="BG26" s="682" t="str">
        <f t="shared" si="0"/>
        <v/>
      </c>
      <c r="BH26" s="682"/>
      <c r="BI26" s="682"/>
      <c r="BJ26" s="682"/>
      <c r="BK26" s="682"/>
      <c r="BL26" s="649" t="str">
        <f t="shared" si="1"/>
        <v/>
      </c>
      <c r="BM26" s="649"/>
      <c r="BN26" s="649"/>
      <c r="BO26" s="649"/>
      <c r="BP26" s="649"/>
      <c r="BQ26" s="650"/>
      <c r="BR26" s="650"/>
      <c r="BS26" s="650"/>
      <c r="BT26" s="650"/>
      <c r="BU26" s="650"/>
      <c r="BV26" s="651"/>
      <c r="BW26" s="651"/>
      <c r="BX26" s="651"/>
      <c r="BY26" s="651"/>
      <c r="BZ26" s="651"/>
      <c r="CA26" s="706" t="e">
        <f t="shared" si="2"/>
        <v>#DIV/0!</v>
      </c>
      <c r="CB26" s="706"/>
      <c r="CC26" s="706"/>
      <c r="CD26" s="706"/>
      <c r="CE26" s="706"/>
    </row>
    <row r="27" spans="1:83" ht="15.75" x14ac:dyDescent="0.25">
      <c r="A27" s="17"/>
      <c r="B27" s="648"/>
      <c r="C27" s="648"/>
      <c r="D27" s="648"/>
      <c r="E27" s="648"/>
      <c r="F27" s="648"/>
      <c r="G27" s="648"/>
      <c r="H27" s="648"/>
      <c r="I27" s="648"/>
      <c r="J27" s="648"/>
      <c r="K27" s="648"/>
      <c r="L27" s="648"/>
      <c r="M27" s="648"/>
      <c r="N27" s="636"/>
      <c r="O27" s="637"/>
      <c r="P27" s="688"/>
      <c r="Q27" s="689"/>
      <c r="R27" s="689"/>
      <c r="S27" s="689"/>
      <c r="T27" s="689"/>
      <c r="U27" s="689"/>
      <c r="V27" s="690"/>
      <c r="W27" s="288"/>
      <c r="X27" s="691"/>
      <c r="Y27" s="692"/>
      <c r="Z27" s="692"/>
      <c r="AA27" s="692"/>
      <c r="AB27" s="693"/>
      <c r="AC27" s="691"/>
      <c r="AD27" s="692"/>
      <c r="AE27" s="692"/>
      <c r="AF27" s="692"/>
      <c r="AG27" s="693"/>
      <c r="AH27" s="673"/>
      <c r="AI27" s="674"/>
      <c r="AJ27" s="674"/>
      <c r="AK27" s="674"/>
      <c r="AL27" s="675"/>
      <c r="AM27" s="673"/>
      <c r="AN27" s="674"/>
      <c r="AO27" s="674"/>
      <c r="AP27" s="674"/>
      <c r="AQ27" s="675"/>
      <c r="AR27" s="676"/>
      <c r="AS27" s="677"/>
      <c r="AT27" s="677"/>
      <c r="AU27" s="677"/>
      <c r="AV27" s="678"/>
      <c r="AW27" s="679" t="str">
        <f t="shared" si="3"/>
        <v/>
      </c>
      <c r="AX27" s="680"/>
      <c r="AY27" s="680"/>
      <c r="AZ27" s="680"/>
      <c r="BA27" s="681"/>
      <c r="BB27" s="679" t="str">
        <f t="shared" si="4"/>
        <v/>
      </c>
      <c r="BC27" s="680"/>
      <c r="BD27" s="680"/>
      <c r="BE27" s="680"/>
      <c r="BF27" s="681"/>
      <c r="BG27" s="682" t="str">
        <f t="shared" si="0"/>
        <v/>
      </c>
      <c r="BH27" s="682"/>
      <c r="BI27" s="682"/>
      <c r="BJ27" s="682"/>
      <c r="BK27" s="682"/>
      <c r="BL27" s="649" t="str">
        <f t="shared" si="1"/>
        <v/>
      </c>
      <c r="BM27" s="649"/>
      <c r="BN27" s="649"/>
      <c r="BO27" s="649"/>
      <c r="BP27" s="649"/>
      <c r="BQ27" s="650"/>
      <c r="BR27" s="650"/>
      <c r="BS27" s="650"/>
      <c r="BT27" s="650"/>
      <c r="BU27" s="650"/>
      <c r="BV27" s="651"/>
      <c r="BW27" s="651"/>
      <c r="BX27" s="651"/>
      <c r="BY27" s="651"/>
      <c r="BZ27" s="651"/>
      <c r="CA27" s="706" t="e">
        <f t="shared" si="2"/>
        <v>#DIV/0!</v>
      </c>
      <c r="CB27" s="706"/>
      <c r="CC27" s="706"/>
      <c r="CD27" s="706"/>
      <c r="CE27" s="706"/>
    </row>
    <row r="28" spans="1:83" x14ac:dyDescent="0.2">
      <c r="B28" s="648"/>
      <c r="C28" s="648"/>
      <c r="D28" s="648"/>
      <c r="E28" s="648"/>
      <c r="F28" s="648"/>
      <c r="G28" s="648"/>
      <c r="H28" s="648"/>
      <c r="I28" s="648"/>
      <c r="J28" s="648"/>
      <c r="K28" s="648"/>
      <c r="L28" s="648"/>
      <c r="M28" s="648"/>
      <c r="N28" s="636"/>
      <c r="O28" s="637"/>
      <c r="P28" s="688"/>
      <c r="Q28" s="689"/>
      <c r="R28" s="689"/>
      <c r="S28" s="689"/>
      <c r="T28" s="689"/>
      <c r="U28" s="689"/>
      <c r="V28" s="690"/>
      <c r="W28" s="288"/>
      <c r="X28" s="691"/>
      <c r="Y28" s="692"/>
      <c r="Z28" s="692"/>
      <c r="AA28" s="692"/>
      <c r="AB28" s="693"/>
      <c r="AC28" s="691"/>
      <c r="AD28" s="692"/>
      <c r="AE28" s="692"/>
      <c r="AF28" s="692"/>
      <c r="AG28" s="693"/>
      <c r="AH28" s="673"/>
      <c r="AI28" s="674"/>
      <c r="AJ28" s="674"/>
      <c r="AK28" s="674"/>
      <c r="AL28" s="675"/>
      <c r="AM28" s="673"/>
      <c r="AN28" s="674"/>
      <c r="AO28" s="674"/>
      <c r="AP28" s="674"/>
      <c r="AQ28" s="675"/>
      <c r="AR28" s="676"/>
      <c r="AS28" s="677"/>
      <c r="AT28" s="677"/>
      <c r="AU28" s="677"/>
      <c r="AV28" s="678"/>
      <c r="AW28" s="679" t="str">
        <f t="shared" si="3"/>
        <v/>
      </c>
      <c r="AX28" s="680"/>
      <c r="AY28" s="680"/>
      <c r="AZ28" s="680"/>
      <c r="BA28" s="681"/>
      <c r="BB28" s="679" t="str">
        <f t="shared" si="4"/>
        <v/>
      </c>
      <c r="BC28" s="680"/>
      <c r="BD28" s="680"/>
      <c r="BE28" s="680"/>
      <c r="BF28" s="681"/>
      <c r="BG28" s="682" t="str">
        <f t="shared" si="0"/>
        <v/>
      </c>
      <c r="BH28" s="682"/>
      <c r="BI28" s="682"/>
      <c r="BJ28" s="682"/>
      <c r="BK28" s="682"/>
      <c r="BL28" s="649" t="str">
        <f t="shared" si="1"/>
        <v/>
      </c>
      <c r="BM28" s="649"/>
      <c r="BN28" s="649"/>
      <c r="BO28" s="649"/>
      <c r="BP28" s="649"/>
      <c r="BQ28" s="650"/>
      <c r="BR28" s="650"/>
      <c r="BS28" s="650"/>
      <c r="BT28" s="650"/>
      <c r="BU28" s="650"/>
      <c r="BV28" s="651"/>
      <c r="BW28" s="651"/>
      <c r="BX28" s="651"/>
      <c r="BY28" s="651"/>
      <c r="BZ28" s="651"/>
      <c r="CA28" s="706" t="e">
        <f t="shared" si="2"/>
        <v>#DIV/0!</v>
      </c>
      <c r="CB28" s="706"/>
      <c r="CC28" s="706"/>
      <c r="CD28" s="706"/>
      <c r="CE28" s="706"/>
    </row>
    <row r="29" spans="1:83" ht="12.75" customHeight="1" x14ac:dyDescent="0.2">
      <c r="A29" s="35"/>
      <c r="B29" s="648"/>
      <c r="C29" s="648"/>
      <c r="D29" s="648"/>
      <c r="E29" s="648"/>
      <c r="F29" s="648"/>
      <c r="G29" s="648"/>
      <c r="H29" s="648"/>
      <c r="I29" s="648"/>
      <c r="J29" s="648"/>
      <c r="K29" s="648"/>
      <c r="L29" s="648"/>
      <c r="M29" s="648"/>
      <c r="N29" s="636"/>
      <c r="O29" s="637"/>
      <c r="P29" s="688"/>
      <c r="Q29" s="689"/>
      <c r="R29" s="689"/>
      <c r="S29" s="689"/>
      <c r="T29" s="689"/>
      <c r="U29" s="689"/>
      <c r="V29" s="690"/>
      <c r="W29" s="288"/>
      <c r="X29" s="691"/>
      <c r="Y29" s="692"/>
      <c r="Z29" s="692"/>
      <c r="AA29" s="692"/>
      <c r="AB29" s="693"/>
      <c r="AC29" s="691"/>
      <c r="AD29" s="692"/>
      <c r="AE29" s="692"/>
      <c r="AF29" s="692"/>
      <c r="AG29" s="693"/>
      <c r="AH29" s="673"/>
      <c r="AI29" s="674"/>
      <c r="AJ29" s="674"/>
      <c r="AK29" s="674"/>
      <c r="AL29" s="675"/>
      <c r="AM29" s="673"/>
      <c r="AN29" s="674"/>
      <c r="AO29" s="674"/>
      <c r="AP29" s="674"/>
      <c r="AQ29" s="675"/>
      <c r="AR29" s="676"/>
      <c r="AS29" s="677"/>
      <c r="AT29" s="677"/>
      <c r="AU29" s="677"/>
      <c r="AV29" s="678"/>
      <c r="AW29" s="679" t="str">
        <f t="shared" si="3"/>
        <v/>
      </c>
      <c r="AX29" s="680"/>
      <c r="AY29" s="680"/>
      <c r="AZ29" s="680"/>
      <c r="BA29" s="681"/>
      <c r="BB29" s="679" t="str">
        <f t="shared" si="4"/>
        <v/>
      </c>
      <c r="BC29" s="680"/>
      <c r="BD29" s="680"/>
      <c r="BE29" s="680"/>
      <c r="BF29" s="681"/>
      <c r="BG29" s="682" t="str">
        <f t="shared" si="0"/>
        <v/>
      </c>
      <c r="BH29" s="682"/>
      <c r="BI29" s="682"/>
      <c r="BJ29" s="682"/>
      <c r="BK29" s="682"/>
      <c r="BL29" s="649" t="str">
        <f t="shared" si="1"/>
        <v/>
      </c>
      <c r="BM29" s="649"/>
      <c r="BN29" s="649"/>
      <c r="BO29" s="649"/>
      <c r="BP29" s="649"/>
      <c r="BQ29" s="650"/>
      <c r="BR29" s="650"/>
      <c r="BS29" s="650"/>
      <c r="BT29" s="650"/>
      <c r="BU29" s="650"/>
      <c r="BV29" s="651"/>
      <c r="BW29" s="651"/>
      <c r="BX29" s="651"/>
      <c r="BY29" s="651"/>
      <c r="BZ29" s="651"/>
      <c r="CA29" s="706" t="e">
        <f t="shared" si="2"/>
        <v>#DIV/0!</v>
      </c>
      <c r="CB29" s="706"/>
      <c r="CC29" s="706"/>
      <c r="CD29" s="706"/>
      <c r="CE29" s="706"/>
    </row>
    <row r="30" spans="1:83" ht="12.75" customHeight="1" x14ac:dyDescent="0.2">
      <c r="A30" s="35"/>
      <c r="B30" s="648"/>
      <c r="C30" s="648"/>
      <c r="D30" s="648"/>
      <c r="E30" s="648"/>
      <c r="F30" s="648"/>
      <c r="G30" s="648"/>
      <c r="H30" s="648"/>
      <c r="I30" s="648"/>
      <c r="J30" s="648"/>
      <c r="K30" s="648"/>
      <c r="L30" s="648"/>
      <c r="M30" s="648"/>
      <c r="N30" s="636"/>
      <c r="O30" s="637"/>
      <c r="P30" s="688"/>
      <c r="Q30" s="689"/>
      <c r="R30" s="689"/>
      <c r="S30" s="689"/>
      <c r="T30" s="689"/>
      <c r="U30" s="689"/>
      <c r="V30" s="690"/>
      <c r="W30" s="288"/>
      <c r="X30" s="691"/>
      <c r="Y30" s="692"/>
      <c r="Z30" s="692"/>
      <c r="AA30" s="692"/>
      <c r="AB30" s="693"/>
      <c r="AC30" s="691"/>
      <c r="AD30" s="692"/>
      <c r="AE30" s="692"/>
      <c r="AF30" s="692"/>
      <c r="AG30" s="693"/>
      <c r="AH30" s="673"/>
      <c r="AI30" s="674"/>
      <c r="AJ30" s="674"/>
      <c r="AK30" s="674"/>
      <c r="AL30" s="675"/>
      <c r="AM30" s="673"/>
      <c r="AN30" s="674"/>
      <c r="AO30" s="674"/>
      <c r="AP30" s="674"/>
      <c r="AQ30" s="675"/>
      <c r="AR30" s="676"/>
      <c r="AS30" s="677"/>
      <c r="AT30" s="677"/>
      <c r="AU30" s="677"/>
      <c r="AV30" s="678"/>
      <c r="AW30" s="679" t="str">
        <f t="shared" si="3"/>
        <v/>
      </c>
      <c r="AX30" s="680"/>
      <c r="AY30" s="680"/>
      <c r="AZ30" s="680"/>
      <c r="BA30" s="681"/>
      <c r="BB30" s="679" t="str">
        <f t="shared" si="4"/>
        <v/>
      </c>
      <c r="BC30" s="680"/>
      <c r="BD30" s="680"/>
      <c r="BE30" s="680"/>
      <c r="BF30" s="681"/>
      <c r="BG30" s="682" t="str">
        <f t="shared" si="0"/>
        <v/>
      </c>
      <c r="BH30" s="682"/>
      <c r="BI30" s="682"/>
      <c r="BJ30" s="682"/>
      <c r="BK30" s="682"/>
      <c r="BL30" s="649" t="str">
        <f t="shared" si="1"/>
        <v/>
      </c>
      <c r="BM30" s="649"/>
      <c r="BN30" s="649"/>
      <c r="BO30" s="649"/>
      <c r="BP30" s="649"/>
      <c r="BQ30" s="650"/>
      <c r="BR30" s="650"/>
      <c r="BS30" s="650"/>
      <c r="BT30" s="650"/>
      <c r="BU30" s="650"/>
      <c r="BV30" s="651"/>
      <c r="BW30" s="651"/>
      <c r="BX30" s="651"/>
      <c r="BY30" s="651"/>
      <c r="BZ30" s="651"/>
      <c r="CA30" s="706" t="e">
        <f t="shared" si="2"/>
        <v>#DIV/0!</v>
      </c>
      <c r="CB30" s="706"/>
      <c r="CC30" s="706"/>
      <c r="CD30" s="706"/>
      <c r="CE30" s="706"/>
    </row>
    <row r="31" spans="1:83" x14ac:dyDescent="0.2">
      <c r="B31" s="648"/>
      <c r="C31" s="648"/>
      <c r="D31" s="648"/>
      <c r="E31" s="648"/>
      <c r="F31" s="648"/>
      <c r="G31" s="648"/>
      <c r="H31" s="648"/>
      <c r="I31" s="648"/>
      <c r="J31" s="648"/>
      <c r="K31" s="648"/>
      <c r="L31" s="648"/>
      <c r="M31" s="648"/>
      <c r="N31" s="636"/>
      <c r="O31" s="637"/>
      <c r="P31" s="688"/>
      <c r="Q31" s="689"/>
      <c r="R31" s="689"/>
      <c r="S31" s="689"/>
      <c r="T31" s="689"/>
      <c r="U31" s="689"/>
      <c r="V31" s="690"/>
      <c r="W31" s="288"/>
      <c r="X31" s="691"/>
      <c r="Y31" s="692"/>
      <c r="Z31" s="692"/>
      <c r="AA31" s="692"/>
      <c r="AB31" s="693"/>
      <c r="AC31" s="691"/>
      <c r="AD31" s="692"/>
      <c r="AE31" s="692"/>
      <c r="AF31" s="692"/>
      <c r="AG31" s="693"/>
      <c r="AH31" s="673"/>
      <c r="AI31" s="674"/>
      <c r="AJ31" s="674"/>
      <c r="AK31" s="674"/>
      <c r="AL31" s="675"/>
      <c r="AM31" s="673"/>
      <c r="AN31" s="674"/>
      <c r="AO31" s="674"/>
      <c r="AP31" s="674"/>
      <c r="AQ31" s="675"/>
      <c r="AR31" s="676"/>
      <c r="AS31" s="677"/>
      <c r="AT31" s="677"/>
      <c r="AU31" s="677"/>
      <c r="AV31" s="678"/>
      <c r="AW31" s="679" t="str">
        <f t="shared" si="3"/>
        <v/>
      </c>
      <c r="AX31" s="680"/>
      <c r="AY31" s="680"/>
      <c r="AZ31" s="680"/>
      <c r="BA31" s="681"/>
      <c r="BB31" s="679" t="str">
        <f t="shared" si="4"/>
        <v/>
      </c>
      <c r="BC31" s="680"/>
      <c r="BD31" s="680"/>
      <c r="BE31" s="680"/>
      <c r="BF31" s="681"/>
      <c r="BG31" s="682" t="str">
        <f t="shared" si="0"/>
        <v/>
      </c>
      <c r="BH31" s="682"/>
      <c r="BI31" s="682"/>
      <c r="BJ31" s="682"/>
      <c r="BK31" s="682"/>
      <c r="BL31" s="649" t="str">
        <f t="shared" si="1"/>
        <v/>
      </c>
      <c r="BM31" s="649"/>
      <c r="BN31" s="649"/>
      <c r="BO31" s="649"/>
      <c r="BP31" s="649"/>
      <c r="BQ31" s="650"/>
      <c r="BR31" s="650"/>
      <c r="BS31" s="650"/>
      <c r="BT31" s="650"/>
      <c r="BU31" s="650"/>
      <c r="BV31" s="651"/>
      <c r="BW31" s="651"/>
      <c r="BX31" s="651"/>
      <c r="BY31" s="651"/>
      <c r="BZ31" s="651"/>
      <c r="CA31" s="706" t="e">
        <f t="shared" si="2"/>
        <v>#DIV/0!</v>
      </c>
      <c r="CB31" s="706"/>
      <c r="CC31" s="706"/>
      <c r="CD31" s="706"/>
      <c r="CE31" s="706"/>
    </row>
    <row r="32" spans="1:83" x14ac:dyDescent="0.2">
      <c r="A32" s="36"/>
      <c r="B32" s="648"/>
      <c r="C32" s="648"/>
      <c r="D32" s="648"/>
      <c r="E32" s="648"/>
      <c r="F32" s="648"/>
      <c r="G32" s="648"/>
      <c r="H32" s="648"/>
      <c r="I32" s="648"/>
      <c r="J32" s="648"/>
      <c r="K32" s="648"/>
      <c r="L32" s="648"/>
      <c r="M32" s="648"/>
      <c r="N32" s="636"/>
      <c r="O32" s="637"/>
      <c r="P32" s="688"/>
      <c r="Q32" s="689"/>
      <c r="R32" s="689"/>
      <c r="S32" s="689"/>
      <c r="T32" s="689"/>
      <c r="U32" s="689"/>
      <c r="V32" s="690"/>
      <c r="W32" s="288"/>
      <c r="X32" s="691"/>
      <c r="Y32" s="692"/>
      <c r="Z32" s="692"/>
      <c r="AA32" s="692"/>
      <c r="AB32" s="693"/>
      <c r="AC32" s="691"/>
      <c r="AD32" s="692"/>
      <c r="AE32" s="692"/>
      <c r="AF32" s="692"/>
      <c r="AG32" s="693"/>
      <c r="AH32" s="673"/>
      <c r="AI32" s="674"/>
      <c r="AJ32" s="674"/>
      <c r="AK32" s="674"/>
      <c r="AL32" s="675"/>
      <c r="AM32" s="673"/>
      <c r="AN32" s="674"/>
      <c r="AO32" s="674"/>
      <c r="AP32" s="674"/>
      <c r="AQ32" s="675"/>
      <c r="AR32" s="676"/>
      <c r="AS32" s="677"/>
      <c r="AT32" s="677"/>
      <c r="AU32" s="677"/>
      <c r="AV32" s="678"/>
      <c r="AW32" s="679" t="str">
        <f t="shared" si="3"/>
        <v/>
      </c>
      <c r="AX32" s="680"/>
      <c r="AY32" s="680"/>
      <c r="AZ32" s="680"/>
      <c r="BA32" s="681"/>
      <c r="BB32" s="679" t="str">
        <f t="shared" si="4"/>
        <v/>
      </c>
      <c r="BC32" s="680"/>
      <c r="BD32" s="680"/>
      <c r="BE32" s="680"/>
      <c r="BF32" s="681"/>
      <c r="BG32" s="682" t="str">
        <f t="shared" si="0"/>
        <v/>
      </c>
      <c r="BH32" s="682"/>
      <c r="BI32" s="682"/>
      <c r="BJ32" s="682"/>
      <c r="BK32" s="682"/>
      <c r="BL32" s="649" t="str">
        <f t="shared" si="1"/>
        <v/>
      </c>
      <c r="BM32" s="649"/>
      <c r="BN32" s="649"/>
      <c r="BO32" s="649"/>
      <c r="BP32" s="649"/>
      <c r="BQ32" s="650"/>
      <c r="BR32" s="650"/>
      <c r="BS32" s="650"/>
      <c r="BT32" s="650"/>
      <c r="BU32" s="650"/>
      <c r="BV32" s="651"/>
      <c r="BW32" s="651"/>
      <c r="BX32" s="651"/>
      <c r="BY32" s="651"/>
      <c r="BZ32" s="651"/>
      <c r="CA32" s="706" t="e">
        <f t="shared" si="2"/>
        <v>#DIV/0!</v>
      </c>
      <c r="CB32" s="706"/>
      <c r="CC32" s="706"/>
      <c r="CD32" s="706"/>
      <c r="CE32" s="706"/>
    </row>
    <row r="33" spans="2:83" x14ac:dyDescent="0.2">
      <c r="B33" s="648"/>
      <c r="C33" s="648"/>
      <c r="D33" s="648"/>
      <c r="E33" s="648"/>
      <c r="F33" s="648"/>
      <c r="G33" s="648"/>
      <c r="H33" s="648"/>
      <c r="I33" s="648"/>
      <c r="J33" s="648"/>
      <c r="K33" s="648"/>
      <c r="L33" s="648"/>
      <c r="M33" s="648"/>
      <c r="N33" s="636"/>
      <c r="O33" s="637"/>
      <c r="P33" s="688"/>
      <c r="Q33" s="689"/>
      <c r="R33" s="689"/>
      <c r="S33" s="689"/>
      <c r="T33" s="689"/>
      <c r="U33" s="689"/>
      <c r="V33" s="690"/>
      <c r="W33" s="288"/>
      <c r="X33" s="691"/>
      <c r="Y33" s="692"/>
      <c r="Z33" s="692"/>
      <c r="AA33" s="692"/>
      <c r="AB33" s="693"/>
      <c r="AC33" s="691"/>
      <c r="AD33" s="692"/>
      <c r="AE33" s="692"/>
      <c r="AF33" s="692"/>
      <c r="AG33" s="693"/>
      <c r="AH33" s="673"/>
      <c r="AI33" s="674"/>
      <c r="AJ33" s="674"/>
      <c r="AK33" s="674"/>
      <c r="AL33" s="675"/>
      <c r="AM33" s="673"/>
      <c r="AN33" s="674"/>
      <c r="AO33" s="674"/>
      <c r="AP33" s="674"/>
      <c r="AQ33" s="675"/>
      <c r="AR33" s="676"/>
      <c r="AS33" s="677"/>
      <c r="AT33" s="677"/>
      <c r="AU33" s="677"/>
      <c r="AV33" s="678"/>
      <c r="AW33" s="679" t="str">
        <f t="shared" si="3"/>
        <v/>
      </c>
      <c r="AX33" s="680"/>
      <c r="AY33" s="680"/>
      <c r="AZ33" s="680"/>
      <c r="BA33" s="681"/>
      <c r="BB33" s="679" t="str">
        <f t="shared" si="4"/>
        <v/>
      </c>
      <c r="BC33" s="680"/>
      <c r="BD33" s="680"/>
      <c r="BE33" s="680"/>
      <c r="BF33" s="681"/>
      <c r="BG33" s="682" t="str">
        <f t="shared" si="0"/>
        <v/>
      </c>
      <c r="BH33" s="682"/>
      <c r="BI33" s="682"/>
      <c r="BJ33" s="682"/>
      <c r="BK33" s="682"/>
      <c r="BL33" s="649" t="str">
        <f t="shared" si="1"/>
        <v/>
      </c>
      <c r="BM33" s="649"/>
      <c r="BN33" s="649"/>
      <c r="BO33" s="649"/>
      <c r="BP33" s="649"/>
      <c r="BQ33" s="650"/>
      <c r="BR33" s="650"/>
      <c r="BS33" s="650"/>
      <c r="BT33" s="650"/>
      <c r="BU33" s="650"/>
      <c r="BV33" s="651"/>
      <c r="BW33" s="651"/>
      <c r="BX33" s="651"/>
      <c r="BY33" s="651"/>
      <c r="BZ33" s="651"/>
      <c r="CA33" s="706" t="e">
        <f t="shared" si="2"/>
        <v>#DIV/0!</v>
      </c>
      <c r="CB33" s="706"/>
      <c r="CC33" s="706"/>
      <c r="CD33" s="706"/>
      <c r="CE33" s="706"/>
    </row>
    <row r="34" spans="2:83" x14ac:dyDescent="0.2">
      <c r="B34" s="648"/>
      <c r="C34" s="648"/>
      <c r="D34" s="648"/>
      <c r="E34" s="648"/>
      <c r="F34" s="648"/>
      <c r="G34" s="648"/>
      <c r="H34" s="648"/>
      <c r="I34" s="648"/>
      <c r="J34" s="648"/>
      <c r="K34" s="648"/>
      <c r="L34" s="648"/>
      <c r="M34" s="648"/>
      <c r="N34" s="636"/>
      <c r="O34" s="637"/>
      <c r="P34" s="688"/>
      <c r="Q34" s="689"/>
      <c r="R34" s="689"/>
      <c r="S34" s="689"/>
      <c r="T34" s="689"/>
      <c r="U34" s="689"/>
      <c r="V34" s="690"/>
      <c r="W34" s="288"/>
      <c r="X34" s="691"/>
      <c r="Y34" s="692"/>
      <c r="Z34" s="692"/>
      <c r="AA34" s="692"/>
      <c r="AB34" s="693"/>
      <c r="AC34" s="691"/>
      <c r="AD34" s="692"/>
      <c r="AE34" s="692"/>
      <c r="AF34" s="692"/>
      <c r="AG34" s="693"/>
      <c r="AH34" s="673"/>
      <c r="AI34" s="674"/>
      <c r="AJ34" s="674"/>
      <c r="AK34" s="674"/>
      <c r="AL34" s="675"/>
      <c r="AM34" s="673"/>
      <c r="AN34" s="674"/>
      <c r="AO34" s="674"/>
      <c r="AP34" s="674"/>
      <c r="AQ34" s="675"/>
      <c r="AR34" s="676"/>
      <c r="AS34" s="677"/>
      <c r="AT34" s="677"/>
      <c r="AU34" s="677"/>
      <c r="AV34" s="678"/>
      <c r="AW34" s="679" t="str">
        <f t="shared" si="3"/>
        <v/>
      </c>
      <c r="AX34" s="680"/>
      <c r="AY34" s="680"/>
      <c r="AZ34" s="680"/>
      <c r="BA34" s="681"/>
      <c r="BB34" s="679" t="str">
        <f t="shared" si="4"/>
        <v/>
      </c>
      <c r="BC34" s="680"/>
      <c r="BD34" s="680"/>
      <c r="BE34" s="680"/>
      <c r="BF34" s="681"/>
      <c r="BG34" s="682" t="str">
        <f t="shared" si="0"/>
        <v/>
      </c>
      <c r="BH34" s="682"/>
      <c r="BI34" s="682"/>
      <c r="BJ34" s="682"/>
      <c r="BK34" s="682"/>
      <c r="BL34" s="649" t="str">
        <f t="shared" si="1"/>
        <v/>
      </c>
      <c r="BM34" s="649"/>
      <c r="BN34" s="649"/>
      <c r="BO34" s="649"/>
      <c r="BP34" s="649"/>
      <c r="BQ34" s="650"/>
      <c r="BR34" s="650"/>
      <c r="BS34" s="650"/>
      <c r="BT34" s="650"/>
      <c r="BU34" s="650"/>
      <c r="BV34" s="651"/>
      <c r="BW34" s="651"/>
      <c r="BX34" s="651"/>
      <c r="BY34" s="651"/>
      <c r="BZ34" s="651"/>
      <c r="CA34" s="706" t="e">
        <f t="shared" si="2"/>
        <v>#DIV/0!</v>
      </c>
      <c r="CB34" s="706"/>
      <c r="CC34" s="706"/>
      <c r="CD34" s="706"/>
      <c r="CE34" s="706"/>
    </row>
    <row r="35" spans="2:83" x14ac:dyDescent="0.2">
      <c r="B35" s="648"/>
      <c r="C35" s="648"/>
      <c r="D35" s="648"/>
      <c r="E35" s="648"/>
      <c r="F35" s="648"/>
      <c r="G35" s="648"/>
      <c r="H35" s="648"/>
      <c r="I35" s="648"/>
      <c r="J35" s="648"/>
      <c r="K35" s="648"/>
      <c r="L35" s="648"/>
      <c r="M35" s="648"/>
      <c r="N35" s="636"/>
      <c r="O35" s="637"/>
      <c r="P35" s="688"/>
      <c r="Q35" s="689"/>
      <c r="R35" s="689"/>
      <c r="S35" s="689"/>
      <c r="T35" s="689"/>
      <c r="U35" s="689"/>
      <c r="V35" s="690"/>
      <c r="W35" s="288"/>
      <c r="X35" s="691"/>
      <c r="Y35" s="692"/>
      <c r="Z35" s="692"/>
      <c r="AA35" s="692"/>
      <c r="AB35" s="693"/>
      <c r="AC35" s="691"/>
      <c r="AD35" s="692"/>
      <c r="AE35" s="692"/>
      <c r="AF35" s="692"/>
      <c r="AG35" s="693"/>
      <c r="AH35" s="673"/>
      <c r="AI35" s="674"/>
      <c r="AJ35" s="674"/>
      <c r="AK35" s="674"/>
      <c r="AL35" s="675"/>
      <c r="AM35" s="673"/>
      <c r="AN35" s="674"/>
      <c r="AO35" s="674"/>
      <c r="AP35" s="674"/>
      <c r="AQ35" s="675"/>
      <c r="AR35" s="676"/>
      <c r="AS35" s="677"/>
      <c r="AT35" s="677"/>
      <c r="AU35" s="677"/>
      <c r="AV35" s="678"/>
      <c r="AW35" s="679" t="str">
        <f t="shared" si="3"/>
        <v/>
      </c>
      <c r="AX35" s="680"/>
      <c r="AY35" s="680"/>
      <c r="AZ35" s="680"/>
      <c r="BA35" s="681"/>
      <c r="BB35" s="679" t="str">
        <f t="shared" si="4"/>
        <v/>
      </c>
      <c r="BC35" s="680"/>
      <c r="BD35" s="680"/>
      <c r="BE35" s="680"/>
      <c r="BF35" s="681"/>
      <c r="BG35" s="682" t="str">
        <f t="shared" si="0"/>
        <v/>
      </c>
      <c r="BH35" s="682"/>
      <c r="BI35" s="682"/>
      <c r="BJ35" s="682"/>
      <c r="BK35" s="682"/>
      <c r="BL35" s="649" t="str">
        <f t="shared" si="1"/>
        <v/>
      </c>
      <c r="BM35" s="649"/>
      <c r="BN35" s="649"/>
      <c r="BO35" s="649"/>
      <c r="BP35" s="649"/>
      <c r="BQ35" s="650"/>
      <c r="BR35" s="650"/>
      <c r="BS35" s="650"/>
      <c r="BT35" s="650"/>
      <c r="BU35" s="650"/>
      <c r="BV35" s="651"/>
      <c r="BW35" s="651"/>
      <c r="BX35" s="651"/>
      <c r="BY35" s="651"/>
      <c r="BZ35" s="651"/>
      <c r="CA35" s="706" t="e">
        <f t="shared" si="2"/>
        <v>#DIV/0!</v>
      </c>
      <c r="CB35" s="706"/>
      <c r="CC35" s="706"/>
      <c r="CD35" s="706"/>
      <c r="CE35" s="706"/>
    </row>
    <row r="36" spans="2:83" x14ac:dyDescent="0.2">
      <c r="B36" s="648"/>
      <c r="C36" s="648"/>
      <c r="D36" s="648"/>
      <c r="E36" s="648"/>
      <c r="F36" s="648"/>
      <c r="G36" s="648"/>
      <c r="H36" s="648"/>
      <c r="I36" s="648"/>
      <c r="J36" s="648"/>
      <c r="K36" s="648"/>
      <c r="L36" s="648"/>
      <c r="M36" s="648"/>
      <c r="N36" s="636"/>
      <c r="O36" s="637"/>
      <c r="P36" s="688"/>
      <c r="Q36" s="689"/>
      <c r="R36" s="689"/>
      <c r="S36" s="689"/>
      <c r="T36" s="689"/>
      <c r="U36" s="689"/>
      <c r="V36" s="690"/>
      <c r="W36" s="288"/>
      <c r="X36" s="691"/>
      <c r="Y36" s="692"/>
      <c r="Z36" s="692"/>
      <c r="AA36" s="692"/>
      <c r="AB36" s="693"/>
      <c r="AC36" s="691"/>
      <c r="AD36" s="692"/>
      <c r="AE36" s="692"/>
      <c r="AF36" s="692"/>
      <c r="AG36" s="693"/>
      <c r="AH36" s="673"/>
      <c r="AI36" s="674"/>
      <c r="AJ36" s="674"/>
      <c r="AK36" s="674"/>
      <c r="AL36" s="675"/>
      <c r="AM36" s="673"/>
      <c r="AN36" s="674"/>
      <c r="AO36" s="674"/>
      <c r="AP36" s="674"/>
      <c r="AQ36" s="675"/>
      <c r="AR36" s="676"/>
      <c r="AS36" s="677"/>
      <c r="AT36" s="677"/>
      <c r="AU36" s="677"/>
      <c r="AV36" s="678"/>
      <c r="AW36" s="679" t="str">
        <f t="shared" si="3"/>
        <v/>
      </c>
      <c r="AX36" s="680"/>
      <c r="AY36" s="680"/>
      <c r="AZ36" s="680"/>
      <c r="BA36" s="681"/>
      <c r="BB36" s="679" t="str">
        <f t="shared" si="4"/>
        <v/>
      </c>
      <c r="BC36" s="680"/>
      <c r="BD36" s="680"/>
      <c r="BE36" s="680"/>
      <c r="BF36" s="681"/>
      <c r="BG36" s="682" t="str">
        <f t="shared" si="0"/>
        <v/>
      </c>
      <c r="BH36" s="682"/>
      <c r="BI36" s="682"/>
      <c r="BJ36" s="682"/>
      <c r="BK36" s="682"/>
      <c r="BL36" s="649" t="str">
        <f t="shared" si="1"/>
        <v/>
      </c>
      <c r="BM36" s="649"/>
      <c r="BN36" s="649"/>
      <c r="BO36" s="649"/>
      <c r="BP36" s="649"/>
      <c r="BQ36" s="650"/>
      <c r="BR36" s="650"/>
      <c r="BS36" s="650"/>
      <c r="BT36" s="650"/>
      <c r="BU36" s="650"/>
      <c r="BV36" s="651"/>
      <c r="BW36" s="651"/>
      <c r="BX36" s="651"/>
      <c r="BY36" s="651"/>
      <c r="BZ36" s="651"/>
      <c r="CA36" s="706" t="e">
        <f t="shared" si="2"/>
        <v>#DIV/0!</v>
      </c>
      <c r="CB36" s="706"/>
      <c r="CC36" s="706"/>
      <c r="CD36" s="706"/>
      <c r="CE36" s="706"/>
    </row>
    <row r="37" spans="2:83" x14ac:dyDescent="0.2">
      <c r="B37" s="648"/>
      <c r="C37" s="648"/>
      <c r="D37" s="648"/>
      <c r="E37" s="648"/>
      <c r="F37" s="648"/>
      <c r="G37" s="648"/>
      <c r="H37" s="648"/>
      <c r="I37" s="648"/>
      <c r="J37" s="648"/>
      <c r="K37" s="648"/>
      <c r="L37" s="648"/>
      <c r="M37" s="648"/>
      <c r="N37" s="636"/>
      <c r="O37" s="637"/>
      <c r="P37" s="688"/>
      <c r="Q37" s="689"/>
      <c r="R37" s="689"/>
      <c r="S37" s="689"/>
      <c r="T37" s="689"/>
      <c r="U37" s="689"/>
      <c r="V37" s="690"/>
      <c r="W37" s="288"/>
      <c r="X37" s="691"/>
      <c r="Y37" s="692"/>
      <c r="Z37" s="692"/>
      <c r="AA37" s="692"/>
      <c r="AB37" s="693"/>
      <c r="AC37" s="691"/>
      <c r="AD37" s="692"/>
      <c r="AE37" s="692"/>
      <c r="AF37" s="692"/>
      <c r="AG37" s="693"/>
      <c r="AH37" s="673"/>
      <c r="AI37" s="674"/>
      <c r="AJ37" s="674"/>
      <c r="AK37" s="674"/>
      <c r="AL37" s="675"/>
      <c r="AM37" s="673"/>
      <c r="AN37" s="674"/>
      <c r="AO37" s="674"/>
      <c r="AP37" s="674"/>
      <c r="AQ37" s="675"/>
      <c r="AR37" s="676"/>
      <c r="AS37" s="677"/>
      <c r="AT37" s="677"/>
      <c r="AU37" s="677"/>
      <c r="AV37" s="678"/>
      <c r="AW37" s="679" t="str">
        <f t="shared" si="3"/>
        <v/>
      </c>
      <c r="AX37" s="680"/>
      <c r="AY37" s="680"/>
      <c r="AZ37" s="680"/>
      <c r="BA37" s="681"/>
      <c r="BB37" s="679" t="str">
        <f t="shared" si="4"/>
        <v/>
      </c>
      <c r="BC37" s="680"/>
      <c r="BD37" s="680"/>
      <c r="BE37" s="680"/>
      <c r="BF37" s="681"/>
      <c r="BG37" s="682" t="str">
        <f t="shared" si="0"/>
        <v/>
      </c>
      <c r="BH37" s="682"/>
      <c r="BI37" s="682"/>
      <c r="BJ37" s="682"/>
      <c r="BK37" s="682"/>
      <c r="BL37" s="649" t="str">
        <f t="shared" si="1"/>
        <v/>
      </c>
      <c r="BM37" s="649"/>
      <c r="BN37" s="649"/>
      <c r="BO37" s="649"/>
      <c r="BP37" s="649"/>
      <c r="BQ37" s="650"/>
      <c r="BR37" s="650"/>
      <c r="BS37" s="650"/>
      <c r="BT37" s="650"/>
      <c r="BU37" s="650"/>
      <c r="BV37" s="651"/>
      <c r="BW37" s="651"/>
      <c r="BX37" s="651"/>
      <c r="BY37" s="651"/>
      <c r="BZ37" s="651"/>
      <c r="CA37" s="706" t="e">
        <f t="shared" si="2"/>
        <v>#DIV/0!</v>
      </c>
      <c r="CB37" s="706"/>
      <c r="CC37" s="706"/>
      <c r="CD37" s="706"/>
      <c r="CE37" s="706"/>
    </row>
    <row r="38" spans="2:83" x14ac:dyDescent="0.2">
      <c r="B38" s="648"/>
      <c r="C38" s="648"/>
      <c r="D38" s="648"/>
      <c r="E38" s="648"/>
      <c r="F38" s="648"/>
      <c r="G38" s="648"/>
      <c r="H38" s="648"/>
      <c r="I38" s="648"/>
      <c r="J38" s="648"/>
      <c r="K38" s="648"/>
      <c r="L38" s="648"/>
      <c r="M38" s="648"/>
      <c r="N38" s="636"/>
      <c r="O38" s="637"/>
      <c r="P38" s="688"/>
      <c r="Q38" s="689"/>
      <c r="R38" s="689"/>
      <c r="S38" s="689"/>
      <c r="T38" s="689"/>
      <c r="U38" s="689"/>
      <c r="V38" s="690"/>
      <c r="W38" s="288"/>
      <c r="X38" s="691"/>
      <c r="Y38" s="692"/>
      <c r="Z38" s="692"/>
      <c r="AA38" s="692"/>
      <c r="AB38" s="693"/>
      <c r="AC38" s="691"/>
      <c r="AD38" s="692"/>
      <c r="AE38" s="692"/>
      <c r="AF38" s="692"/>
      <c r="AG38" s="693"/>
      <c r="AH38" s="673"/>
      <c r="AI38" s="674"/>
      <c r="AJ38" s="674"/>
      <c r="AK38" s="674"/>
      <c r="AL38" s="675"/>
      <c r="AM38" s="673"/>
      <c r="AN38" s="674"/>
      <c r="AO38" s="674"/>
      <c r="AP38" s="674"/>
      <c r="AQ38" s="675"/>
      <c r="AR38" s="676"/>
      <c r="AS38" s="677"/>
      <c r="AT38" s="677"/>
      <c r="AU38" s="677"/>
      <c r="AV38" s="678"/>
      <c r="AW38" s="679" t="str">
        <f t="shared" si="3"/>
        <v/>
      </c>
      <c r="AX38" s="680"/>
      <c r="AY38" s="680"/>
      <c r="AZ38" s="680"/>
      <c r="BA38" s="681"/>
      <c r="BB38" s="679" t="str">
        <f t="shared" si="4"/>
        <v/>
      </c>
      <c r="BC38" s="680"/>
      <c r="BD38" s="680"/>
      <c r="BE38" s="680"/>
      <c r="BF38" s="681"/>
      <c r="BG38" s="682" t="str">
        <f t="shared" si="0"/>
        <v/>
      </c>
      <c r="BH38" s="682"/>
      <c r="BI38" s="682"/>
      <c r="BJ38" s="682"/>
      <c r="BK38" s="682"/>
      <c r="BL38" s="649" t="str">
        <f t="shared" si="1"/>
        <v/>
      </c>
      <c r="BM38" s="649"/>
      <c r="BN38" s="649"/>
      <c r="BO38" s="649"/>
      <c r="BP38" s="649"/>
      <c r="BQ38" s="650"/>
      <c r="BR38" s="650"/>
      <c r="BS38" s="650"/>
      <c r="BT38" s="650"/>
      <c r="BU38" s="650"/>
      <c r="BV38" s="651"/>
      <c r="BW38" s="651"/>
      <c r="BX38" s="651"/>
      <c r="BY38" s="651"/>
      <c r="BZ38" s="651"/>
      <c r="CA38" s="706" t="e">
        <f t="shared" si="2"/>
        <v>#DIV/0!</v>
      </c>
      <c r="CB38" s="706"/>
      <c r="CC38" s="706"/>
      <c r="CD38" s="706"/>
      <c r="CE38" s="706"/>
    </row>
    <row r="39" spans="2:83" x14ac:dyDescent="0.2">
      <c r="B39" s="648"/>
      <c r="C39" s="648"/>
      <c r="D39" s="648"/>
      <c r="E39" s="648"/>
      <c r="F39" s="648"/>
      <c r="G39" s="648"/>
      <c r="H39" s="648"/>
      <c r="I39" s="648"/>
      <c r="J39" s="648"/>
      <c r="K39" s="648"/>
      <c r="L39" s="648"/>
      <c r="M39" s="648"/>
      <c r="N39" s="636"/>
      <c r="O39" s="637"/>
      <c r="P39" s="688"/>
      <c r="Q39" s="689"/>
      <c r="R39" s="689"/>
      <c r="S39" s="689"/>
      <c r="T39" s="689"/>
      <c r="U39" s="689"/>
      <c r="V39" s="690"/>
      <c r="W39" s="288"/>
      <c r="X39" s="691"/>
      <c r="Y39" s="692"/>
      <c r="Z39" s="692"/>
      <c r="AA39" s="692"/>
      <c r="AB39" s="693"/>
      <c r="AC39" s="691"/>
      <c r="AD39" s="692"/>
      <c r="AE39" s="692"/>
      <c r="AF39" s="692"/>
      <c r="AG39" s="693"/>
      <c r="AH39" s="673"/>
      <c r="AI39" s="674"/>
      <c r="AJ39" s="674"/>
      <c r="AK39" s="674"/>
      <c r="AL39" s="675"/>
      <c r="AM39" s="673"/>
      <c r="AN39" s="674"/>
      <c r="AO39" s="674"/>
      <c r="AP39" s="674"/>
      <c r="AQ39" s="675"/>
      <c r="AR39" s="676"/>
      <c r="AS39" s="677"/>
      <c r="AT39" s="677"/>
      <c r="AU39" s="677"/>
      <c r="AV39" s="678"/>
      <c r="AW39" s="679" t="str">
        <f t="shared" si="3"/>
        <v/>
      </c>
      <c r="AX39" s="680"/>
      <c r="AY39" s="680"/>
      <c r="AZ39" s="680"/>
      <c r="BA39" s="681"/>
      <c r="BB39" s="679" t="str">
        <f t="shared" si="4"/>
        <v/>
      </c>
      <c r="BC39" s="680"/>
      <c r="BD39" s="680"/>
      <c r="BE39" s="680"/>
      <c r="BF39" s="681"/>
      <c r="BG39" s="682" t="str">
        <f t="shared" si="0"/>
        <v/>
      </c>
      <c r="BH39" s="682"/>
      <c r="BI39" s="682"/>
      <c r="BJ39" s="682"/>
      <c r="BK39" s="682"/>
      <c r="BL39" s="649" t="str">
        <f t="shared" si="1"/>
        <v/>
      </c>
      <c r="BM39" s="649"/>
      <c r="BN39" s="649"/>
      <c r="BO39" s="649"/>
      <c r="BP39" s="649"/>
      <c r="BQ39" s="650"/>
      <c r="BR39" s="650"/>
      <c r="BS39" s="650"/>
      <c r="BT39" s="650"/>
      <c r="BU39" s="650"/>
      <c r="BV39" s="651"/>
      <c r="BW39" s="651"/>
      <c r="BX39" s="651"/>
      <c r="BY39" s="651"/>
      <c r="BZ39" s="651"/>
      <c r="CA39" s="706" t="e">
        <f t="shared" si="2"/>
        <v>#DIV/0!</v>
      </c>
      <c r="CB39" s="706"/>
      <c r="CC39" s="706"/>
      <c r="CD39" s="706"/>
      <c r="CE39" s="706"/>
    </row>
    <row r="40" spans="2:83" x14ac:dyDescent="0.2">
      <c r="B40" s="648"/>
      <c r="C40" s="648"/>
      <c r="D40" s="648"/>
      <c r="E40" s="648"/>
      <c r="F40" s="648"/>
      <c r="G40" s="648"/>
      <c r="H40" s="648"/>
      <c r="I40" s="648"/>
      <c r="J40" s="648"/>
      <c r="K40" s="648"/>
      <c r="L40" s="648"/>
      <c r="M40" s="648"/>
      <c r="N40" s="636"/>
      <c r="O40" s="637"/>
      <c r="P40" s="688"/>
      <c r="Q40" s="689"/>
      <c r="R40" s="689"/>
      <c r="S40" s="689"/>
      <c r="T40" s="689"/>
      <c r="U40" s="689"/>
      <c r="V40" s="690"/>
      <c r="W40" s="288"/>
      <c r="X40" s="691"/>
      <c r="Y40" s="692"/>
      <c r="Z40" s="692"/>
      <c r="AA40" s="692"/>
      <c r="AB40" s="693"/>
      <c r="AC40" s="691"/>
      <c r="AD40" s="692"/>
      <c r="AE40" s="692"/>
      <c r="AF40" s="692"/>
      <c r="AG40" s="693"/>
      <c r="AH40" s="673"/>
      <c r="AI40" s="674"/>
      <c r="AJ40" s="674"/>
      <c r="AK40" s="674"/>
      <c r="AL40" s="675"/>
      <c r="AM40" s="673"/>
      <c r="AN40" s="674"/>
      <c r="AO40" s="674"/>
      <c r="AP40" s="674"/>
      <c r="AQ40" s="675"/>
      <c r="AR40" s="676"/>
      <c r="AS40" s="677"/>
      <c r="AT40" s="677"/>
      <c r="AU40" s="677"/>
      <c r="AV40" s="678"/>
      <c r="AW40" s="679" t="str">
        <f t="shared" si="3"/>
        <v/>
      </c>
      <c r="AX40" s="680"/>
      <c r="AY40" s="680"/>
      <c r="AZ40" s="680"/>
      <c r="BA40" s="681"/>
      <c r="BB40" s="679" t="str">
        <f t="shared" si="4"/>
        <v/>
      </c>
      <c r="BC40" s="680"/>
      <c r="BD40" s="680"/>
      <c r="BE40" s="680"/>
      <c r="BF40" s="681"/>
      <c r="BG40" s="682" t="str">
        <f t="shared" si="0"/>
        <v/>
      </c>
      <c r="BH40" s="682"/>
      <c r="BI40" s="682"/>
      <c r="BJ40" s="682"/>
      <c r="BK40" s="682"/>
      <c r="BL40" s="649" t="str">
        <f t="shared" si="1"/>
        <v/>
      </c>
      <c r="BM40" s="649"/>
      <c r="BN40" s="649"/>
      <c r="BO40" s="649"/>
      <c r="BP40" s="649"/>
      <c r="BQ40" s="650"/>
      <c r="BR40" s="650"/>
      <c r="BS40" s="650"/>
      <c r="BT40" s="650"/>
      <c r="BU40" s="650"/>
      <c r="BV40" s="651"/>
      <c r="BW40" s="651"/>
      <c r="BX40" s="651"/>
      <c r="BY40" s="651"/>
      <c r="BZ40" s="651"/>
      <c r="CA40" s="706" t="e">
        <f t="shared" si="2"/>
        <v>#DIV/0!</v>
      </c>
      <c r="CB40" s="706"/>
      <c r="CC40" s="706"/>
      <c r="CD40" s="706"/>
      <c r="CE40" s="706"/>
    </row>
    <row r="41" spans="2:83" x14ac:dyDescent="0.2">
      <c r="B41" s="648"/>
      <c r="C41" s="648"/>
      <c r="D41" s="648"/>
      <c r="E41" s="648"/>
      <c r="F41" s="648"/>
      <c r="G41" s="648"/>
      <c r="H41" s="648"/>
      <c r="I41" s="648"/>
      <c r="J41" s="648"/>
      <c r="K41" s="648"/>
      <c r="L41" s="648"/>
      <c r="M41" s="648"/>
      <c r="N41" s="636"/>
      <c r="O41" s="637"/>
      <c r="P41" s="688"/>
      <c r="Q41" s="689"/>
      <c r="R41" s="689"/>
      <c r="S41" s="689"/>
      <c r="T41" s="689"/>
      <c r="U41" s="689"/>
      <c r="V41" s="690"/>
      <c r="W41" s="288"/>
      <c r="X41" s="691"/>
      <c r="Y41" s="692"/>
      <c r="Z41" s="692"/>
      <c r="AA41" s="692"/>
      <c r="AB41" s="693"/>
      <c r="AC41" s="691"/>
      <c r="AD41" s="692"/>
      <c r="AE41" s="692"/>
      <c r="AF41" s="692"/>
      <c r="AG41" s="693"/>
      <c r="AH41" s="673"/>
      <c r="AI41" s="674"/>
      <c r="AJ41" s="674"/>
      <c r="AK41" s="674"/>
      <c r="AL41" s="675"/>
      <c r="AM41" s="673"/>
      <c r="AN41" s="674"/>
      <c r="AO41" s="674"/>
      <c r="AP41" s="674"/>
      <c r="AQ41" s="675"/>
      <c r="AR41" s="676"/>
      <c r="AS41" s="677"/>
      <c r="AT41" s="677"/>
      <c r="AU41" s="677"/>
      <c r="AV41" s="678"/>
      <c r="AW41" s="679" t="str">
        <f t="shared" si="3"/>
        <v/>
      </c>
      <c r="AX41" s="680"/>
      <c r="AY41" s="680"/>
      <c r="AZ41" s="680"/>
      <c r="BA41" s="681"/>
      <c r="BB41" s="679" t="str">
        <f t="shared" si="4"/>
        <v/>
      </c>
      <c r="BC41" s="680"/>
      <c r="BD41" s="680"/>
      <c r="BE41" s="680"/>
      <c r="BF41" s="681"/>
      <c r="BG41" s="682" t="str">
        <f t="shared" si="0"/>
        <v/>
      </c>
      <c r="BH41" s="682"/>
      <c r="BI41" s="682"/>
      <c r="BJ41" s="682"/>
      <c r="BK41" s="682"/>
      <c r="BL41" s="649" t="str">
        <f t="shared" si="1"/>
        <v/>
      </c>
      <c r="BM41" s="649"/>
      <c r="BN41" s="649"/>
      <c r="BO41" s="649"/>
      <c r="BP41" s="649"/>
      <c r="BQ41" s="650"/>
      <c r="BR41" s="650"/>
      <c r="BS41" s="650"/>
      <c r="BT41" s="650"/>
      <c r="BU41" s="650"/>
      <c r="BV41" s="651"/>
      <c r="BW41" s="651"/>
      <c r="BX41" s="651"/>
      <c r="BY41" s="651"/>
      <c r="BZ41" s="651"/>
      <c r="CA41" s="706" t="e">
        <f t="shared" si="2"/>
        <v>#DIV/0!</v>
      </c>
      <c r="CB41" s="706"/>
      <c r="CC41" s="706"/>
      <c r="CD41" s="706"/>
      <c r="CE41" s="706"/>
    </row>
    <row r="42" spans="2:83" x14ac:dyDescent="0.2">
      <c r="B42" s="648"/>
      <c r="C42" s="648"/>
      <c r="D42" s="648"/>
      <c r="E42" s="648"/>
      <c r="F42" s="648"/>
      <c r="G42" s="648"/>
      <c r="H42" s="648"/>
      <c r="I42" s="648"/>
      <c r="J42" s="648"/>
      <c r="K42" s="648"/>
      <c r="L42" s="648"/>
      <c r="M42" s="648"/>
      <c r="N42" s="636"/>
      <c r="O42" s="637"/>
      <c r="P42" s="688"/>
      <c r="Q42" s="689"/>
      <c r="R42" s="689"/>
      <c r="S42" s="689"/>
      <c r="T42" s="689"/>
      <c r="U42" s="689"/>
      <c r="V42" s="690"/>
      <c r="W42" s="288"/>
      <c r="X42" s="691"/>
      <c r="Y42" s="692"/>
      <c r="Z42" s="692"/>
      <c r="AA42" s="692"/>
      <c r="AB42" s="693"/>
      <c r="AC42" s="691"/>
      <c r="AD42" s="692"/>
      <c r="AE42" s="692"/>
      <c r="AF42" s="692"/>
      <c r="AG42" s="693"/>
      <c r="AH42" s="673"/>
      <c r="AI42" s="674"/>
      <c r="AJ42" s="674"/>
      <c r="AK42" s="674"/>
      <c r="AL42" s="675"/>
      <c r="AM42" s="673"/>
      <c r="AN42" s="674"/>
      <c r="AO42" s="674"/>
      <c r="AP42" s="674"/>
      <c r="AQ42" s="675"/>
      <c r="AR42" s="676"/>
      <c r="AS42" s="677"/>
      <c r="AT42" s="677"/>
      <c r="AU42" s="677"/>
      <c r="AV42" s="678"/>
      <c r="AW42" s="679" t="str">
        <f t="shared" si="3"/>
        <v/>
      </c>
      <c r="AX42" s="680"/>
      <c r="AY42" s="680"/>
      <c r="AZ42" s="680"/>
      <c r="BA42" s="681"/>
      <c r="BB42" s="679" t="str">
        <f t="shared" si="4"/>
        <v/>
      </c>
      <c r="BC42" s="680"/>
      <c r="BD42" s="680"/>
      <c r="BE42" s="680"/>
      <c r="BF42" s="681"/>
      <c r="BG42" s="682" t="str">
        <f t="shared" si="0"/>
        <v/>
      </c>
      <c r="BH42" s="682"/>
      <c r="BI42" s="682"/>
      <c r="BJ42" s="682"/>
      <c r="BK42" s="682"/>
      <c r="BL42" s="649" t="str">
        <f t="shared" si="1"/>
        <v/>
      </c>
      <c r="BM42" s="649"/>
      <c r="BN42" s="649"/>
      <c r="BO42" s="649"/>
      <c r="BP42" s="649"/>
      <c r="BQ42" s="650"/>
      <c r="BR42" s="650"/>
      <c r="BS42" s="650"/>
      <c r="BT42" s="650"/>
      <c r="BU42" s="650"/>
      <c r="BV42" s="651"/>
      <c r="BW42" s="651"/>
      <c r="BX42" s="651"/>
      <c r="BY42" s="651"/>
      <c r="BZ42" s="651"/>
      <c r="CA42" s="706" t="e">
        <f t="shared" si="2"/>
        <v>#DIV/0!</v>
      </c>
      <c r="CB42" s="706"/>
      <c r="CC42" s="706"/>
      <c r="CD42" s="706"/>
      <c r="CE42" s="706"/>
    </row>
    <row r="43" spans="2:83" x14ac:dyDescent="0.2">
      <c r="B43" s="648"/>
      <c r="C43" s="648"/>
      <c r="D43" s="648"/>
      <c r="E43" s="648"/>
      <c r="F43" s="648"/>
      <c r="G43" s="648"/>
      <c r="H43" s="648"/>
      <c r="I43" s="648"/>
      <c r="J43" s="648"/>
      <c r="K43" s="648"/>
      <c r="L43" s="648"/>
      <c r="M43" s="648"/>
      <c r="N43" s="636"/>
      <c r="O43" s="637"/>
      <c r="P43" s="688"/>
      <c r="Q43" s="689"/>
      <c r="R43" s="689"/>
      <c r="S43" s="689"/>
      <c r="T43" s="689"/>
      <c r="U43" s="689"/>
      <c r="V43" s="690"/>
      <c r="W43" s="288"/>
      <c r="X43" s="691"/>
      <c r="Y43" s="692"/>
      <c r="Z43" s="692"/>
      <c r="AA43" s="692"/>
      <c r="AB43" s="693"/>
      <c r="AC43" s="691"/>
      <c r="AD43" s="692"/>
      <c r="AE43" s="692"/>
      <c r="AF43" s="692"/>
      <c r="AG43" s="693"/>
      <c r="AH43" s="673"/>
      <c r="AI43" s="674"/>
      <c r="AJ43" s="674"/>
      <c r="AK43" s="674"/>
      <c r="AL43" s="675"/>
      <c r="AM43" s="673"/>
      <c r="AN43" s="674"/>
      <c r="AO43" s="674"/>
      <c r="AP43" s="674"/>
      <c r="AQ43" s="675"/>
      <c r="AR43" s="676"/>
      <c r="AS43" s="677"/>
      <c r="AT43" s="677"/>
      <c r="AU43" s="677"/>
      <c r="AV43" s="678"/>
      <c r="AW43" s="679" t="str">
        <f t="shared" si="3"/>
        <v/>
      </c>
      <c r="AX43" s="680"/>
      <c r="AY43" s="680"/>
      <c r="AZ43" s="680"/>
      <c r="BA43" s="681"/>
      <c r="BB43" s="679" t="str">
        <f t="shared" si="4"/>
        <v/>
      </c>
      <c r="BC43" s="680"/>
      <c r="BD43" s="680"/>
      <c r="BE43" s="680"/>
      <c r="BF43" s="681"/>
      <c r="BG43" s="682" t="str">
        <f t="shared" si="0"/>
        <v/>
      </c>
      <c r="BH43" s="682"/>
      <c r="BI43" s="682"/>
      <c r="BJ43" s="682"/>
      <c r="BK43" s="682"/>
      <c r="BL43" s="649" t="str">
        <f t="shared" si="1"/>
        <v/>
      </c>
      <c r="BM43" s="649"/>
      <c r="BN43" s="649"/>
      <c r="BO43" s="649"/>
      <c r="BP43" s="649"/>
      <c r="BQ43" s="650"/>
      <c r="BR43" s="650"/>
      <c r="BS43" s="650"/>
      <c r="BT43" s="650"/>
      <c r="BU43" s="650"/>
      <c r="BV43" s="651"/>
      <c r="BW43" s="651"/>
      <c r="BX43" s="651"/>
      <c r="BY43" s="651"/>
      <c r="BZ43" s="651"/>
      <c r="CA43" s="706" t="e">
        <f t="shared" si="2"/>
        <v>#DIV/0!</v>
      </c>
      <c r="CB43" s="706"/>
      <c r="CC43" s="706"/>
      <c r="CD43" s="706"/>
      <c r="CE43" s="706"/>
    </row>
    <row r="44" spans="2:83" x14ac:dyDescent="0.2">
      <c r="B44" s="648"/>
      <c r="C44" s="648"/>
      <c r="D44" s="648"/>
      <c r="E44" s="648"/>
      <c r="F44" s="648"/>
      <c r="G44" s="648"/>
      <c r="H44" s="648"/>
      <c r="I44" s="648"/>
      <c r="J44" s="648"/>
      <c r="K44" s="648"/>
      <c r="L44" s="648"/>
      <c r="M44" s="648"/>
      <c r="N44" s="636"/>
      <c r="O44" s="637"/>
      <c r="P44" s="688"/>
      <c r="Q44" s="689"/>
      <c r="R44" s="689"/>
      <c r="S44" s="689"/>
      <c r="T44" s="689"/>
      <c r="U44" s="689"/>
      <c r="V44" s="690"/>
      <c r="W44" s="288"/>
      <c r="X44" s="691"/>
      <c r="Y44" s="692"/>
      <c r="Z44" s="692"/>
      <c r="AA44" s="692"/>
      <c r="AB44" s="693"/>
      <c r="AC44" s="691"/>
      <c r="AD44" s="692"/>
      <c r="AE44" s="692"/>
      <c r="AF44" s="692"/>
      <c r="AG44" s="693"/>
      <c r="AH44" s="673"/>
      <c r="AI44" s="674"/>
      <c r="AJ44" s="674"/>
      <c r="AK44" s="674"/>
      <c r="AL44" s="675"/>
      <c r="AM44" s="673"/>
      <c r="AN44" s="674"/>
      <c r="AO44" s="674"/>
      <c r="AP44" s="674"/>
      <c r="AQ44" s="675"/>
      <c r="AR44" s="676"/>
      <c r="AS44" s="677"/>
      <c r="AT44" s="677"/>
      <c r="AU44" s="677"/>
      <c r="AV44" s="678"/>
      <c r="AW44" s="679" t="str">
        <f t="shared" si="3"/>
        <v/>
      </c>
      <c r="AX44" s="680"/>
      <c r="AY44" s="680"/>
      <c r="AZ44" s="680"/>
      <c r="BA44" s="681"/>
      <c r="BB44" s="679" t="str">
        <f t="shared" si="4"/>
        <v/>
      </c>
      <c r="BC44" s="680"/>
      <c r="BD44" s="680"/>
      <c r="BE44" s="680"/>
      <c r="BF44" s="681"/>
      <c r="BG44" s="682" t="str">
        <f t="shared" si="0"/>
        <v/>
      </c>
      <c r="BH44" s="682"/>
      <c r="BI44" s="682"/>
      <c r="BJ44" s="682"/>
      <c r="BK44" s="682"/>
      <c r="BL44" s="649" t="str">
        <f t="shared" si="1"/>
        <v/>
      </c>
      <c r="BM44" s="649"/>
      <c r="BN44" s="649"/>
      <c r="BO44" s="649"/>
      <c r="BP44" s="649"/>
      <c r="BQ44" s="650"/>
      <c r="BR44" s="650"/>
      <c r="BS44" s="650"/>
      <c r="BT44" s="650"/>
      <c r="BU44" s="650"/>
      <c r="BV44" s="651"/>
      <c r="BW44" s="651"/>
      <c r="BX44" s="651"/>
      <c r="BY44" s="651"/>
      <c r="BZ44" s="651"/>
      <c r="CA44" s="706" t="e">
        <f t="shared" si="2"/>
        <v>#DIV/0!</v>
      </c>
      <c r="CB44" s="706"/>
      <c r="CC44" s="706"/>
      <c r="CD44" s="706"/>
      <c r="CE44" s="706"/>
    </row>
    <row r="45" spans="2:83" x14ac:dyDescent="0.2">
      <c r="B45" s="648"/>
      <c r="C45" s="648"/>
      <c r="D45" s="648"/>
      <c r="E45" s="648"/>
      <c r="F45" s="648"/>
      <c r="G45" s="648"/>
      <c r="H45" s="648"/>
      <c r="I45" s="648"/>
      <c r="J45" s="648"/>
      <c r="K45" s="648"/>
      <c r="L45" s="648"/>
      <c r="M45" s="648"/>
      <c r="N45" s="636"/>
      <c r="O45" s="637"/>
      <c r="P45" s="688"/>
      <c r="Q45" s="689"/>
      <c r="R45" s="689"/>
      <c r="S45" s="689"/>
      <c r="T45" s="689"/>
      <c r="U45" s="689"/>
      <c r="V45" s="690"/>
      <c r="W45" s="288"/>
      <c r="X45" s="691"/>
      <c r="Y45" s="692"/>
      <c r="Z45" s="692"/>
      <c r="AA45" s="692"/>
      <c r="AB45" s="693"/>
      <c r="AC45" s="691"/>
      <c r="AD45" s="692"/>
      <c r="AE45" s="692"/>
      <c r="AF45" s="692"/>
      <c r="AG45" s="693"/>
      <c r="AH45" s="673"/>
      <c r="AI45" s="674"/>
      <c r="AJ45" s="674"/>
      <c r="AK45" s="674"/>
      <c r="AL45" s="675"/>
      <c r="AM45" s="673"/>
      <c r="AN45" s="674"/>
      <c r="AO45" s="674"/>
      <c r="AP45" s="674"/>
      <c r="AQ45" s="675"/>
      <c r="AR45" s="676"/>
      <c r="AS45" s="677"/>
      <c r="AT45" s="677"/>
      <c r="AU45" s="677"/>
      <c r="AV45" s="678"/>
      <c r="AW45" s="679" t="str">
        <f t="shared" si="3"/>
        <v/>
      </c>
      <c r="AX45" s="680"/>
      <c r="AY45" s="680"/>
      <c r="AZ45" s="680"/>
      <c r="BA45" s="681"/>
      <c r="BB45" s="679" t="str">
        <f t="shared" si="4"/>
        <v/>
      </c>
      <c r="BC45" s="680"/>
      <c r="BD45" s="680"/>
      <c r="BE45" s="680"/>
      <c r="BF45" s="681"/>
      <c r="BG45" s="682" t="str">
        <f t="shared" si="0"/>
        <v/>
      </c>
      <c r="BH45" s="682"/>
      <c r="BI45" s="682"/>
      <c r="BJ45" s="682"/>
      <c r="BK45" s="682"/>
      <c r="BL45" s="649" t="str">
        <f t="shared" si="1"/>
        <v/>
      </c>
      <c r="BM45" s="649"/>
      <c r="BN45" s="649"/>
      <c r="BO45" s="649"/>
      <c r="BP45" s="649"/>
      <c r="BQ45" s="650"/>
      <c r="BR45" s="650"/>
      <c r="BS45" s="650"/>
      <c r="BT45" s="650"/>
      <c r="BU45" s="650"/>
      <c r="BV45" s="651"/>
      <c r="BW45" s="651"/>
      <c r="BX45" s="651"/>
      <c r="BY45" s="651"/>
      <c r="BZ45" s="651"/>
      <c r="CA45" s="706" t="e">
        <f t="shared" si="2"/>
        <v>#DIV/0!</v>
      </c>
      <c r="CB45" s="706"/>
      <c r="CC45" s="706"/>
      <c r="CD45" s="706"/>
      <c r="CE45" s="706"/>
    </row>
    <row r="46" spans="2:83" x14ac:dyDescent="0.2">
      <c r="B46" s="648"/>
      <c r="C46" s="648"/>
      <c r="D46" s="648"/>
      <c r="E46" s="648"/>
      <c r="F46" s="648"/>
      <c r="G46" s="648"/>
      <c r="H46" s="648"/>
      <c r="I46" s="648"/>
      <c r="J46" s="648"/>
      <c r="K46" s="648"/>
      <c r="L46" s="648"/>
      <c r="M46" s="648"/>
      <c r="N46" s="636"/>
      <c r="O46" s="637"/>
      <c r="P46" s="688"/>
      <c r="Q46" s="689"/>
      <c r="R46" s="689"/>
      <c r="S46" s="689"/>
      <c r="T46" s="689"/>
      <c r="U46" s="689"/>
      <c r="V46" s="690"/>
      <c r="W46" s="288"/>
      <c r="X46" s="691"/>
      <c r="Y46" s="692"/>
      <c r="Z46" s="692"/>
      <c r="AA46" s="692"/>
      <c r="AB46" s="693"/>
      <c r="AC46" s="691"/>
      <c r="AD46" s="692"/>
      <c r="AE46" s="692"/>
      <c r="AF46" s="692"/>
      <c r="AG46" s="693"/>
      <c r="AH46" s="673"/>
      <c r="AI46" s="674"/>
      <c r="AJ46" s="674"/>
      <c r="AK46" s="674"/>
      <c r="AL46" s="675"/>
      <c r="AM46" s="673"/>
      <c r="AN46" s="674"/>
      <c r="AO46" s="674"/>
      <c r="AP46" s="674"/>
      <c r="AQ46" s="675"/>
      <c r="AR46" s="676"/>
      <c r="AS46" s="677"/>
      <c r="AT46" s="677"/>
      <c r="AU46" s="677"/>
      <c r="AV46" s="678"/>
      <c r="AW46" s="679" t="str">
        <f t="shared" si="3"/>
        <v/>
      </c>
      <c r="AX46" s="680"/>
      <c r="AY46" s="680"/>
      <c r="AZ46" s="680"/>
      <c r="BA46" s="681"/>
      <c r="BB46" s="679" t="str">
        <f t="shared" si="4"/>
        <v/>
      </c>
      <c r="BC46" s="680"/>
      <c r="BD46" s="680"/>
      <c r="BE46" s="680"/>
      <c r="BF46" s="681"/>
      <c r="BG46" s="682" t="str">
        <f t="shared" si="0"/>
        <v/>
      </c>
      <c r="BH46" s="682"/>
      <c r="BI46" s="682"/>
      <c r="BJ46" s="682"/>
      <c r="BK46" s="682"/>
      <c r="BL46" s="649" t="str">
        <f t="shared" si="1"/>
        <v/>
      </c>
      <c r="BM46" s="649"/>
      <c r="BN46" s="649"/>
      <c r="BO46" s="649"/>
      <c r="BP46" s="649"/>
      <c r="BQ46" s="650"/>
      <c r="BR46" s="650"/>
      <c r="BS46" s="650"/>
      <c r="BT46" s="650"/>
      <c r="BU46" s="650"/>
      <c r="BV46" s="651"/>
      <c r="BW46" s="651"/>
      <c r="BX46" s="651"/>
      <c r="BY46" s="651"/>
      <c r="BZ46" s="651"/>
      <c r="CA46" s="706" t="e">
        <f t="shared" si="2"/>
        <v>#DIV/0!</v>
      </c>
      <c r="CB46" s="706"/>
      <c r="CC46" s="706"/>
      <c r="CD46" s="706"/>
      <c r="CE46" s="706"/>
    </row>
    <row r="47" spans="2:83" x14ac:dyDescent="0.2">
      <c r="B47" s="648"/>
      <c r="C47" s="648"/>
      <c r="D47" s="648"/>
      <c r="E47" s="648"/>
      <c r="F47" s="648"/>
      <c r="G47" s="648"/>
      <c r="H47" s="648"/>
      <c r="I47" s="648"/>
      <c r="J47" s="648"/>
      <c r="K47" s="648"/>
      <c r="L47" s="648"/>
      <c r="M47" s="648"/>
      <c r="N47" s="636"/>
      <c r="O47" s="637"/>
      <c r="P47" s="688"/>
      <c r="Q47" s="689"/>
      <c r="R47" s="689"/>
      <c r="S47" s="689"/>
      <c r="T47" s="689"/>
      <c r="U47" s="689"/>
      <c r="V47" s="690"/>
      <c r="W47" s="288"/>
      <c r="X47" s="691"/>
      <c r="Y47" s="692"/>
      <c r="Z47" s="692"/>
      <c r="AA47" s="692"/>
      <c r="AB47" s="693"/>
      <c r="AC47" s="691"/>
      <c r="AD47" s="692"/>
      <c r="AE47" s="692"/>
      <c r="AF47" s="692"/>
      <c r="AG47" s="693"/>
      <c r="AH47" s="673"/>
      <c r="AI47" s="674"/>
      <c r="AJ47" s="674"/>
      <c r="AK47" s="674"/>
      <c r="AL47" s="675"/>
      <c r="AM47" s="673"/>
      <c r="AN47" s="674"/>
      <c r="AO47" s="674"/>
      <c r="AP47" s="674"/>
      <c r="AQ47" s="675"/>
      <c r="AR47" s="676"/>
      <c r="AS47" s="677"/>
      <c r="AT47" s="677"/>
      <c r="AU47" s="677"/>
      <c r="AV47" s="678"/>
      <c r="AW47" s="679" t="str">
        <f t="shared" si="3"/>
        <v/>
      </c>
      <c r="AX47" s="680"/>
      <c r="AY47" s="680"/>
      <c r="AZ47" s="680"/>
      <c r="BA47" s="681"/>
      <c r="BB47" s="679" t="str">
        <f t="shared" si="4"/>
        <v/>
      </c>
      <c r="BC47" s="680"/>
      <c r="BD47" s="680"/>
      <c r="BE47" s="680"/>
      <c r="BF47" s="681"/>
      <c r="BG47" s="682" t="str">
        <f t="shared" si="0"/>
        <v/>
      </c>
      <c r="BH47" s="682"/>
      <c r="BI47" s="682"/>
      <c r="BJ47" s="682"/>
      <c r="BK47" s="682"/>
      <c r="BL47" s="649" t="str">
        <f t="shared" si="1"/>
        <v/>
      </c>
      <c r="BM47" s="649"/>
      <c r="BN47" s="649"/>
      <c r="BO47" s="649"/>
      <c r="BP47" s="649"/>
      <c r="BQ47" s="650"/>
      <c r="BR47" s="650"/>
      <c r="BS47" s="650"/>
      <c r="BT47" s="650"/>
      <c r="BU47" s="650"/>
      <c r="BV47" s="651"/>
      <c r="BW47" s="651"/>
      <c r="BX47" s="651"/>
      <c r="BY47" s="651"/>
      <c r="BZ47" s="651"/>
      <c r="CA47" s="706" t="e">
        <f t="shared" si="2"/>
        <v>#DIV/0!</v>
      </c>
      <c r="CB47" s="706"/>
      <c r="CC47" s="706"/>
      <c r="CD47" s="706"/>
      <c r="CE47" s="706"/>
    </row>
    <row r="48" spans="2:83" x14ac:dyDescent="0.2">
      <c r="B48" s="648"/>
      <c r="C48" s="648"/>
      <c r="D48" s="648"/>
      <c r="E48" s="648"/>
      <c r="F48" s="648"/>
      <c r="G48" s="648"/>
      <c r="H48" s="648"/>
      <c r="I48" s="648"/>
      <c r="J48" s="648"/>
      <c r="K48" s="648"/>
      <c r="L48" s="648"/>
      <c r="M48" s="648"/>
      <c r="N48" s="636"/>
      <c r="O48" s="637"/>
      <c r="P48" s="688"/>
      <c r="Q48" s="689"/>
      <c r="R48" s="689"/>
      <c r="S48" s="689"/>
      <c r="T48" s="689"/>
      <c r="U48" s="689"/>
      <c r="V48" s="690"/>
      <c r="W48" s="288"/>
      <c r="X48" s="691"/>
      <c r="Y48" s="692"/>
      <c r="Z48" s="692"/>
      <c r="AA48" s="692"/>
      <c r="AB48" s="693"/>
      <c r="AC48" s="691"/>
      <c r="AD48" s="692"/>
      <c r="AE48" s="692"/>
      <c r="AF48" s="692"/>
      <c r="AG48" s="693"/>
      <c r="AH48" s="673"/>
      <c r="AI48" s="674"/>
      <c r="AJ48" s="674"/>
      <c r="AK48" s="674"/>
      <c r="AL48" s="675"/>
      <c r="AM48" s="673"/>
      <c r="AN48" s="674"/>
      <c r="AO48" s="674"/>
      <c r="AP48" s="674"/>
      <c r="AQ48" s="675"/>
      <c r="AR48" s="676"/>
      <c r="AS48" s="677"/>
      <c r="AT48" s="677"/>
      <c r="AU48" s="677"/>
      <c r="AV48" s="678"/>
      <c r="AW48" s="679" t="str">
        <f t="shared" si="3"/>
        <v/>
      </c>
      <c r="AX48" s="680"/>
      <c r="AY48" s="680"/>
      <c r="AZ48" s="680"/>
      <c r="BA48" s="681"/>
      <c r="BB48" s="679" t="str">
        <f t="shared" si="4"/>
        <v/>
      </c>
      <c r="BC48" s="680"/>
      <c r="BD48" s="680"/>
      <c r="BE48" s="680"/>
      <c r="BF48" s="681"/>
      <c r="BG48" s="682" t="str">
        <f t="shared" si="0"/>
        <v/>
      </c>
      <c r="BH48" s="682"/>
      <c r="BI48" s="682"/>
      <c r="BJ48" s="682"/>
      <c r="BK48" s="682"/>
      <c r="BL48" s="649" t="str">
        <f t="shared" si="1"/>
        <v/>
      </c>
      <c r="BM48" s="649"/>
      <c r="BN48" s="649"/>
      <c r="BO48" s="649"/>
      <c r="BP48" s="649"/>
      <c r="BQ48" s="650"/>
      <c r="BR48" s="650"/>
      <c r="BS48" s="650"/>
      <c r="BT48" s="650"/>
      <c r="BU48" s="650"/>
      <c r="BV48" s="651"/>
      <c r="BW48" s="651"/>
      <c r="BX48" s="651"/>
      <c r="BY48" s="651"/>
      <c r="BZ48" s="651"/>
      <c r="CA48" s="706" t="e">
        <f t="shared" si="2"/>
        <v>#DIV/0!</v>
      </c>
      <c r="CB48" s="706"/>
      <c r="CC48" s="706"/>
      <c r="CD48" s="706"/>
      <c r="CE48" s="706"/>
    </row>
    <row r="49" spans="2:83" x14ac:dyDescent="0.2">
      <c r="B49" s="648"/>
      <c r="C49" s="648"/>
      <c r="D49" s="648"/>
      <c r="E49" s="648"/>
      <c r="F49" s="648"/>
      <c r="G49" s="648"/>
      <c r="H49" s="648"/>
      <c r="I49" s="648"/>
      <c r="J49" s="648"/>
      <c r="K49" s="648"/>
      <c r="L49" s="648"/>
      <c r="M49" s="648"/>
      <c r="N49" s="636"/>
      <c r="O49" s="637"/>
      <c r="P49" s="688"/>
      <c r="Q49" s="689"/>
      <c r="R49" s="689"/>
      <c r="S49" s="689"/>
      <c r="T49" s="689"/>
      <c r="U49" s="689"/>
      <c r="V49" s="690"/>
      <c r="W49" s="288"/>
      <c r="X49" s="691"/>
      <c r="Y49" s="692"/>
      <c r="Z49" s="692"/>
      <c r="AA49" s="692"/>
      <c r="AB49" s="693"/>
      <c r="AC49" s="691"/>
      <c r="AD49" s="692"/>
      <c r="AE49" s="692"/>
      <c r="AF49" s="692"/>
      <c r="AG49" s="693"/>
      <c r="AH49" s="673"/>
      <c r="AI49" s="674"/>
      <c r="AJ49" s="674"/>
      <c r="AK49" s="674"/>
      <c r="AL49" s="675"/>
      <c r="AM49" s="673"/>
      <c r="AN49" s="674"/>
      <c r="AO49" s="674"/>
      <c r="AP49" s="674"/>
      <c r="AQ49" s="675"/>
      <c r="AR49" s="676"/>
      <c r="AS49" s="677"/>
      <c r="AT49" s="677"/>
      <c r="AU49" s="677"/>
      <c r="AV49" s="678"/>
      <c r="AW49" s="679" t="str">
        <f t="shared" si="3"/>
        <v/>
      </c>
      <c r="AX49" s="680"/>
      <c r="AY49" s="680"/>
      <c r="AZ49" s="680"/>
      <c r="BA49" s="681"/>
      <c r="BB49" s="679" t="str">
        <f t="shared" si="4"/>
        <v/>
      </c>
      <c r="BC49" s="680"/>
      <c r="BD49" s="680"/>
      <c r="BE49" s="680"/>
      <c r="BF49" s="681"/>
      <c r="BG49" s="682" t="str">
        <f t="shared" si="0"/>
        <v/>
      </c>
      <c r="BH49" s="682"/>
      <c r="BI49" s="682"/>
      <c r="BJ49" s="682"/>
      <c r="BK49" s="682"/>
      <c r="BL49" s="649" t="str">
        <f t="shared" si="1"/>
        <v/>
      </c>
      <c r="BM49" s="649"/>
      <c r="BN49" s="649"/>
      <c r="BO49" s="649"/>
      <c r="BP49" s="649"/>
      <c r="BQ49" s="650"/>
      <c r="BR49" s="650"/>
      <c r="BS49" s="650"/>
      <c r="BT49" s="650"/>
      <c r="BU49" s="650"/>
      <c r="BV49" s="651"/>
      <c r="BW49" s="651"/>
      <c r="BX49" s="651"/>
      <c r="BY49" s="651"/>
      <c r="BZ49" s="651"/>
      <c r="CA49" s="706" t="e">
        <f t="shared" si="2"/>
        <v>#DIV/0!</v>
      </c>
      <c r="CB49" s="706"/>
      <c r="CC49" s="706"/>
      <c r="CD49" s="706"/>
      <c r="CE49" s="706"/>
    </row>
    <row r="50" spans="2:83" x14ac:dyDescent="0.2">
      <c r="B50" s="648"/>
      <c r="C50" s="648"/>
      <c r="D50" s="648"/>
      <c r="E50" s="648"/>
      <c r="F50" s="648"/>
      <c r="G50" s="648"/>
      <c r="H50" s="648"/>
      <c r="I50" s="648"/>
      <c r="J50" s="648"/>
      <c r="K50" s="648"/>
      <c r="L50" s="648"/>
      <c r="M50" s="648"/>
      <c r="N50" s="636"/>
      <c r="O50" s="637"/>
      <c r="P50" s="688"/>
      <c r="Q50" s="689"/>
      <c r="R50" s="689"/>
      <c r="S50" s="689"/>
      <c r="T50" s="689"/>
      <c r="U50" s="689"/>
      <c r="V50" s="690"/>
      <c r="W50" s="288"/>
      <c r="X50" s="691"/>
      <c r="Y50" s="692"/>
      <c r="Z50" s="692"/>
      <c r="AA50" s="692"/>
      <c r="AB50" s="693"/>
      <c r="AC50" s="691"/>
      <c r="AD50" s="692"/>
      <c r="AE50" s="692"/>
      <c r="AF50" s="692"/>
      <c r="AG50" s="693"/>
      <c r="AH50" s="673"/>
      <c r="AI50" s="674"/>
      <c r="AJ50" s="674"/>
      <c r="AK50" s="674"/>
      <c r="AL50" s="675"/>
      <c r="AM50" s="673"/>
      <c r="AN50" s="674"/>
      <c r="AO50" s="674"/>
      <c r="AP50" s="674"/>
      <c r="AQ50" s="675"/>
      <c r="AR50" s="676"/>
      <c r="AS50" s="677"/>
      <c r="AT50" s="677"/>
      <c r="AU50" s="677"/>
      <c r="AV50" s="678"/>
      <c r="AW50" s="679" t="str">
        <f t="shared" si="3"/>
        <v/>
      </c>
      <c r="AX50" s="680"/>
      <c r="AY50" s="680"/>
      <c r="AZ50" s="680"/>
      <c r="BA50" s="681"/>
      <c r="BB50" s="679" t="str">
        <f t="shared" si="4"/>
        <v/>
      </c>
      <c r="BC50" s="680"/>
      <c r="BD50" s="680"/>
      <c r="BE50" s="680"/>
      <c r="BF50" s="681"/>
      <c r="BG50" s="682" t="str">
        <f t="shared" si="0"/>
        <v/>
      </c>
      <c r="BH50" s="682"/>
      <c r="BI50" s="682"/>
      <c r="BJ50" s="682"/>
      <c r="BK50" s="682"/>
      <c r="BL50" s="649" t="str">
        <f t="shared" si="1"/>
        <v/>
      </c>
      <c r="BM50" s="649"/>
      <c r="BN50" s="649"/>
      <c r="BO50" s="649"/>
      <c r="BP50" s="649"/>
      <c r="BQ50" s="650"/>
      <c r="BR50" s="650"/>
      <c r="BS50" s="650"/>
      <c r="BT50" s="650"/>
      <c r="BU50" s="650"/>
      <c r="BV50" s="651"/>
      <c r="BW50" s="651"/>
      <c r="BX50" s="651"/>
      <c r="BY50" s="651"/>
      <c r="BZ50" s="651"/>
      <c r="CA50" s="706" t="e">
        <f t="shared" si="2"/>
        <v>#DIV/0!</v>
      </c>
      <c r="CB50" s="706"/>
      <c r="CC50" s="706"/>
      <c r="CD50" s="706"/>
      <c r="CE50" s="706"/>
    </row>
    <row r="51" spans="2:83" x14ac:dyDescent="0.2">
      <c r="B51" s="648"/>
      <c r="C51" s="648"/>
      <c r="D51" s="648"/>
      <c r="E51" s="648"/>
      <c r="F51" s="648"/>
      <c r="G51" s="648"/>
      <c r="H51" s="648"/>
      <c r="I51" s="648"/>
      <c r="J51" s="648"/>
      <c r="K51" s="648"/>
      <c r="L51" s="648"/>
      <c r="M51" s="648"/>
      <c r="N51" s="636"/>
      <c r="O51" s="637"/>
      <c r="P51" s="688"/>
      <c r="Q51" s="689"/>
      <c r="R51" s="689"/>
      <c r="S51" s="689"/>
      <c r="T51" s="689"/>
      <c r="U51" s="689"/>
      <c r="V51" s="690"/>
      <c r="W51" s="288"/>
      <c r="X51" s="691"/>
      <c r="Y51" s="692"/>
      <c r="Z51" s="692"/>
      <c r="AA51" s="692"/>
      <c r="AB51" s="693"/>
      <c r="AC51" s="691"/>
      <c r="AD51" s="692"/>
      <c r="AE51" s="692"/>
      <c r="AF51" s="692"/>
      <c r="AG51" s="693"/>
      <c r="AH51" s="673"/>
      <c r="AI51" s="674"/>
      <c r="AJ51" s="674"/>
      <c r="AK51" s="674"/>
      <c r="AL51" s="675"/>
      <c r="AM51" s="673"/>
      <c r="AN51" s="674"/>
      <c r="AO51" s="674"/>
      <c r="AP51" s="674"/>
      <c r="AQ51" s="675"/>
      <c r="AR51" s="676"/>
      <c r="AS51" s="677"/>
      <c r="AT51" s="677"/>
      <c r="AU51" s="677"/>
      <c r="AV51" s="678"/>
      <c r="AW51" s="679" t="str">
        <f t="shared" si="3"/>
        <v/>
      </c>
      <c r="AX51" s="680"/>
      <c r="AY51" s="680"/>
      <c r="AZ51" s="680"/>
      <c r="BA51" s="681"/>
      <c r="BB51" s="679" t="str">
        <f t="shared" si="4"/>
        <v/>
      </c>
      <c r="BC51" s="680"/>
      <c r="BD51" s="680"/>
      <c r="BE51" s="680"/>
      <c r="BF51" s="681"/>
      <c r="BG51" s="682" t="str">
        <f t="shared" si="0"/>
        <v/>
      </c>
      <c r="BH51" s="682"/>
      <c r="BI51" s="682"/>
      <c r="BJ51" s="682"/>
      <c r="BK51" s="682"/>
      <c r="BL51" s="649" t="str">
        <f t="shared" si="1"/>
        <v/>
      </c>
      <c r="BM51" s="649"/>
      <c r="BN51" s="649"/>
      <c r="BO51" s="649"/>
      <c r="BP51" s="649"/>
      <c r="BQ51" s="650"/>
      <c r="BR51" s="650"/>
      <c r="BS51" s="650"/>
      <c r="BT51" s="650"/>
      <c r="BU51" s="650"/>
      <c r="BV51" s="651"/>
      <c r="BW51" s="651"/>
      <c r="BX51" s="651"/>
      <c r="BY51" s="651"/>
      <c r="BZ51" s="651"/>
      <c r="CA51" s="706" t="e">
        <f t="shared" si="2"/>
        <v>#DIV/0!</v>
      </c>
      <c r="CB51" s="706"/>
      <c r="CC51" s="706"/>
      <c r="CD51" s="706"/>
      <c r="CE51" s="706"/>
    </row>
    <row r="52" spans="2:83" x14ac:dyDescent="0.2">
      <c r="X52" s="694">
        <f>SUM(X9:AB51)</f>
        <v>0</v>
      </c>
      <c r="Y52" s="695"/>
      <c r="Z52" s="695"/>
      <c r="AA52" s="695"/>
      <c r="AB52" s="696"/>
      <c r="AC52" s="694">
        <f>SUM(AC9:AG51)</f>
        <v>0</v>
      </c>
      <c r="AD52" s="695"/>
      <c r="AE52" s="695"/>
      <c r="AF52" s="695"/>
      <c r="AG52" s="696"/>
      <c r="AH52" s="697">
        <f>SUM(AH9:AL51)</f>
        <v>0</v>
      </c>
      <c r="AI52" s="698"/>
      <c r="AJ52" s="698"/>
      <c r="AK52" s="698"/>
      <c r="AL52" s="699"/>
      <c r="AM52" s="697">
        <f>SUM(AM9:AQ51)</f>
        <v>0</v>
      </c>
      <c r="AN52" s="698"/>
      <c r="AO52" s="698"/>
      <c r="AP52" s="698"/>
      <c r="AQ52" s="699"/>
      <c r="AR52" s="700">
        <f>SUM(AR9:AV51)</f>
        <v>0</v>
      </c>
      <c r="AS52" s="701"/>
      <c r="AT52" s="701"/>
      <c r="AU52" s="701"/>
      <c r="AV52" s="702"/>
      <c r="AW52" s="37"/>
      <c r="AX52" s="37"/>
      <c r="AY52" s="37"/>
      <c r="AZ52" s="37"/>
      <c r="BA52" s="37"/>
      <c r="BB52" s="37"/>
      <c r="BC52" s="37"/>
      <c r="BD52" s="37"/>
      <c r="BE52" s="37"/>
      <c r="BF52" s="37"/>
      <c r="BG52" s="37"/>
      <c r="BH52" s="37"/>
      <c r="BI52" s="37"/>
      <c r="BJ52" s="37"/>
      <c r="BK52" s="37"/>
      <c r="BL52" s="703">
        <f>SUM(BL9:BP51)</f>
        <v>0</v>
      </c>
      <c r="BM52" s="704"/>
      <c r="BN52" s="704"/>
      <c r="BO52" s="704"/>
      <c r="BP52" s="705"/>
      <c r="BQ52" s="703">
        <f>SUM(BQ9:BU51)</f>
        <v>0</v>
      </c>
      <c r="BR52" s="704"/>
      <c r="BS52" s="704"/>
      <c r="BT52" s="704"/>
      <c r="BU52" s="705"/>
    </row>
  </sheetData>
  <sheetProtection formatCells="0" formatColumns="0" formatRows="0" insertColumns="0" insertRows="0" insertHyperlinks="0" deleteColumns="0" deleteRows="0" sort="0" autoFilter="0" pivotTables="0"/>
  <mergeCells count="670">
    <mergeCell ref="W5:W8"/>
    <mergeCell ref="BB40:BF40"/>
    <mergeCell ref="AW40:BA40"/>
    <mergeCell ref="AR40:AV40"/>
    <mergeCell ref="AM40:AQ40"/>
    <mergeCell ref="BB39:BF39"/>
    <mergeCell ref="AW39:BA39"/>
    <mergeCell ref="AR39:AV39"/>
    <mergeCell ref="AM39:AQ39"/>
    <mergeCell ref="BB25:BF25"/>
    <mergeCell ref="AW25:BA25"/>
    <mergeCell ref="AR25:AV25"/>
    <mergeCell ref="AM25:AQ25"/>
    <mergeCell ref="AH25:AL25"/>
    <mergeCell ref="AC25:AG25"/>
    <mergeCell ref="AM22:AQ22"/>
    <mergeCell ref="AH22:AL22"/>
    <mergeCell ref="BB30:BF30"/>
    <mergeCell ref="AH23:AL23"/>
    <mergeCell ref="AM23:AQ23"/>
    <mergeCell ref="AR23:AV23"/>
    <mergeCell ref="AC22:AG22"/>
    <mergeCell ref="X22:AB22"/>
    <mergeCell ref="AW24:BA24"/>
    <mergeCell ref="AR24:AV24"/>
    <mergeCell ref="AM24:AQ24"/>
    <mergeCell ref="AH24:AL24"/>
    <mergeCell ref="AC24:AG24"/>
    <mergeCell ref="X24:AB24"/>
    <mergeCell ref="AR30:AV30"/>
    <mergeCell ref="AW30:BA30"/>
    <mergeCell ref="X23:AB23"/>
    <mergeCell ref="AC23:AG23"/>
    <mergeCell ref="X25:AB25"/>
    <mergeCell ref="AC15:AG15"/>
    <mergeCell ref="AC16:AG16"/>
    <mergeCell ref="AH16:AL16"/>
    <mergeCell ref="AM16:AQ16"/>
    <mergeCell ref="AC17:AG17"/>
    <mergeCell ref="AH17:AL17"/>
    <mergeCell ref="AM17:AQ17"/>
    <mergeCell ref="AH15:AL15"/>
    <mergeCell ref="AM15:AQ15"/>
    <mergeCell ref="P10:V10"/>
    <mergeCell ref="X15:AB15"/>
    <mergeCell ref="X14:AB14"/>
    <mergeCell ref="X10:AB10"/>
    <mergeCell ref="P18:V18"/>
    <mergeCell ref="P15:V15"/>
    <mergeCell ref="P20:V20"/>
    <mergeCell ref="BB10:BF10"/>
    <mergeCell ref="AW10:BA10"/>
    <mergeCell ref="AR10:AV10"/>
    <mergeCell ref="AM10:AQ10"/>
    <mergeCell ref="AH10:AL10"/>
    <mergeCell ref="AC10:AG10"/>
    <mergeCell ref="BB13:BF13"/>
    <mergeCell ref="AW13:BA13"/>
    <mergeCell ref="AR13:AV13"/>
    <mergeCell ref="BB12:BF12"/>
    <mergeCell ref="AW12:BA12"/>
    <mergeCell ref="AH13:AL13"/>
    <mergeCell ref="AC13:AG13"/>
    <mergeCell ref="AW14:BA14"/>
    <mergeCell ref="AR14:AV14"/>
    <mergeCell ref="AM14:AQ14"/>
    <mergeCell ref="AC14:AG14"/>
    <mergeCell ref="CA19:CE19"/>
    <mergeCell ref="P16:V16"/>
    <mergeCell ref="P19:V19"/>
    <mergeCell ref="P22:V22"/>
    <mergeCell ref="P24:V24"/>
    <mergeCell ref="P23:V23"/>
    <mergeCell ref="X21:AB21"/>
    <mergeCell ref="P21:V21"/>
    <mergeCell ref="X17:AB17"/>
    <mergeCell ref="P17:V17"/>
    <mergeCell ref="X16:AB16"/>
    <mergeCell ref="X18:AB18"/>
    <mergeCell ref="AR19:AV19"/>
    <mergeCell ref="AM19:AQ19"/>
    <mergeCell ref="AH19:AL19"/>
    <mergeCell ref="AC19:AG19"/>
    <mergeCell ref="X19:AB19"/>
    <mergeCell ref="AR20:AV20"/>
    <mergeCell ref="AM20:AQ20"/>
    <mergeCell ref="AH20:AL20"/>
    <mergeCell ref="AC20:AG20"/>
    <mergeCell ref="X20:AB20"/>
    <mergeCell ref="BL22:BP22"/>
    <mergeCell ref="AM18:AQ18"/>
    <mergeCell ref="CA42:CE42"/>
    <mergeCell ref="CA43:CE43"/>
    <mergeCell ref="CA44:CE44"/>
    <mergeCell ref="CA45:CE45"/>
    <mergeCell ref="CA5:CE8"/>
    <mergeCell ref="CA9:CE9"/>
    <mergeCell ref="CA10:CE10"/>
    <mergeCell ref="CA11:CE11"/>
    <mergeCell ref="CA12:CE12"/>
    <mergeCell ref="CA13:CE13"/>
    <mergeCell ref="CA26:CE26"/>
    <mergeCell ref="CA27:CE27"/>
    <mergeCell ref="CA28:CE28"/>
    <mergeCell ref="CA20:CE20"/>
    <mergeCell ref="CA21:CE21"/>
    <mergeCell ref="CA22:CE22"/>
    <mergeCell ref="CA23:CE23"/>
    <mergeCell ref="CA24:CE24"/>
    <mergeCell ref="CA25:CE25"/>
    <mergeCell ref="CA14:CE14"/>
    <mergeCell ref="CA15:CE15"/>
    <mergeCell ref="CA16:CE16"/>
    <mergeCell ref="CA17:CE17"/>
    <mergeCell ref="CA18:CE18"/>
    <mergeCell ref="CA29:CE29"/>
    <mergeCell ref="CA30:CE30"/>
    <mergeCell ref="CA31:CE31"/>
    <mergeCell ref="CA32:CE32"/>
    <mergeCell ref="CA33:CE33"/>
    <mergeCell ref="BQ41:BU41"/>
    <mergeCell ref="BQ42:BU42"/>
    <mergeCell ref="BQ39:BU39"/>
    <mergeCell ref="BV39:BZ39"/>
    <mergeCell ref="BQ37:BU37"/>
    <mergeCell ref="CA34:CE34"/>
    <mergeCell ref="CA38:CE38"/>
    <mergeCell ref="CA37:CE37"/>
    <mergeCell ref="CA39:CE39"/>
    <mergeCell ref="CA40:CE40"/>
    <mergeCell ref="CA41:CE41"/>
    <mergeCell ref="BV36:BZ36"/>
    <mergeCell ref="BQ32:BU32"/>
    <mergeCell ref="CA35:CE35"/>
    <mergeCell ref="CA36:CE36"/>
    <mergeCell ref="BV40:BZ40"/>
    <mergeCell ref="BV35:BZ35"/>
    <mergeCell ref="BV33:BZ33"/>
    <mergeCell ref="BV34:BZ34"/>
    <mergeCell ref="CA51:CE51"/>
    <mergeCell ref="CA46:CE46"/>
    <mergeCell ref="BL47:BP47"/>
    <mergeCell ref="BG45:BK45"/>
    <mergeCell ref="BQ50:BU50"/>
    <mergeCell ref="CA47:CE47"/>
    <mergeCell ref="CA48:CE48"/>
    <mergeCell ref="CA49:CE49"/>
    <mergeCell ref="CA50:CE50"/>
    <mergeCell ref="BV51:BZ51"/>
    <mergeCell ref="BV50:BZ50"/>
    <mergeCell ref="BL50:BP50"/>
    <mergeCell ref="BQ49:BU49"/>
    <mergeCell ref="BV49:BZ49"/>
    <mergeCell ref="BQ47:BU47"/>
    <mergeCell ref="BV47:BZ47"/>
    <mergeCell ref="BV48:BZ48"/>
    <mergeCell ref="BV46:BZ46"/>
    <mergeCell ref="BQ52:BU52"/>
    <mergeCell ref="BQ51:BU51"/>
    <mergeCell ref="BG11:BK11"/>
    <mergeCell ref="BG12:BK12"/>
    <mergeCell ref="BG13:BK13"/>
    <mergeCell ref="BG14:BK14"/>
    <mergeCell ref="BG15:BK15"/>
    <mergeCell ref="BG22:BK22"/>
    <mergeCell ref="BG23:BK23"/>
    <mergeCell ref="BG24:BK24"/>
    <mergeCell ref="BQ48:BU48"/>
    <mergeCell ref="BQ45:BU45"/>
    <mergeCell ref="BQ46:BU46"/>
    <mergeCell ref="BQ44:BU44"/>
    <mergeCell ref="BL43:BP43"/>
    <mergeCell ref="BL40:BP40"/>
    <mergeCell ref="BQ40:BU40"/>
    <mergeCell ref="BG47:BK47"/>
    <mergeCell ref="BG48:BK48"/>
    <mergeCell ref="BL51:BP51"/>
    <mergeCell ref="BQ43:BU43"/>
    <mergeCell ref="BL39:BP39"/>
    <mergeCell ref="BQ35:BU35"/>
    <mergeCell ref="BL33:BP33"/>
    <mergeCell ref="BL52:BP52"/>
    <mergeCell ref="AR48:AV48"/>
    <mergeCell ref="BB46:BF46"/>
    <mergeCell ref="BG16:BK16"/>
    <mergeCell ref="BG17:BK17"/>
    <mergeCell ref="BG18:BK18"/>
    <mergeCell ref="BG49:BK49"/>
    <mergeCell ref="BG40:BK40"/>
    <mergeCell ref="BG39:BK39"/>
    <mergeCell ref="BG28:BK28"/>
    <mergeCell ref="BG29:BK29"/>
    <mergeCell ref="BB49:BF49"/>
    <mergeCell ref="BB50:BF50"/>
    <mergeCell ref="AR47:AV47"/>
    <mergeCell ref="AW47:BA47"/>
    <mergeCell ref="BB47:BF47"/>
    <mergeCell ref="BB35:BF35"/>
    <mergeCell ref="AW35:BA35"/>
    <mergeCell ref="AR35:AV35"/>
    <mergeCell ref="BB22:BF22"/>
    <mergeCell ref="AW22:BA22"/>
    <mergeCell ref="AR22:AV22"/>
    <mergeCell ref="BL48:BP48"/>
    <mergeCell ref="BL49:BP49"/>
    <mergeCell ref="P50:V50"/>
    <mergeCell ref="X50:AB50"/>
    <mergeCell ref="BG30:BK30"/>
    <mergeCell ref="BG25:BK25"/>
    <mergeCell ref="BG26:BK26"/>
    <mergeCell ref="BG27:BK27"/>
    <mergeCell ref="X52:AB52"/>
    <mergeCell ref="AC52:AG52"/>
    <mergeCell ref="AH52:AL52"/>
    <mergeCell ref="AM52:AQ52"/>
    <mergeCell ref="AR52:AV52"/>
    <mergeCell ref="X45:AB45"/>
    <mergeCell ref="AC45:AG45"/>
    <mergeCell ref="AM47:AQ47"/>
    <mergeCell ref="AM35:AQ35"/>
    <mergeCell ref="X49:AB49"/>
    <mergeCell ref="P49:V49"/>
    <mergeCell ref="AH51:AL51"/>
    <mergeCell ref="AC51:AG51"/>
    <mergeCell ref="X51:AB51"/>
    <mergeCell ref="P51:V51"/>
    <mergeCell ref="AC50:AG50"/>
    <mergeCell ref="AH49:AL49"/>
    <mergeCell ref="AC49:AG49"/>
    <mergeCell ref="AM51:AQ51"/>
    <mergeCell ref="AR51:AV51"/>
    <mergeCell ref="AW51:BA51"/>
    <mergeCell ref="BB51:BF51"/>
    <mergeCell ref="BB24:BF24"/>
    <mergeCell ref="BG50:BK50"/>
    <mergeCell ref="BG51:BK51"/>
    <mergeCell ref="AC48:AG48"/>
    <mergeCell ref="AH48:AL48"/>
    <mergeCell ref="AM48:AQ48"/>
    <mergeCell ref="BG33:BK33"/>
    <mergeCell ref="BG34:BK34"/>
    <mergeCell ref="BG41:BK41"/>
    <mergeCell ref="BG42:BK42"/>
    <mergeCell ref="BG35:BK35"/>
    <mergeCell ref="BG36:BK36"/>
    <mergeCell ref="BG37:BK37"/>
    <mergeCell ref="AR49:AV49"/>
    <mergeCell ref="AW49:BA49"/>
    <mergeCell ref="AH50:AL50"/>
    <mergeCell ref="AM50:AQ50"/>
    <mergeCell ref="AR50:AV50"/>
    <mergeCell ref="AW50:BA50"/>
    <mergeCell ref="AW48:BA48"/>
    <mergeCell ref="BB48:BF48"/>
    <mergeCell ref="B51:M51"/>
    <mergeCell ref="B50:M50"/>
    <mergeCell ref="B49:M49"/>
    <mergeCell ref="B48:M48"/>
    <mergeCell ref="P48:V48"/>
    <mergeCell ref="X48:AB48"/>
    <mergeCell ref="BL45:BP45"/>
    <mergeCell ref="B46:M46"/>
    <mergeCell ref="P46:V46"/>
    <mergeCell ref="X46:AB46"/>
    <mergeCell ref="AC46:AG46"/>
    <mergeCell ref="AH46:AL46"/>
    <mergeCell ref="AM46:AQ46"/>
    <mergeCell ref="BL46:BP46"/>
    <mergeCell ref="B45:M45"/>
    <mergeCell ref="P45:V45"/>
    <mergeCell ref="BG46:BK46"/>
    <mergeCell ref="AM45:AQ45"/>
    <mergeCell ref="AR45:AV45"/>
    <mergeCell ref="AW45:BA45"/>
    <mergeCell ref="BB45:BF45"/>
    <mergeCell ref="AR46:AV46"/>
    <mergeCell ref="AW46:BA46"/>
    <mergeCell ref="AM49:AQ49"/>
    <mergeCell ref="BV43:BZ43"/>
    <mergeCell ref="BV44:BZ44"/>
    <mergeCell ref="AM43:AQ43"/>
    <mergeCell ref="AR43:AV43"/>
    <mergeCell ref="B43:M43"/>
    <mergeCell ref="P43:V43"/>
    <mergeCell ref="AH43:AL43"/>
    <mergeCell ref="B47:M47"/>
    <mergeCell ref="P47:V47"/>
    <mergeCell ref="X47:AB47"/>
    <mergeCell ref="AC47:AG47"/>
    <mergeCell ref="AH47:AL47"/>
    <mergeCell ref="X43:AB43"/>
    <mergeCell ref="B44:M44"/>
    <mergeCell ref="P44:V44"/>
    <mergeCell ref="X44:AB44"/>
    <mergeCell ref="AC44:AG44"/>
    <mergeCell ref="AH44:AL44"/>
    <mergeCell ref="BV45:BZ45"/>
    <mergeCell ref="AH45:AL45"/>
    <mergeCell ref="AW43:BA43"/>
    <mergeCell ref="BB43:BF43"/>
    <mergeCell ref="AC43:AG43"/>
    <mergeCell ref="AM44:AQ44"/>
    <mergeCell ref="AR44:AV44"/>
    <mergeCell ref="AW44:BA44"/>
    <mergeCell ref="BB44:BF44"/>
    <mergeCell ref="BL44:BP44"/>
    <mergeCell ref="BG43:BK43"/>
    <mergeCell ref="BG44:BK44"/>
    <mergeCell ref="P42:V42"/>
    <mergeCell ref="X42:AB42"/>
    <mergeCell ref="AC42:AG42"/>
    <mergeCell ref="AH42:AL42"/>
    <mergeCell ref="AM42:AQ42"/>
    <mergeCell ref="AR42:AV42"/>
    <mergeCell ref="B41:M41"/>
    <mergeCell ref="P41:V41"/>
    <mergeCell ref="BV42:BZ42"/>
    <mergeCell ref="AM41:AQ41"/>
    <mergeCell ref="AR41:AV41"/>
    <mergeCell ref="AW41:BA41"/>
    <mergeCell ref="BB41:BF41"/>
    <mergeCell ref="BL41:BP41"/>
    <mergeCell ref="BV41:BZ41"/>
    <mergeCell ref="B42:M42"/>
    <mergeCell ref="AW42:BA42"/>
    <mergeCell ref="BB42:BF42"/>
    <mergeCell ref="X41:AB41"/>
    <mergeCell ref="AC41:AG41"/>
    <mergeCell ref="AH41:AL41"/>
    <mergeCell ref="BL42:BP42"/>
    <mergeCell ref="X37:AB37"/>
    <mergeCell ref="AC37:AG37"/>
    <mergeCell ref="AH37:AL37"/>
    <mergeCell ref="B40:M40"/>
    <mergeCell ref="P40:V40"/>
    <mergeCell ref="X40:AB40"/>
    <mergeCell ref="AC40:AG40"/>
    <mergeCell ref="AH40:AL40"/>
    <mergeCell ref="X38:AB38"/>
    <mergeCell ref="AC38:AG38"/>
    <mergeCell ref="AH38:AL38"/>
    <mergeCell ref="B39:M39"/>
    <mergeCell ref="P39:V39"/>
    <mergeCell ref="X39:AB39"/>
    <mergeCell ref="AC39:AG39"/>
    <mergeCell ref="AH39:AL39"/>
    <mergeCell ref="AW38:BA38"/>
    <mergeCell ref="BV38:BZ38"/>
    <mergeCell ref="AM37:AQ37"/>
    <mergeCell ref="AR37:AV37"/>
    <mergeCell ref="AW37:BA37"/>
    <mergeCell ref="BB37:BF37"/>
    <mergeCell ref="BL37:BP37"/>
    <mergeCell ref="BV37:BZ37"/>
    <mergeCell ref="BB38:BF38"/>
    <mergeCell ref="BG38:BK38"/>
    <mergeCell ref="BL38:BP38"/>
    <mergeCell ref="B35:M35"/>
    <mergeCell ref="P35:V35"/>
    <mergeCell ref="X35:AB35"/>
    <mergeCell ref="AC35:AG35"/>
    <mergeCell ref="AH35:AL35"/>
    <mergeCell ref="BQ38:BU38"/>
    <mergeCell ref="B37:M37"/>
    <mergeCell ref="P37:V37"/>
    <mergeCell ref="B38:M38"/>
    <mergeCell ref="P38:V38"/>
    <mergeCell ref="BL35:BP35"/>
    <mergeCell ref="AM36:AQ36"/>
    <mergeCell ref="AR36:AV36"/>
    <mergeCell ref="AW36:BA36"/>
    <mergeCell ref="BB36:BF36"/>
    <mergeCell ref="BL36:BP36"/>
    <mergeCell ref="B36:M36"/>
    <mergeCell ref="P36:V36"/>
    <mergeCell ref="X36:AB36"/>
    <mergeCell ref="AC36:AG36"/>
    <mergeCell ref="AH36:AL36"/>
    <mergeCell ref="BQ36:BU36"/>
    <mergeCell ref="AM38:AQ38"/>
    <mergeCell ref="AR38:AV38"/>
    <mergeCell ref="B34:M34"/>
    <mergeCell ref="P34:V34"/>
    <mergeCell ref="X34:AB34"/>
    <mergeCell ref="AC34:AG34"/>
    <mergeCell ref="AH34:AL34"/>
    <mergeCell ref="AM34:AQ34"/>
    <mergeCell ref="AR34:AV34"/>
    <mergeCell ref="AW34:BA34"/>
    <mergeCell ref="BQ33:BU33"/>
    <mergeCell ref="BL34:BP34"/>
    <mergeCell ref="BQ34:BU34"/>
    <mergeCell ref="B33:M33"/>
    <mergeCell ref="P33:V33"/>
    <mergeCell ref="AM33:AQ33"/>
    <mergeCell ref="AR33:AV33"/>
    <mergeCell ref="AW33:BA33"/>
    <mergeCell ref="BB33:BF33"/>
    <mergeCell ref="BB34:BF34"/>
    <mergeCell ref="X33:AB33"/>
    <mergeCell ref="AC33:AG33"/>
    <mergeCell ref="AH33:AL33"/>
    <mergeCell ref="B31:M31"/>
    <mergeCell ref="P31:V31"/>
    <mergeCell ref="X31:AB31"/>
    <mergeCell ref="AC31:AG31"/>
    <mergeCell ref="BG31:BK31"/>
    <mergeCell ref="BG32:BK32"/>
    <mergeCell ref="AR31:AV31"/>
    <mergeCell ref="AW31:BA31"/>
    <mergeCell ref="BB31:BF31"/>
    <mergeCell ref="AM32:AQ32"/>
    <mergeCell ref="AR32:AV32"/>
    <mergeCell ref="AW32:BA32"/>
    <mergeCell ref="BB32:BF32"/>
    <mergeCell ref="BL32:BP32"/>
    <mergeCell ref="X29:AB29"/>
    <mergeCell ref="AC29:AG29"/>
    <mergeCell ref="BV31:BZ31"/>
    <mergeCell ref="B32:M32"/>
    <mergeCell ref="P32:V32"/>
    <mergeCell ref="X32:AB32"/>
    <mergeCell ref="AC32:AG32"/>
    <mergeCell ref="AH32:AL32"/>
    <mergeCell ref="BV32:BZ32"/>
    <mergeCell ref="AM31:AQ31"/>
    <mergeCell ref="B30:M30"/>
    <mergeCell ref="P30:V30"/>
    <mergeCell ref="X30:AB30"/>
    <mergeCell ref="AC30:AG30"/>
    <mergeCell ref="AH30:AL30"/>
    <mergeCell ref="AM30:AQ30"/>
    <mergeCell ref="BV30:BZ30"/>
    <mergeCell ref="AM29:AQ29"/>
    <mergeCell ref="AR29:AV29"/>
    <mergeCell ref="AW29:BA29"/>
    <mergeCell ref="BB29:BF29"/>
    <mergeCell ref="BL29:BP29"/>
    <mergeCell ref="BV29:BZ29"/>
    <mergeCell ref="P29:V29"/>
    <mergeCell ref="AH29:AL29"/>
    <mergeCell ref="BQ27:BU27"/>
    <mergeCell ref="BL26:BP26"/>
    <mergeCell ref="B28:M28"/>
    <mergeCell ref="AW28:BA28"/>
    <mergeCell ref="BB28:BF28"/>
    <mergeCell ref="BL28:BP28"/>
    <mergeCell ref="BQ28:BU28"/>
    <mergeCell ref="B26:M26"/>
    <mergeCell ref="P26:V26"/>
    <mergeCell ref="X26:AB26"/>
    <mergeCell ref="AC26:AG26"/>
    <mergeCell ref="BQ26:BU26"/>
    <mergeCell ref="P28:V28"/>
    <mergeCell ref="X28:AB28"/>
    <mergeCell ref="AC28:AG28"/>
    <mergeCell ref="AH28:AL28"/>
    <mergeCell ref="B27:M27"/>
    <mergeCell ref="P27:V27"/>
    <mergeCell ref="X27:AB27"/>
    <mergeCell ref="AC27:AG27"/>
    <mergeCell ref="AH27:AL27"/>
    <mergeCell ref="N26:O26"/>
    <mergeCell ref="BV27:BZ27"/>
    <mergeCell ref="AH31:AL31"/>
    <mergeCell ref="BQ29:BU29"/>
    <mergeCell ref="BL30:BP30"/>
    <mergeCell ref="BQ30:BU30"/>
    <mergeCell ref="BQ31:BU31"/>
    <mergeCell ref="BL31:BP31"/>
    <mergeCell ref="B25:M25"/>
    <mergeCell ref="P25:V25"/>
    <mergeCell ref="BV28:BZ28"/>
    <mergeCell ref="AM27:AQ27"/>
    <mergeCell ref="AR27:AV27"/>
    <mergeCell ref="AW27:BA27"/>
    <mergeCell ref="BB27:BF27"/>
    <mergeCell ref="BL27:BP27"/>
    <mergeCell ref="AM28:AQ28"/>
    <mergeCell ref="AR28:AV28"/>
    <mergeCell ref="BL25:BP25"/>
    <mergeCell ref="BQ25:BU25"/>
    <mergeCell ref="AH26:AL26"/>
    <mergeCell ref="AM26:AQ26"/>
    <mergeCell ref="AR26:AV26"/>
    <mergeCell ref="AW26:BA26"/>
    <mergeCell ref="B29:M29"/>
    <mergeCell ref="BV26:BZ26"/>
    <mergeCell ref="BV24:BZ24"/>
    <mergeCell ref="BL24:BP24"/>
    <mergeCell ref="BQ24:BU24"/>
    <mergeCell ref="AW23:BA23"/>
    <mergeCell ref="BB23:BF23"/>
    <mergeCell ref="BQ23:BU23"/>
    <mergeCell ref="BV23:BZ23"/>
    <mergeCell ref="BL23:BP23"/>
    <mergeCell ref="BB26:BF26"/>
    <mergeCell ref="BV25:BZ25"/>
    <mergeCell ref="AC21:AG21"/>
    <mergeCell ref="AH21:AL21"/>
    <mergeCell ref="AM21:AQ21"/>
    <mergeCell ref="BG21:BK21"/>
    <mergeCell ref="AW20:BA20"/>
    <mergeCell ref="BB20:BF20"/>
    <mergeCell ref="BB18:BF18"/>
    <mergeCell ref="BQ20:BU20"/>
    <mergeCell ref="BV20:BZ20"/>
    <mergeCell ref="BL20:BP20"/>
    <mergeCell ref="AR21:AV21"/>
    <mergeCell ref="AW21:BA21"/>
    <mergeCell ref="BB21:BF21"/>
    <mergeCell ref="BL21:BP21"/>
    <mergeCell ref="BQ21:BU21"/>
    <mergeCell ref="BV21:BZ21"/>
    <mergeCell ref="BG20:BK20"/>
    <mergeCell ref="BB19:BF19"/>
    <mergeCell ref="AW19:BA19"/>
    <mergeCell ref="BL18:BP18"/>
    <mergeCell ref="BL19:BP19"/>
    <mergeCell ref="BQ19:BU19"/>
    <mergeCell ref="AH18:AL18"/>
    <mergeCell ref="AC18:AG18"/>
    <mergeCell ref="AW16:BA16"/>
    <mergeCell ref="AR16:AV16"/>
    <mergeCell ref="AW18:BA18"/>
    <mergeCell ref="AR18:AV18"/>
    <mergeCell ref="BL15:BP15"/>
    <mergeCell ref="BQ15:BU15"/>
    <mergeCell ref="BV16:BZ16"/>
    <mergeCell ref="BQ22:BU22"/>
    <mergeCell ref="BV22:BZ22"/>
    <mergeCell ref="B11:M11"/>
    <mergeCell ref="P11:V11"/>
    <mergeCell ref="X11:AB11"/>
    <mergeCell ref="AC11:AG11"/>
    <mergeCell ref="AH11:AL11"/>
    <mergeCell ref="P12:V12"/>
    <mergeCell ref="X12:AB12"/>
    <mergeCell ref="BV19:BZ19"/>
    <mergeCell ref="BG19:BK19"/>
    <mergeCell ref="BV15:BZ15"/>
    <mergeCell ref="BQ18:BU18"/>
    <mergeCell ref="BV18:BZ18"/>
    <mergeCell ref="BV17:BZ17"/>
    <mergeCell ref="BL16:BP16"/>
    <mergeCell ref="BQ16:BU16"/>
    <mergeCell ref="AR17:AV17"/>
    <mergeCell ref="AW17:BA17"/>
    <mergeCell ref="BB17:BF17"/>
    <mergeCell ref="AW15:BA15"/>
    <mergeCell ref="BL17:BP17"/>
    <mergeCell ref="BQ17:BU17"/>
    <mergeCell ref="BB15:BF15"/>
    <mergeCell ref="AR15:AV15"/>
    <mergeCell ref="BB16:BF16"/>
    <mergeCell ref="AM12:AQ12"/>
    <mergeCell ref="B16:M16"/>
    <mergeCell ref="B15:M15"/>
    <mergeCell ref="AH14:AL14"/>
    <mergeCell ref="BQ11:BU11"/>
    <mergeCell ref="AM13:AQ13"/>
    <mergeCell ref="BQ12:BU12"/>
    <mergeCell ref="BV11:BZ11"/>
    <mergeCell ref="BV14:BZ14"/>
    <mergeCell ref="BQ13:BU13"/>
    <mergeCell ref="BV13:BZ13"/>
    <mergeCell ref="BL13:BP13"/>
    <mergeCell ref="BB14:BF14"/>
    <mergeCell ref="B13:M13"/>
    <mergeCell ref="P13:V13"/>
    <mergeCell ref="X13:AB13"/>
    <mergeCell ref="AM11:AQ11"/>
    <mergeCell ref="AR11:AV11"/>
    <mergeCell ref="AW11:BA11"/>
    <mergeCell ref="BB11:BF11"/>
    <mergeCell ref="BL14:BP14"/>
    <mergeCell ref="BQ14:BU14"/>
    <mergeCell ref="P14:V14"/>
    <mergeCell ref="BV12:BZ12"/>
    <mergeCell ref="B18:M18"/>
    <mergeCell ref="B10:M10"/>
    <mergeCell ref="B14:M14"/>
    <mergeCell ref="B17:M17"/>
    <mergeCell ref="BG10:BK10"/>
    <mergeCell ref="BL5:BP8"/>
    <mergeCell ref="BG5:BK8"/>
    <mergeCell ref="BG9:BK9"/>
    <mergeCell ref="BL10:BP10"/>
    <mergeCell ref="BL11:BP11"/>
    <mergeCell ref="B9:M9"/>
    <mergeCell ref="B5:M8"/>
    <mergeCell ref="P5:V8"/>
    <mergeCell ref="X5:AB8"/>
    <mergeCell ref="AC5:AG8"/>
    <mergeCell ref="AH5:AL8"/>
    <mergeCell ref="AM5:AQ8"/>
    <mergeCell ref="AR5:AV8"/>
    <mergeCell ref="P9:V9"/>
    <mergeCell ref="X9:AB9"/>
    <mergeCell ref="AC9:AG9"/>
    <mergeCell ref="AR12:AV12"/>
    <mergeCell ref="AC12:AG12"/>
    <mergeCell ref="AH12:AL12"/>
    <mergeCell ref="B3:G3"/>
    <mergeCell ref="H3:Y3"/>
    <mergeCell ref="B23:M23"/>
    <mergeCell ref="B24:M24"/>
    <mergeCell ref="B22:M22"/>
    <mergeCell ref="B19:M19"/>
    <mergeCell ref="BL9:BP9"/>
    <mergeCell ref="BQ9:BU9"/>
    <mergeCell ref="BV9:BZ9"/>
    <mergeCell ref="BB5:BF8"/>
    <mergeCell ref="AW5:BA8"/>
    <mergeCell ref="B12:M12"/>
    <mergeCell ref="B20:M20"/>
    <mergeCell ref="B21:M21"/>
    <mergeCell ref="BQ5:BU8"/>
    <mergeCell ref="BV5:BZ8"/>
    <mergeCell ref="AH9:AL9"/>
    <mergeCell ref="AM9:AQ9"/>
    <mergeCell ref="AR9:AV9"/>
    <mergeCell ref="AW9:BA9"/>
    <mergeCell ref="BB9:BF9"/>
    <mergeCell ref="BQ10:BU10"/>
    <mergeCell ref="BV10:BZ10"/>
    <mergeCell ref="BL12:BP12"/>
    <mergeCell ref="N5: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7:O27"/>
    <mergeCell ref="N28:O28"/>
    <mergeCell ref="N29:O29"/>
    <mergeCell ref="N30:O30"/>
    <mergeCell ref="N31:O31"/>
    <mergeCell ref="N32:O32"/>
    <mergeCell ref="N33:O33"/>
    <mergeCell ref="N34:O34"/>
    <mergeCell ref="N35:O35"/>
    <mergeCell ref="N45:O45"/>
    <mergeCell ref="N46:O46"/>
    <mergeCell ref="N47:O47"/>
    <mergeCell ref="N48:O48"/>
    <mergeCell ref="N49:O49"/>
    <mergeCell ref="N50:O50"/>
    <mergeCell ref="N51:O51"/>
    <mergeCell ref="N36:O36"/>
    <mergeCell ref="N37:O37"/>
    <mergeCell ref="N38:O38"/>
    <mergeCell ref="N39:O39"/>
    <mergeCell ref="N40:O40"/>
    <mergeCell ref="N41:O41"/>
    <mergeCell ref="N42:O42"/>
    <mergeCell ref="N43:O43"/>
    <mergeCell ref="N44:O44"/>
  </mergeCells>
  <phoneticPr fontId="0" type="noConversion"/>
  <pageMargins left="0.75" right="0.75" top="0.75" bottom="1" header="0.5" footer="0.5"/>
  <pageSetup scale="70" fitToWidth="0" fitToHeight="0" orientation="landscape" horizontalDpi="4294967292" r:id="rId1"/>
  <headerFooter alignWithMargins="0">
    <oddHeader>&amp;C&amp;"Arial,Bold"&amp;11&amp;UBuilding-by-Building Information</oddHeader>
    <oddFooter>&amp;LIndiana Housing and Community Development Authority Rental Housing Final Application. Updated 12/2023
&amp;RPage 8</oddFooter>
  </headerFooter>
  <ignoredErrors>
    <ignoredError sqref="CB9:CE9" unlockedFormula="1"/>
    <ignoredError sqref="CA10:CE10 CA41:CE51 CA12:CE40 CB11:CE11" evalError="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dimension ref="A1:BS50"/>
  <sheetViews>
    <sheetView showGridLines="0" view="pageLayout" topLeftCell="A13" zoomScaleNormal="100" workbookViewId="0">
      <selection activeCell="BY48" sqref="BY48"/>
    </sheetView>
  </sheetViews>
  <sheetFormatPr defaultColWidth="2" defaultRowHeight="12.75" x14ac:dyDescent="0.2"/>
  <cols>
    <col min="1" max="16384" width="2" style="18"/>
  </cols>
  <sheetData>
    <row r="1" spans="1:71" ht="12.75" customHeight="1" x14ac:dyDescent="0.2">
      <c r="A1" s="25" t="s">
        <v>173</v>
      </c>
      <c r="B1" s="32"/>
      <c r="AA1" s="305"/>
      <c r="AB1" s="306"/>
      <c r="AC1" s="306"/>
      <c r="AD1" s="294"/>
      <c r="AE1" s="294"/>
      <c r="AF1" s="294"/>
      <c r="AG1" s="294"/>
      <c r="AH1" s="294"/>
      <c r="AI1" s="294"/>
      <c r="AJ1" s="294"/>
      <c r="AK1" s="294"/>
      <c r="AL1" s="294"/>
      <c r="AM1" s="294"/>
      <c r="AN1" s="294"/>
      <c r="AO1" s="294"/>
      <c r="AP1" s="294"/>
      <c r="AQ1" s="294"/>
      <c r="AR1" s="294"/>
      <c r="AS1" s="294"/>
      <c r="AT1" s="294"/>
      <c r="AU1" s="294"/>
      <c r="AV1" s="294"/>
    </row>
    <row r="2" spans="1:71" x14ac:dyDescent="0.2">
      <c r="A2" s="38"/>
      <c r="B2" s="38"/>
      <c r="C2" s="39"/>
      <c r="D2" s="39"/>
      <c r="E2" s="39"/>
      <c r="F2" s="39"/>
      <c r="G2" s="39"/>
      <c r="H2" s="39"/>
      <c r="I2" s="39"/>
      <c r="J2" s="39"/>
      <c r="K2" s="39"/>
      <c r="L2" s="39"/>
      <c r="M2" s="39"/>
      <c r="N2" s="39"/>
      <c r="O2" s="38"/>
      <c r="P2" s="38"/>
    </row>
    <row r="3" spans="1:71" x14ac:dyDescent="0.2">
      <c r="A3" s="732" t="s">
        <v>7</v>
      </c>
      <c r="B3" s="732"/>
      <c r="C3" s="732"/>
      <c r="D3" s="732"/>
      <c r="E3" s="732"/>
      <c r="F3" s="732"/>
      <c r="G3" s="732"/>
      <c r="H3" s="732"/>
      <c r="I3" s="732"/>
      <c r="J3" s="732"/>
      <c r="K3" s="732"/>
      <c r="L3" s="732"/>
      <c r="M3" s="732"/>
      <c r="N3" s="732"/>
      <c r="O3" s="726"/>
      <c r="P3" s="727"/>
      <c r="Q3" s="727"/>
      <c r="R3" s="727"/>
      <c r="S3" s="727"/>
      <c r="T3" s="727"/>
      <c r="U3" s="727"/>
      <c r="V3" s="727"/>
      <c r="W3" s="727"/>
      <c r="X3" s="727"/>
      <c r="Y3" s="727"/>
      <c r="Z3" s="727"/>
      <c r="AA3" s="727"/>
      <c r="AB3" s="727"/>
      <c r="AC3" s="727"/>
      <c r="AD3" s="727"/>
      <c r="AE3" s="727"/>
      <c r="AF3" s="727"/>
    </row>
    <row r="4" spans="1:71" x14ac:dyDescent="0.2">
      <c r="B4" s="724" t="s">
        <v>174</v>
      </c>
      <c r="C4" s="725"/>
      <c r="D4" s="725"/>
      <c r="E4" s="725"/>
      <c r="F4" s="725"/>
      <c r="G4" s="725"/>
      <c r="H4" s="725"/>
      <c r="I4" s="725"/>
      <c r="J4" s="725"/>
      <c r="K4" s="725"/>
      <c r="L4" s="725"/>
      <c r="M4" s="725"/>
      <c r="N4" s="725"/>
      <c r="O4" s="728"/>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row>
    <row r="5" spans="1:71" x14ac:dyDescent="0.2">
      <c r="A5" s="40"/>
      <c r="B5" s="40"/>
      <c r="C5" s="40"/>
      <c r="D5" s="40"/>
      <c r="E5" s="40"/>
      <c r="F5" s="40"/>
      <c r="G5" s="40"/>
      <c r="H5" s="40"/>
      <c r="I5" s="40"/>
      <c r="J5" s="40"/>
      <c r="K5" s="40"/>
      <c r="L5" s="40"/>
      <c r="M5" s="40"/>
      <c r="N5" s="40"/>
      <c r="O5" s="38"/>
      <c r="P5" s="38"/>
    </row>
    <row r="6" spans="1:71" ht="12.75" customHeight="1" x14ac:dyDescent="0.2">
      <c r="A6" s="670" t="s">
        <v>175</v>
      </c>
      <c r="B6" s="670"/>
      <c r="C6" s="670"/>
      <c r="D6" s="670"/>
      <c r="E6" s="670"/>
      <c r="F6" s="670"/>
      <c r="G6" s="670"/>
      <c r="H6" s="670"/>
      <c r="I6" s="670"/>
      <c r="J6" s="670"/>
      <c r="K6" s="670"/>
      <c r="L6" s="670"/>
      <c r="M6" s="670"/>
      <c r="N6" s="670"/>
      <c r="O6" s="670" t="s">
        <v>176</v>
      </c>
      <c r="P6" s="670"/>
      <c r="Q6" s="670"/>
      <c r="R6" s="670"/>
      <c r="S6" s="670"/>
      <c r="T6" s="670"/>
      <c r="U6" s="670" t="s">
        <v>177</v>
      </c>
      <c r="V6" s="670"/>
      <c r="W6" s="670"/>
      <c r="X6" s="670"/>
      <c r="Y6" s="670"/>
      <c r="Z6" s="670"/>
      <c r="AA6" s="670" t="s">
        <v>178</v>
      </c>
      <c r="AB6" s="670"/>
      <c r="AC6" s="670"/>
      <c r="AD6" s="670"/>
      <c r="AE6" s="670"/>
      <c r="AF6" s="670"/>
      <c r="AG6" s="670" t="s">
        <v>179</v>
      </c>
      <c r="AH6" s="670"/>
      <c r="AI6" s="670"/>
      <c r="AJ6" s="670"/>
      <c r="AK6" s="670"/>
      <c r="AL6" s="670"/>
      <c r="AM6" s="670" t="s">
        <v>180</v>
      </c>
      <c r="AN6" s="670"/>
      <c r="AO6" s="670"/>
      <c r="AP6" s="670"/>
      <c r="AQ6" s="670"/>
      <c r="AR6" s="670"/>
      <c r="AS6" s="670" t="s">
        <v>181</v>
      </c>
      <c r="AT6" s="670"/>
      <c r="AU6" s="670"/>
      <c r="AV6" s="670"/>
      <c r="AW6" s="670"/>
      <c r="AX6" s="670"/>
      <c r="AY6" s="670" t="s">
        <v>182</v>
      </c>
      <c r="AZ6" s="670"/>
      <c r="BA6" s="670"/>
      <c r="BB6" s="670"/>
      <c r="BC6" s="670"/>
      <c r="BD6" s="670"/>
      <c r="BE6" s="638" t="s">
        <v>183</v>
      </c>
      <c r="BF6" s="685"/>
      <c r="BG6" s="685"/>
      <c r="BH6" s="685"/>
      <c r="BI6" s="685"/>
      <c r="BJ6" s="639"/>
      <c r="BK6" s="670" t="s">
        <v>184</v>
      </c>
      <c r="BL6" s="670"/>
      <c r="BM6" s="670"/>
      <c r="BN6" s="670"/>
      <c r="BO6" s="670"/>
      <c r="BP6" s="670"/>
      <c r="BQ6" s="670"/>
      <c r="BR6" s="670"/>
      <c r="BS6" s="670"/>
    </row>
    <row r="7" spans="1:71" x14ac:dyDescent="0.2">
      <c r="A7" s="671"/>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40"/>
      <c r="BF7" s="686"/>
      <c r="BG7" s="686"/>
      <c r="BH7" s="686"/>
      <c r="BI7" s="686"/>
      <c r="BJ7" s="641"/>
      <c r="BK7" s="671"/>
      <c r="BL7" s="671"/>
      <c r="BM7" s="671"/>
      <c r="BN7" s="671"/>
      <c r="BO7" s="671"/>
      <c r="BP7" s="671"/>
      <c r="BQ7" s="671"/>
      <c r="BR7" s="671"/>
      <c r="BS7" s="671"/>
    </row>
    <row r="8" spans="1:71" x14ac:dyDescent="0.2">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642"/>
      <c r="BF8" s="687"/>
      <c r="BG8" s="687"/>
      <c r="BH8" s="687"/>
      <c r="BI8" s="687"/>
      <c r="BJ8" s="643"/>
      <c r="BK8" s="713"/>
      <c r="BL8" s="713"/>
      <c r="BM8" s="713"/>
      <c r="BN8" s="713"/>
      <c r="BO8" s="713"/>
      <c r="BP8" s="713"/>
      <c r="BQ8" s="713"/>
      <c r="BR8" s="713"/>
      <c r="BS8" s="713"/>
    </row>
    <row r="9" spans="1:71" x14ac:dyDescent="0.2">
      <c r="A9" s="714"/>
      <c r="B9" s="715"/>
      <c r="C9" s="715"/>
      <c r="D9" s="715"/>
      <c r="E9" s="715"/>
      <c r="F9" s="715"/>
      <c r="G9" s="715"/>
      <c r="H9" s="715"/>
      <c r="I9" s="715"/>
      <c r="J9" s="715"/>
      <c r="K9" s="715"/>
      <c r="L9" s="715"/>
      <c r="M9" s="715"/>
      <c r="N9" s="715"/>
      <c r="O9" s="729"/>
      <c r="P9" s="729"/>
      <c r="Q9" s="729"/>
      <c r="R9" s="729"/>
      <c r="S9" s="729"/>
      <c r="T9" s="729"/>
      <c r="U9" s="730"/>
      <c r="V9" s="730"/>
      <c r="W9" s="730"/>
      <c r="X9" s="730"/>
      <c r="Y9" s="730"/>
      <c r="Z9" s="730"/>
      <c r="AA9" s="731"/>
      <c r="AB9" s="731"/>
      <c r="AC9" s="731"/>
      <c r="AD9" s="731"/>
      <c r="AE9" s="731"/>
      <c r="AF9" s="731"/>
      <c r="AG9" s="723"/>
      <c r="AH9" s="723"/>
      <c r="AI9" s="723"/>
      <c r="AJ9" s="723"/>
      <c r="AK9" s="723"/>
      <c r="AL9" s="723"/>
      <c r="AM9" s="723"/>
      <c r="AN9" s="723"/>
      <c r="AO9" s="723"/>
      <c r="AP9" s="723"/>
      <c r="AQ9" s="723"/>
      <c r="AR9" s="723"/>
      <c r="AS9" s="716"/>
      <c r="AT9" s="716"/>
      <c r="AU9" s="716"/>
      <c r="AV9" s="716"/>
      <c r="AW9" s="716"/>
      <c r="AX9" s="716"/>
      <c r="AY9" s="716"/>
      <c r="AZ9" s="716"/>
      <c r="BA9" s="716"/>
      <c r="BB9" s="716"/>
      <c r="BC9" s="716"/>
      <c r="BD9" s="716"/>
      <c r="BE9" s="717"/>
      <c r="BF9" s="718"/>
      <c r="BG9" s="718"/>
      <c r="BH9" s="718"/>
      <c r="BI9" s="718"/>
      <c r="BJ9" s="719"/>
      <c r="BK9" s="723"/>
      <c r="BL9" s="723"/>
      <c r="BM9" s="723"/>
      <c r="BN9" s="723"/>
      <c r="BO9" s="723"/>
      <c r="BP9" s="723"/>
      <c r="BQ9" s="723"/>
      <c r="BR9" s="723"/>
      <c r="BS9" s="723"/>
    </row>
    <row r="10" spans="1:71" x14ac:dyDescent="0.2">
      <c r="A10" s="715"/>
      <c r="B10" s="715"/>
      <c r="C10" s="715"/>
      <c r="D10" s="715"/>
      <c r="E10" s="715"/>
      <c r="F10" s="715"/>
      <c r="G10" s="715"/>
      <c r="H10" s="715"/>
      <c r="I10" s="715"/>
      <c r="J10" s="715"/>
      <c r="K10" s="715"/>
      <c r="L10" s="715"/>
      <c r="M10" s="715"/>
      <c r="N10" s="715"/>
      <c r="O10" s="729"/>
      <c r="P10" s="729"/>
      <c r="Q10" s="729"/>
      <c r="R10" s="729"/>
      <c r="S10" s="729"/>
      <c r="T10" s="729"/>
      <c r="U10" s="730"/>
      <c r="V10" s="730"/>
      <c r="W10" s="730"/>
      <c r="X10" s="730"/>
      <c r="Y10" s="730"/>
      <c r="Z10" s="730"/>
      <c r="AA10" s="731"/>
      <c r="AB10" s="731"/>
      <c r="AC10" s="731"/>
      <c r="AD10" s="731"/>
      <c r="AE10" s="731"/>
      <c r="AF10" s="731"/>
      <c r="AG10" s="723"/>
      <c r="AH10" s="723"/>
      <c r="AI10" s="723"/>
      <c r="AJ10" s="723"/>
      <c r="AK10" s="723"/>
      <c r="AL10" s="723"/>
      <c r="AM10" s="723"/>
      <c r="AN10" s="723"/>
      <c r="AO10" s="723"/>
      <c r="AP10" s="723"/>
      <c r="AQ10" s="723"/>
      <c r="AR10" s="723"/>
      <c r="AS10" s="716"/>
      <c r="AT10" s="716"/>
      <c r="AU10" s="716"/>
      <c r="AV10" s="716"/>
      <c r="AW10" s="716"/>
      <c r="AX10" s="716"/>
      <c r="AY10" s="716"/>
      <c r="AZ10" s="716"/>
      <c r="BA10" s="716"/>
      <c r="BB10" s="716"/>
      <c r="BC10" s="716"/>
      <c r="BD10" s="716"/>
      <c r="BE10" s="720"/>
      <c r="BF10" s="721"/>
      <c r="BG10" s="721"/>
      <c r="BH10" s="721"/>
      <c r="BI10" s="721"/>
      <c r="BJ10" s="722"/>
      <c r="BK10" s="723"/>
      <c r="BL10" s="723"/>
      <c r="BM10" s="723"/>
      <c r="BN10" s="723"/>
      <c r="BO10" s="723"/>
      <c r="BP10" s="723"/>
      <c r="BQ10" s="723"/>
      <c r="BR10" s="723"/>
      <c r="BS10" s="723"/>
    </row>
    <row r="11" spans="1:71" x14ac:dyDescent="0.2">
      <c r="A11" s="714"/>
      <c r="B11" s="715"/>
      <c r="C11" s="715"/>
      <c r="D11" s="715"/>
      <c r="E11" s="715"/>
      <c r="F11" s="715"/>
      <c r="G11" s="715"/>
      <c r="H11" s="715"/>
      <c r="I11" s="715"/>
      <c r="J11" s="715"/>
      <c r="K11" s="715"/>
      <c r="L11" s="715"/>
      <c r="M11" s="715"/>
      <c r="N11" s="715"/>
      <c r="O11" s="729"/>
      <c r="P11" s="729"/>
      <c r="Q11" s="729"/>
      <c r="R11" s="729"/>
      <c r="S11" s="729"/>
      <c r="T11" s="729"/>
      <c r="U11" s="730"/>
      <c r="V11" s="730"/>
      <c r="W11" s="730"/>
      <c r="X11" s="730"/>
      <c r="Y11" s="730"/>
      <c r="Z11" s="730"/>
      <c r="AA11" s="731"/>
      <c r="AB11" s="731"/>
      <c r="AC11" s="731"/>
      <c r="AD11" s="731"/>
      <c r="AE11" s="731"/>
      <c r="AF11" s="731"/>
      <c r="AG11" s="723"/>
      <c r="AH11" s="723"/>
      <c r="AI11" s="723"/>
      <c r="AJ11" s="723"/>
      <c r="AK11" s="723"/>
      <c r="AL11" s="723"/>
      <c r="AM11" s="723"/>
      <c r="AN11" s="723"/>
      <c r="AO11" s="723"/>
      <c r="AP11" s="723"/>
      <c r="AQ11" s="723"/>
      <c r="AR11" s="723"/>
      <c r="AS11" s="716"/>
      <c r="AT11" s="716"/>
      <c r="AU11" s="716"/>
      <c r="AV11" s="716"/>
      <c r="AW11" s="716"/>
      <c r="AX11" s="716"/>
      <c r="AY11" s="716"/>
      <c r="AZ11" s="716"/>
      <c r="BA11" s="716"/>
      <c r="BB11" s="716"/>
      <c r="BC11" s="716"/>
      <c r="BD11" s="716"/>
      <c r="BE11" s="717"/>
      <c r="BF11" s="718"/>
      <c r="BG11" s="718"/>
      <c r="BH11" s="718"/>
      <c r="BI11" s="718"/>
      <c r="BJ11" s="719"/>
      <c r="BK11" s="723"/>
      <c r="BL11" s="723"/>
      <c r="BM11" s="723"/>
      <c r="BN11" s="723"/>
      <c r="BO11" s="723"/>
      <c r="BP11" s="723"/>
      <c r="BQ11" s="723"/>
      <c r="BR11" s="723"/>
      <c r="BS11" s="723"/>
    </row>
    <row r="12" spans="1:71" x14ac:dyDescent="0.2">
      <c r="A12" s="715"/>
      <c r="B12" s="715"/>
      <c r="C12" s="715"/>
      <c r="D12" s="715"/>
      <c r="E12" s="715"/>
      <c r="F12" s="715"/>
      <c r="G12" s="715"/>
      <c r="H12" s="715"/>
      <c r="I12" s="715"/>
      <c r="J12" s="715"/>
      <c r="K12" s="715"/>
      <c r="L12" s="715"/>
      <c r="M12" s="715"/>
      <c r="N12" s="715"/>
      <c r="O12" s="729"/>
      <c r="P12" s="729"/>
      <c r="Q12" s="729"/>
      <c r="R12" s="729"/>
      <c r="S12" s="729"/>
      <c r="T12" s="729"/>
      <c r="U12" s="730"/>
      <c r="V12" s="730"/>
      <c r="W12" s="730"/>
      <c r="X12" s="730"/>
      <c r="Y12" s="730"/>
      <c r="Z12" s="730"/>
      <c r="AA12" s="731"/>
      <c r="AB12" s="731"/>
      <c r="AC12" s="731"/>
      <c r="AD12" s="731"/>
      <c r="AE12" s="731"/>
      <c r="AF12" s="731"/>
      <c r="AG12" s="723"/>
      <c r="AH12" s="723"/>
      <c r="AI12" s="723"/>
      <c r="AJ12" s="723"/>
      <c r="AK12" s="723"/>
      <c r="AL12" s="723"/>
      <c r="AM12" s="723"/>
      <c r="AN12" s="723"/>
      <c r="AO12" s="723"/>
      <c r="AP12" s="723"/>
      <c r="AQ12" s="723"/>
      <c r="AR12" s="723"/>
      <c r="AS12" s="716"/>
      <c r="AT12" s="716"/>
      <c r="AU12" s="716"/>
      <c r="AV12" s="716"/>
      <c r="AW12" s="716"/>
      <c r="AX12" s="716"/>
      <c r="AY12" s="716"/>
      <c r="AZ12" s="716"/>
      <c r="BA12" s="716"/>
      <c r="BB12" s="716"/>
      <c r="BC12" s="716"/>
      <c r="BD12" s="716"/>
      <c r="BE12" s="720"/>
      <c r="BF12" s="721"/>
      <c r="BG12" s="721"/>
      <c r="BH12" s="721"/>
      <c r="BI12" s="721"/>
      <c r="BJ12" s="722"/>
      <c r="BK12" s="723"/>
      <c r="BL12" s="723"/>
      <c r="BM12" s="723"/>
      <c r="BN12" s="723"/>
      <c r="BO12" s="723"/>
      <c r="BP12" s="723"/>
      <c r="BQ12" s="723"/>
      <c r="BR12" s="723"/>
      <c r="BS12" s="723"/>
    </row>
    <row r="13" spans="1:71" x14ac:dyDescent="0.2">
      <c r="A13" s="714"/>
      <c r="B13" s="715"/>
      <c r="C13" s="715"/>
      <c r="D13" s="715"/>
      <c r="E13" s="715"/>
      <c r="F13" s="715"/>
      <c r="G13" s="715"/>
      <c r="H13" s="715"/>
      <c r="I13" s="715"/>
      <c r="J13" s="715"/>
      <c r="K13" s="715"/>
      <c r="L13" s="715"/>
      <c r="M13" s="715"/>
      <c r="N13" s="715"/>
      <c r="O13" s="729"/>
      <c r="P13" s="729"/>
      <c r="Q13" s="729"/>
      <c r="R13" s="729"/>
      <c r="S13" s="729"/>
      <c r="T13" s="729"/>
      <c r="U13" s="730"/>
      <c r="V13" s="730"/>
      <c r="W13" s="730"/>
      <c r="X13" s="730"/>
      <c r="Y13" s="730"/>
      <c r="Z13" s="730"/>
      <c r="AA13" s="731"/>
      <c r="AB13" s="731"/>
      <c r="AC13" s="731"/>
      <c r="AD13" s="731"/>
      <c r="AE13" s="731"/>
      <c r="AF13" s="731"/>
      <c r="AG13" s="723"/>
      <c r="AH13" s="723"/>
      <c r="AI13" s="723"/>
      <c r="AJ13" s="723"/>
      <c r="AK13" s="723"/>
      <c r="AL13" s="723"/>
      <c r="AM13" s="723"/>
      <c r="AN13" s="723"/>
      <c r="AO13" s="723"/>
      <c r="AP13" s="723"/>
      <c r="AQ13" s="723"/>
      <c r="AR13" s="723"/>
      <c r="AS13" s="716"/>
      <c r="AT13" s="716"/>
      <c r="AU13" s="716"/>
      <c r="AV13" s="716"/>
      <c r="AW13" s="716"/>
      <c r="AX13" s="716"/>
      <c r="AY13" s="716"/>
      <c r="AZ13" s="716"/>
      <c r="BA13" s="716"/>
      <c r="BB13" s="716"/>
      <c r="BC13" s="716"/>
      <c r="BD13" s="716"/>
      <c r="BE13" s="717"/>
      <c r="BF13" s="718"/>
      <c r="BG13" s="718"/>
      <c r="BH13" s="718"/>
      <c r="BI13" s="718"/>
      <c r="BJ13" s="719"/>
      <c r="BK13" s="723"/>
      <c r="BL13" s="723"/>
      <c r="BM13" s="723"/>
      <c r="BN13" s="723"/>
      <c r="BO13" s="723"/>
      <c r="BP13" s="723"/>
      <c r="BQ13" s="723"/>
      <c r="BR13" s="723"/>
      <c r="BS13" s="723"/>
    </row>
    <row r="14" spans="1:71" x14ac:dyDescent="0.2">
      <c r="A14" s="715"/>
      <c r="B14" s="715"/>
      <c r="C14" s="715"/>
      <c r="D14" s="715"/>
      <c r="E14" s="715"/>
      <c r="F14" s="715"/>
      <c r="G14" s="715"/>
      <c r="H14" s="715"/>
      <c r="I14" s="715"/>
      <c r="J14" s="715"/>
      <c r="K14" s="715"/>
      <c r="L14" s="715"/>
      <c r="M14" s="715"/>
      <c r="N14" s="715"/>
      <c r="O14" s="729"/>
      <c r="P14" s="729"/>
      <c r="Q14" s="729"/>
      <c r="R14" s="729"/>
      <c r="S14" s="729"/>
      <c r="T14" s="729"/>
      <c r="U14" s="730"/>
      <c r="V14" s="730"/>
      <c r="W14" s="730"/>
      <c r="X14" s="730"/>
      <c r="Y14" s="730"/>
      <c r="Z14" s="730"/>
      <c r="AA14" s="731"/>
      <c r="AB14" s="731"/>
      <c r="AC14" s="731"/>
      <c r="AD14" s="731"/>
      <c r="AE14" s="731"/>
      <c r="AF14" s="731"/>
      <c r="AG14" s="723"/>
      <c r="AH14" s="723"/>
      <c r="AI14" s="723"/>
      <c r="AJ14" s="723"/>
      <c r="AK14" s="723"/>
      <c r="AL14" s="723"/>
      <c r="AM14" s="723"/>
      <c r="AN14" s="723"/>
      <c r="AO14" s="723"/>
      <c r="AP14" s="723"/>
      <c r="AQ14" s="723"/>
      <c r="AR14" s="723"/>
      <c r="AS14" s="716"/>
      <c r="AT14" s="716"/>
      <c r="AU14" s="716"/>
      <c r="AV14" s="716"/>
      <c r="AW14" s="716"/>
      <c r="AX14" s="716"/>
      <c r="AY14" s="716"/>
      <c r="AZ14" s="716"/>
      <c r="BA14" s="716"/>
      <c r="BB14" s="716"/>
      <c r="BC14" s="716"/>
      <c r="BD14" s="716"/>
      <c r="BE14" s="720"/>
      <c r="BF14" s="721"/>
      <c r="BG14" s="721"/>
      <c r="BH14" s="721"/>
      <c r="BI14" s="721"/>
      <c r="BJ14" s="722"/>
      <c r="BK14" s="723"/>
      <c r="BL14" s="723"/>
      <c r="BM14" s="723"/>
      <c r="BN14" s="723"/>
      <c r="BO14" s="723"/>
      <c r="BP14" s="723"/>
      <c r="BQ14" s="723"/>
      <c r="BR14" s="723"/>
      <c r="BS14" s="723"/>
    </row>
    <row r="15" spans="1:71" x14ac:dyDescent="0.2">
      <c r="A15" s="714"/>
      <c r="B15" s="715"/>
      <c r="C15" s="715"/>
      <c r="D15" s="715"/>
      <c r="E15" s="715"/>
      <c r="F15" s="715"/>
      <c r="G15" s="715"/>
      <c r="H15" s="715"/>
      <c r="I15" s="715"/>
      <c r="J15" s="715"/>
      <c r="K15" s="715"/>
      <c r="L15" s="715"/>
      <c r="M15" s="715"/>
      <c r="N15" s="715"/>
      <c r="O15" s="729"/>
      <c r="P15" s="729"/>
      <c r="Q15" s="729"/>
      <c r="R15" s="729"/>
      <c r="S15" s="729"/>
      <c r="T15" s="729"/>
      <c r="U15" s="730"/>
      <c r="V15" s="730"/>
      <c r="W15" s="730"/>
      <c r="X15" s="730"/>
      <c r="Y15" s="730"/>
      <c r="Z15" s="730"/>
      <c r="AA15" s="731"/>
      <c r="AB15" s="731"/>
      <c r="AC15" s="731"/>
      <c r="AD15" s="731"/>
      <c r="AE15" s="731"/>
      <c r="AF15" s="731"/>
      <c r="AG15" s="723"/>
      <c r="AH15" s="723"/>
      <c r="AI15" s="723"/>
      <c r="AJ15" s="723"/>
      <c r="AK15" s="723"/>
      <c r="AL15" s="723"/>
      <c r="AM15" s="723"/>
      <c r="AN15" s="723"/>
      <c r="AO15" s="723"/>
      <c r="AP15" s="723"/>
      <c r="AQ15" s="723"/>
      <c r="AR15" s="723"/>
      <c r="AS15" s="716"/>
      <c r="AT15" s="716"/>
      <c r="AU15" s="716"/>
      <c r="AV15" s="716"/>
      <c r="AW15" s="716"/>
      <c r="AX15" s="716"/>
      <c r="AY15" s="716"/>
      <c r="AZ15" s="716"/>
      <c r="BA15" s="716"/>
      <c r="BB15" s="716"/>
      <c r="BC15" s="716"/>
      <c r="BD15" s="716"/>
      <c r="BE15" s="717"/>
      <c r="BF15" s="718"/>
      <c r="BG15" s="718"/>
      <c r="BH15" s="718"/>
      <c r="BI15" s="718"/>
      <c r="BJ15" s="719"/>
      <c r="BK15" s="723"/>
      <c r="BL15" s="723"/>
      <c r="BM15" s="723"/>
      <c r="BN15" s="723"/>
      <c r="BO15" s="723"/>
      <c r="BP15" s="723"/>
      <c r="BQ15" s="723"/>
      <c r="BR15" s="723"/>
      <c r="BS15" s="723"/>
    </row>
    <row r="16" spans="1:71" x14ac:dyDescent="0.2">
      <c r="A16" s="715"/>
      <c r="B16" s="715"/>
      <c r="C16" s="715"/>
      <c r="D16" s="715"/>
      <c r="E16" s="715"/>
      <c r="F16" s="715"/>
      <c r="G16" s="715"/>
      <c r="H16" s="715"/>
      <c r="I16" s="715"/>
      <c r="J16" s="715"/>
      <c r="K16" s="715"/>
      <c r="L16" s="715"/>
      <c r="M16" s="715"/>
      <c r="N16" s="715"/>
      <c r="O16" s="729"/>
      <c r="P16" s="729"/>
      <c r="Q16" s="729"/>
      <c r="R16" s="729"/>
      <c r="S16" s="729"/>
      <c r="T16" s="729"/>
      <c r="U16" s="730"/>
      <c r="V16" s="730"/>
      <c r="W16" s="730"/>
      <c r="X16" s="730"/>
      <c r="Y16" s="730"/>
      <c r="Z16" s="730"/>
      <c r="AA16" s="731"/>
      <c r="AB16" s="731"/>
      <c r="AC16" s="731"/>
      <c r="AD16" s="731"/>
      <c r="AE16" s="731"/>
      <c r="AF16" s="731"/>
      <c r="AG16" s="723"/>
      <c r="AH16" s="723"/>
      <c r="AI16" s="723"/>
      <c r="AJ16" s="723"/>
      <c r="AK16" s="723"/>
      <c r="AL16" s="723"/>
      <c r="AM16" s="723"/>
      <c r="AN16" s="723"/>
      <c r="AO16" s="723"/>
      <c r="AP16" s="723"/>
      <c r="AQ16" s="723"/>
      <c r="AR16" s="723"/>
      <c r="AS16" s="716"/>
      <c r="AT16" s="716"/>
      <c r="AU16" s="716"/>
      <c r="AV16" s="716"/>
      <c r="AW16" s="716"/>
      <c r="AX16" s="716"/>
      <c r="AY16" s="716"/>
      <c r="AZ16" s="716"/>
      <c r="BA16" s="716"/>
      <c r="BB16" s="716"/>
      <c r="BC16" s="716"/>
      <c r="BD16" s="716"/>
      <c r="BE16" s="720"/>
      <c r="BF16" s="721"/>
      <c r="BG16" s="721"/>
      <c r="BH16" s="721"/>
      <c r="BI16" s="721"/>
      <c r="BJ16" s="722"/>
      <c r="BK16" s="723"/>
      <c r="BL16" s="723"/>
      <c r="BM16" s="723"/>
      <c r="BN16" s="723"/>
      <c r="BO16" s="723"/>
      <c r="BP16" s="723"/>
      <c r="BQ16" s="723"/>
      <c r="BR16" s="723"/>
      <c r="BS16" s="723"/>
    </row>
    <row r="17" spans="1:71" x14ac:dyDescent="0.2">
      <c r="A17" s="714"/>
      <c r="B17" s="715"/>
      <c r="C17" s="715"/>
      <c r="D17" s="715"/>
      <c r="E17" s="715"/>
      <c r="F17" s="715"/>
      <c r="G17" s="715"/>
      <c r="H17" s="715"/>
      <c r="I17" s="715"/>
      <c r="J17" s="715"/>
      <c r="K17" s="715"/>
      <c r="L17" s="715"/>
      <c r="M17" s="715"/>
      <c r="N17" s="715"/>
      <c r="O17" s="729"/>
      <c r="P17" s="729"/>
      <c r="Q17" s="729"/>
      <c r="R17" s="729"/>
      <c r="S17" s="729"/>
      <c r="T17" s="729"/>
      <c r="U17" s="730"/>
      <c r="V17" s="730"/>
      <c r="W17" s="730"/>
      <c r="X17" s="730"/>
      <c r="Y17" s="730"/>
      <c r="Z17" s="730"/>
      <c r="AA17" s="731"/>
      <c r="AB17" s="731"/>
      <c r="AC17" s="731"/>
      <c r="AD17" s="731"/>
      <c r="AE17" s="731"/>
      <c r="AF17" s="731"/>
      <c r="AG17" s="723"/>
      <c r="AH17" s="723"/>
      <c r="AI17" s="723"/>
      <c r="AJ17" s="723"/>
      <c r="AK17" s="723"/>
      <c r="AL17" s="723"/>
      <c r="AM17" s="723"/>
      <c r="AN17" s="723"/>
      <c r="AO17" s="723"/>
      <c r="AP17" s="723"/>
      <c r="AQ17" s="723"/>
      <c r="AR17" s="723"/>
      <c r="AS17" s="716"/>
      <c r="AT17" s="716"/>
      <c r="AU17" s="716"/>
      <c r="AV17" s="716"/>
      <c r="AW17" s="716"/>
      <c r="AX17" s="716"/>
      <c r="AY17" s="716"/>
      <c r="AZ17" s="716"/>
      <c r="BA17" s="716"/>
      <c r="BB17" s="716"/>
      <c r="BC17" s="716"/>
      <c r="BD17" s="716"/>
      <c r="BE17" s="717"/>
      <c r="BF17" s="718"/>
      <c r="BG17" s="718"/>
      <c r="BH17" s="718"/>
      <c r="BI17" s="718"/>
      <c r="BJ17" s="719"/>
      <c r="BK17" s="723"/>
      <c r="BL17" s="723"/>
      <c r="BM17" s="723"/>
      <c r="BN17" s="723"/>
      <c r="BO17" s="723"/>
      <c r="BP17" s="723"/>
      <c r="BQ17" s="723"/>
      <c r="BR17" s="723"/>
      <c r="BS17" s="723"/>
    </row>
    <row r="18" spans="1:71" x14ac:dyDescent="0.2">
      <c r="A18" s="715"/>
      <c r="B18" s="715"/>
      <c r="C18" s="715"/>
      <c r="D18" s="715"/>
      <c r="E18" s="715"/>
      <c r="F18" s="715"/>
      <c r="G18" s="715"/>
      <c r="H18" s="715"/>
      <c r="I18" s="715"/>
      <c r="J18" s="715"/>
      <c r="K18" s="715"/>
      <c r="L18" s="715"/>
      <c r="M18" s="715"/>
      <c r="N18" s="715"/>
      <c r="O18" s="729"/>
      <c r="P18" s="729"/>
      <c r="Q18" s="729"/>
      <c r="R18" s="729"/>
      <c r="S18" s="729"/>
      <c r="T18" s="729"/>
      <c r="U18" s="730"/>
      <c r="V18" s="730"/>
      <c r="W18" s="730"/>
      <c r="X18" s="730"/>
      <c r="Y18" s="730"/>
      <c r="Z18" s="730"/>
      <c r="AA18" s="731"/>
      <c r="AB18" s="731"/>
      <c r="AC18" s="731"/>
      <c r="AD18" s="731"/>
      <c r="AE18" s="731"/>
      <c r="AF18" s="731"/>
      <c r="AG18" s="723"/>
      <c r="AH18" s="723"/>
      <c r="AI18" s="723"/>
      <c r="AJ18" s="723"/>
      <c r="AK18" s="723"/>
      <c r="AL18" s="723"/>
      <c r="AM18" s="723"/>
      <c r="AN18" s="723"/>
      <c r="AO18" s="723"/>
      <c r="AP18" s="723"/>
      <c r="AQ18" s="723"/>
      <c r="AR18" s="723"/>
      <c r="AS18" s="716"/>
      <c r="AT18" s="716"/>
      <c r="AU18" s="716"/>
      <c r="AV18" s="716"/>
      <c r="AW18" s="716"/>
      <c r="AX18" s="716"/>
      <c r="AY18" s="716"/>
      <c r="AZ18" s="716"/>
      <c r="BA18" s="716"/>
      <c r="BB18" s="716"/>
      <c r="BC18" s="716"/>
      <c r="BD18" s="716"/>
      <c r="BE18" s="720"/>
      <c r="BF18" s="721"/>
      <c r="BG18" s="721"/>
      <c r="BH18" s="721"/>
      <c r="BI18" s="721"/>
      <c r="BJ18" s="722"/>
      <c r="BK18" s="723"/>
      <c r="BL18" s="723"/>
      <c r="BM18" s="723"/>
      <c r="BN18" s="723"/>
      <c r="BO18" s="723"/>
      <c r="BP18" s="723"/>
      <c r="BQ18" s="723"/>
      <c r="BR18" s="723"/>
      <c r="BS18" s="723"/>
    </row>
    <row r="19" spans="1:71" x14ac:dyDescent="0.2">
      <c r="A19" s="714"/>
      <c r="B19" s="715"/>
      <c r="C19" s="715"/>
      <c r="D19" s="715"/>
      <c r="E19" s="715"/>
      <c r="F19" s="715"/>
      <c r="G19" s="715"/>
      <c r="H19" s="715"/>
      <c r="I19" s="715"/>
      <c r="J19" s="715"/>
      <c r="K19" s="715"/>
      <c r="L19" s="715"/>
      <c r="M19" s="715"/>
      <c r="N19" s="715"/>
      <c r="O19" s="729"/>
      <c r="P19" s="729"/>
      <c r="Q19" s="729"/>
      <c r="R19" s="729"/>
      <c r="S19" s="729"/>
      <c r="T19" s="729"/>
      <c r="U19" s="730"/>
      <c r="V19" s="730"/>
      <c r="W19" s="730"/>
      <c r="X19" s="730"/>
      <c r="Y19" s="730"/>
      <c r="Z19" s="730"/>
      <c r="AA19" s="731"/>
      <c r="AB19" s="731"/>
      <c r="AC19" s="731"/>
      <c r="AD19" s="731"/>
      <c r="AE19" s="731"/>
      <c r="AF19" s="731"/>
      <c r="AG19" s="723"/>
      <c r="AH19" s="723"/>
      <c r="AI19" s="723"/>
      <c r="AJ19" s="723"/>
      <c r="AK19" s="723"/>
      <c r="AL19" s="723"/>
      <c r="AM19" s="723"/>
      <c r="AN19" s="723"/>
      <c r="AO19" s="723"/>
      <c r="AP19" s="723"/>
      <c r="AQ19" s="723"/>
      <c r="AR19" s="723"/>
      <c r="AS19" s="716"/>
      <c r="AT19" s="716"/>
      <c r="AU19" s="716"/>
      <c r="AV19" s="716"/>
      <c r="AW19" s="716"/>
      <c r="AX19" s="716"/>
      <c r="AY19" s="716"/>
      <c r="AZ19" s="716"/>
      <c r="BA19" s="716"/>
      <c r="BB19" s="716"/>
      <c r="BC19" s="716"/>
      <c r="BD19" s="716"/>
      <c r="BE19" s="717"/>
      <c r="BF19" s="718"/>
      <c r="BG19" s="718"/>
      <c r="BH19" s="718"/>
      <c r="BI19" s="718"/>
      <c r="BJ19" s="719"/>
      <c r="BK19" s="723"/>
      <c r="BL19" s="723"/>
      <c r="BM19" s="723"/>
      <c r="BN19" s="723"/>
      <c r="BO19" s="723"/>
      <c r="BP19" s="723"/>
      <c r="BQ19" s="723"/>
      <c r="BR19" s="723"/>
      <c r="BS19" s="723"/>
    </row>
    <row r="20" spans="1:71" x14ac:dyDescent="0.2">
      <c r="A20" s="715"/>
      <c r="B20" s="715"/>
      <c r="C20" s="715"/>
      <c r="D20" s="715"/>
      <c r="E20" s="715"/>
      <c r="F20" s="715"/>
      <c r="G20" s="715"/>
      <c r="H20" s="715"/>
      <c r="I20" s="715"/>
      <c r="J20" s="715"/>
      <c r="K20" s="715"/>
      <c r="L20" s="715"/>
      <c r="M20" s="715"/>
      <c r="N20" s="715"/>
      <c r="O20" s="729"/>
      <c r="P20" s="729"/>
      <c r="Q20" s="729"/>
      <c r="R20" s="729"/>
      <c r="S20" s="729"/>
      <c r="T20" s="729"/>
      <c r="U20" s="730"/>
      <c r="V20" s="730"/>
      <c r="W20" s="730"/>
      <c r="X20" s="730"/>
      <c r="Y20" s="730"/>
      <c r="Z20" s="730"/>
      <c r="AA20" s="731"/>
      <c r="AB20" s="731"/>
      <c r="AC20" s="731"/>
      <c r="AD20" s="731"/>
      <c r="AE20" s="731"/>
      <c r="AF20" s="731"/>
      <c r="AG20" s="723"/>
      <c r="AH20" s="723"/>
      <c r="AI20" s="723"/>
      <c r="AJ20" s="723"/>
      <c r="AK20" s="723"/>
      <c r="AL20" s="723"/>
      <c r="AM20" s="723"/>
      <c r="AN20" s="723"/>
      <c r="AO20" s="723"/>
      <c r="AP20" s="723"/>
      <c r="AQ20" s="723"/>
      <c r="AR20" s="723"/>
      <c r="AS20" s="716"/>
      <c r="AT20" s="716"/>
      <c r="AU20" s="716"/>
      <c r="AV20" s="716"/>
      <c r="AW20" s="716"/>
      <c r="AX20" s="716"/>
      <c r="AY20" s="716"/>
      <c r="AZ20" s="716"/>
      <c r="BA20" s="716"/>
      <c r="BB20" s="716"/>
      <c r="BC20" s="716"/>
      <c r="BD20" s="716"/>
      <c r="BE20" s="720"/>
      <c r="BF20" s="721"/>
      <c r="BG20" s="721"/>
      <c r="BH20" s="721"/>
      <c r="BI20" s="721"/>
      <c r="BJ20" s="722"/>
      <c r="BK20" s="723"/>
      <c r="BL20" s="723"/>
      <c r="BM20" s="723"/>
      <c r="BN20" s="723"/>
      <c r="BO20" s="723"/>
      <c r="BP20" s="723"/>
      <c r="BQ20" s="723"/>
      <c r="BR20" s="723"/>
      <c r="BS20" s="723"/>
    </row>
    <row r="21" spans="1:71" x14ac:dyDescent="0.2">
      <c r="A21" s="714"/>
      <c r="B21" s="715"/>
      <c r="C21" s="715"/>
      <c r="D21" s="715"/>
      <c r="E21" s="715"/>
      <c r="F21" s="715"/>
      <c r="G21" s="715"/>
      <c r="H21" s="715"/>
      <c r="I21" s="715"/>
      <c r="J21" s="715"/>
      <c r="K21" s="715"/>
      <c r="L21" s="715"/>
      <c r="M21" s="715"/>
      <c r="N21" s="715"/>
      <c r="O21" s="729"/>
      <c r="P21" s="729"/>
      <c r="Q21" s="729"/>
      <c r="R21" s="729"/>
      <c r="S21" s="729"/>
      <c r="T21" s="729"/>
      <c r="U21" s="730"/>
      <c r="V21" s="730"/>
      <c r="W21" s="730"/>
      <c r="X21" s="730"/>
      <c r="Y21" s="730"/>
      <c r="Z21" s="730"/>
      <c r="AA21" s="731"/>
      <c r="AB21" s="731"/>
      <c r="AC21" s="731"/>
      <c r="AD21" s="731"/>
      <c r="AE21" s="731"/>
      <c r="AF21" s="731"/>
      <c r="AG21" s="723"/>
      <c r="AH21" s="723"/>
      <c r="AI21" s="723"/>
      <c r="AJ21" s="723"/>
      <c r="AK21" s="723"/>
      <c r="AL21" s="723"/>
      <c r="AM21" s="723"/>
      <c r="AN21" s="723"/>
      <c r="AO21" s="723"/>
      <c r="AP21" s="723"/>
      <c r="AQ21" s="723"/>
      <c r="AR21" s="723"/>
      <c r="AS21" s="716"/>
      <c r="AT21" s="716"/>
      <c r="AU21" s="716"/>
      <c r="AV21" s="716"/>
      <c r="AW21" s="716"/>
      <c r="AX21" s="716"/>
      <c r="AY21" s="716"/>
      <c r="AZ21" s="716"/>
      <c r="BA21" s="716"/>
      <c r="BB21" s="716"/>
      <c r="BC21" s="716"/>
      <c r="BD21" s="716"/>
      <c r="BE21" s="717"/>
      <c r="BF21" s="718"/>
      <c r="BG21" s="718"/>
      <c r="BH21" s="718"/>
      <c r="BI21" s="718"/>
      <c r="BJ21" s="719"/>
      <c r="BK21" s="723"/>
      <c r="BL21" s="723"/>
      <c r="BM21" s="723"/>
      <c r="BN21" s="723"/>
      <c r="BO21" s="723"/>
      <c r="BP21" s="723"/>
      <c r="BQ21" s="723"/>
      <c r="BR21" s="723"/>
      <c r="BS21" s="723"/>
    </row>
    <row r="22" spans="1:71" x14ac:dyDescent="0.2">
      <c r="A22" s="715"/>
      <c r="B22" s="715"/>
      <c r="C22" s="715"/>
      <c r="D22" s="715"/>
      <c r="E22" s="715"/>
      <c r="F22" s="715"/>
      <c r="G22" s="715"/>
      <c r="H22" s="715"/>
      <c r="I22" s="715"/>
      <c r="J22" s="715"/>
      <c r="K22" s="715"/>
      <c r="L22" s="715"/>
      <c r="M22" s="715"/>
      <c r="N22" s="715"/>
      <c r="O22" s="729"/>
      <c r="P22" s="729"/>
      <c r="Q22" s="729"/>
      <c r="R22" s="729"/>
      <c r="S22" s="729"/>
      <c r="T22" s="729"/>
      <c r="U22" s="730"/>
      <c r="V22" s="730"/>
      <c r="W22" s="730"/>
      <c r="X22" s="730"/>
      <c r="Y22" s="730"/>
      <c r="Z22" s="730"/>
      <c r="AA22" s="731"/>
      <c r="AB22" s="731"/>
      <c r="AC22" s="731"/>
      <c r="AD22" s="731"/>
      <c r="AE22" s="731"/>
      <c r="AF22" s="731"/>
      <c r="AG22" s="723"/>
      <c r="AH22" s="723"/>
      <c r="AI22" s="723"/>
      <c r="AJ22" s="723"/>
      <c r="AK22" s="723"/>
      <c r="AL22" s="723"/>
      <c r="AM22" s="723"/>
      <c r="AN22" s="723"/>
      <c r="AO22" s="723"/>
      <c r="AP22" s="723"/>
      <c r="AQ22" s="723"/>
      <c r="AR22" s="723"/>
      <c r="AS22" s="716"/>
      <c r="AT22" s="716"/>
      <c r="AU22" s="716"/>
      <c r="AV22" s="716"/>
      <c r="AW22" s="716"/>
      <c r="AX22" s="716"/>
      <c r="AY22" s="716"/>
      <c r="AZ22" s="716"/>
      <c r="BA22" s="716"/>
      <c r="BB22" s="716"/>
      <c r="BC22" s="716"/>
      <c r="BD22" s="716"/>
      <c r="BE22" s="720"/>
      <c r="BF22" s="721"/>
      <c r="BG22" s="721"/>
      <c r="BH22" s="721"/>
      <c r="BI22" s="721"/>
      <c r="BJ22" s="722"/>
      <c r="BK22" s="723"/>
      <c r="BL22" s="723"/>
      <c r="BM22" s="723"/>
      <c r="BN22" s="723"/>
      <c r="BO22" s="723"/>
      <c r="BP22" s="723"/>
      <c r="BQ22" s="723"/>
      <c r="BR22" s="723"/>
      <c r="BS22" s="723"/>
    </row>
    <row r="23" spans="1:71" x14ac:dyDescent="0.2">
      <c r="A23" s="714"/>
      <c r="B23" s="715"/>
      <c r="C23" s="715"/>
      <c r="D23" s="715"/>
      <c r="E23" s="715"/>
      <c r="F23" s="715"/>
      <c r="G23" s="715"/>
      <c r="H23" s="715"/>
      <c r="I23" s="715"/>
      <c r="J23" s="715"/>
      <c r="K23" s="715"/>
      <c r="L23" s="715"/>
      <c r="M23" s="715"/>
      <c r="N23" s="715"/>
      <c r="O23" s="729"/>
      <c r="P23" s="729"/>
      <c r="Q23" s="729"/>
      <c r="R23" s="729"/>
      <c r="S23" s="729"/>
      <c r="T23" s="729"/>
      <c r="U23" s="730"/>
      <c r="V23" s="730"/>
      <c r="W23" s="730"/>
      <c r="X23" s="730"/>
      <c r="Y23" s="730"/>
      <c r="Z23" s="730"/>
      <c r="AA23" s="731"/>
      <c r="AB23" s="731"/>
      <c r="AC23" s="731"/>
      <c r="AD23" s="731"/>
      <c r="AE23" s="731"/>
      <c r="AF23" s="731"/>
      <c r="AG23" s="723"/>
      <c r="AH23" s="723"/>
      <c r="AI23" s="723"/>
      <c r="AJ23" s="723"/>
      <c r="AK23" s="723"/>
      <c r="AL23" s="723"/>
      <c r="AM23" s="723"/>
      <c r="AN23" s="723"/>
      <c r="AO23" s="723"/>
      <c r="AP23" s="723"/>
      <c r="AQ23" s="723"/>
      <c r="AR23" s="723"/>
      <c r="AS23" s="716"/>
      <c r="AT23" s="716"/>
      <c r="AU23" s="716"/>
      <c r="AV23" s="716"/>
      <c r="AW23" s="716"/>
      <c r="AX23" s="716"/>
      <c r="AY23" s="716"/>
      <c r="AZ23" s="716"/>
      <c r="BA23" s="716"/>
      <c r="BB23" s="716"/>
      <c r="BC23" s="716"/>
      <c r="BD23" s="716"/>
      <c r="BE23" s="717"/>
      <c r="BF23" s="718"/>
      <c r="BG23" s="718"/>
      <c r="BH23" s="718"/>
      <c r="BI23" s="718"/>
      <c r="BJ23" s="719"/>
      <c r="BK23" s="723"/>
      <c r="BL23" s="723"/>
      <c r="BM23" s="723"/>
      <c r="BN23" s="723"/>
      <c r="BO23" s="723"/>
      <c r="BP23" s="723"/>
      <c r="BQ23" s="723"/>
      <c r="BR23" s="723"/>
      <c r="BS23" s="723"/>
    </row>
    <row r="24" spans="1:71" x14ac:dyDescent="0.2">
      <c r="A24" s="715"/>
      <c r="B24" s="715"/>
      <c r="C24" s="715"/>
      <c r="D24" s="715"/>
      <c r="E24" s="715"/>
      <c r="F24" s="715"/>
      <c r="G24" s="715"/>
      <c r="H24" s="715"/>
      <c r="I24" s="715"/>
      <c r="J24" s="715"/>
      <c r="K24" s="715"/>
      <c r="L24" s="715"/>
      <c r="M24" s="715"/>
      <c r="N24" s="715"/>
      <c r="O24" s="729"/>
      <c r="P24" s="729"/>
      <c r="Q24" s="729"/>
      <c r="R24" s="729"/>
      <c r="S24" s="729"/>
      <c r="T24" s="729"/>
      <c r="U24" s="730"/>
      <c r="V24" s="730"/>
      <c r="W24" s="730"/>
      <c r="X24" s="730"/>
      <c r="Y24" s="730"/>
      <c r="Z24" s="730"/>
      <c r="AA24" s="731"/>
      <c r="AB24" s="731"/>
      <c r="AC24" s="731"/>
      <c r="AD24" s="731"/>
      <c r="AE24" s="731"/>
      <c r="AF24" s="731"/>
      <c r="AG24" s="723"/>
      <c r="AH24" s="723"/>
      <c r="AI24" s="723"/>
      <c r="AJ24" s="723"/>
      <c r="AK24" s="723"/>
      <c r="AL24" s="723"/>
      <c r="AM24" s="723"/>
      <c r="AN24" s="723"/>
      <c r="AO24" s="723"/>
      <c r="AP24" s="723"/>
      <c r="AQ24" s="723"/>
      <c r="AR24" s="723"/>
      <c r="AS24" s="716"/>
      <c r="AT24" s="716"/>
      <c r="AU24" s="716"/>
      <c r="AV24" s="716"/>
      <c r="AW24" s="716"/>
      <c r="AX24" s="716"/>
      <c r="AY24" s="716"/>
      <c r="AZ24" s="716"/>
      <c r="BA24" s="716"/>
      <c r="BB24" s="716"/>
      <c r="BC24" s="716"/>
      <c r="BD24" s="716"/>
      <c r="BE24" s="720"/>
      <c r="BF24" s="721"/>
      <c r="BG24" s="721"/>
      <c r="BH24" s="721"/>
      <c r="BI24" s="721"/>
      <c r="BJ24" s="722"/>
      <c r="BK24" s="723"/>
      <c r="BL24" s="723"/>
      <c r="BM24" s="723"/>
      <c r="BN24" s="723"/>
      <c r="BO24" s="723"/>
      <c r="BP24" s="723"/>
      <c r="BQ24" s="723"/>
      <c r="BR24" s="723"/>
      <c r="BS24" s="723"/>
    </row>
    <row r="25" spans="1:71" x14ac:dyDescent="0.2">
      <c r="A25" s="714"/>
      <c r="B25" s="715"/>
      <c r="C25" s="715"/>
      <c r="D25" s="715"/>
      <c r="E25" s="715"/>
      <c r="F25" s="715"/>
      <c r="G25" s="715"/>
      <c r="H25" s="715"/>
      <c r="I25" s="715"/>
      <c r="J25" s="715"/>
      <c r="K25" s="715"/>
      <c r="L25" s="715"/>
      <c r="M25" s="715"/>
      <c r="N25" s="715"/>
      <c r="O25" s="729"/>
      <c r="P25" s="729"/>
      <c r="Q25" s="729"/>
      <c r="R25" s="729"/>
      <c r="S25" s="729"/>
      <c r="T25" s="729"/>
      <c r="U25" s="730"/>
      <c r="V25" s="730"/>
      <c r="W25" s="730"/>
      <c r="X25" s="730"/>
      <c r="Y25" s="730"/>
      <c r="Z25" s="730"/>
      <c r="AA25" s="731"/>
      <c r="AB25" s="731"/>
      <c r="AC25" s="731"/>
      <c r="AD25" s="731"/>
      <c r="AE25" s="731"/>
      <c r="AF25" s="731"/>
      <c r="AG25" s="723"/>
      <c r="AH25" s="723"/>
      <c r="AI25" s="723"/>
      <c r="AJ25" s="723"/>
      <c r="AK25" s="723"/>
      <c r="AL25" s="723"/>
      <c r="AM25" s="723"/>
      <c r="AN25" s="723"/>
      <c r="AO25" s="723"/>
      <c r="AP25" s="723"/>
      <c r="AQ25" s="723"/>
      <c r="AR25" s="723"/>
      <c r="AS25" s="716"/>
      <c r="AT25" s="716"/>
      <c r="AU25" s="716"/>
      <c r="AV25" s="716"/>
      <c r="AW25" s="716"/>
      <c r="AX25" s="716"/>
      <c r="AY25" s="716"/>
      <c r="AZ25" s="716"/>
      <c r="BA25" s="716"/>
      <c r="BB25" s="716"/>
      <c r="BC25" s="716"/>
      <c r="BD25" s="716"/>
      <c r="BE25" s="717"/>
      <c r="BF25" s="718"/>
      <c r="BG25" s="718"/>
      <c r="BH25" s="718"/>
      <c r="BI25" s="718"/>
      <c r="BJ25" s="719"/>
      <c r="BK25" s="723"/>
      <c r="BL25" s="723"/>
      <c r="BM25" s="723"/>
      <c r="BN25" s="723"/>
      <c r="BO25" s="723"/>
      <c r="BP25" s="723"/>
      <c r="BQ25" s="723"/>
      <c r="BR25" s="723"/>
      <c r="BS25" s="723"/>
    </row>
    <row r="26" spans="1:71" x14ac:dyDescent="0.2">
      <c r="A26" s="715"/>
      <c r="B26" s="715"/>
      <c r="C26" s="715"/>
      <c r="D26" s="715"/>
      <c r="E26" s="715"/>
      <c r="F26" s="715"/>
      <c r="G26" s="715"/>
      <c r="H26" s="715"/>
      <c r="I26" s="715"/>
      <c r="J26" s="715"/>
      <c r="K26" s="715"/>
      <c r="L26" s="715"/>
      <c r="M26" s="715"/>
      <c r="N26" s="715"/>
      <c r="O26" s="729"/>
      <c r="P26" s="729"/>
      <c r="Q26" s="729"/>
      <c r="R26" s="729"/>
      <c r="S26" s="729"/>
      <c r="T26" s="729"/>
      <c r="U26" s="730"/>
      <c r="V26" s="730"/>
      <c r="W26" s="730"/>
      <c r="X26" s="730"/>
      <c r="Y26" s="730"/>
      <c r="Z26" s="730"/>
      <c r="AA26" s="731"/>
      <c r="AB26" s="731"/>
      <c r="AC26" s="731"/>
      <c r="AD26" s="731"/>
      <c r="AE26" s="731"/>
      <c r="AF26" s="731"/>
      <c r="AG26" s="723"/>
      <c r="AH26" s="723"/>
      <c r="AI26" s="723"/>
      <c r="AJ26" s="723"/>
      <c r="AK26" s="723"/>
      <c r="AL26" s="723"/>
      <c r="AM26" s="723"/>
      <c r="AN26" s="723"/>
      <c r="AO26" s="723"/>
      <c r="AP26" s="723"/>
      <c r="AQ26" s="723"/>
      <c r="AR26" s="723"/>
      <c r="AS26" s="716"/>
      <c r="AT26" s="716"/>
      <c r="AU26" s="716"/>
      <c r="AV26" s="716"/>
      <c r="AW26" s="716"/>
      <c r="AX26" s="716"/>
      <c r="AY26" s="716"/>
      <c r="AZ26" s="716"/>
      <c r="BA26" s="716"/>
      <c r="BB26" s="716"/>
      <c r="BC26" s="716"/>
      <c r="BD26" s="716"/>
      <c r="BE26" s="720"/>
      <c r="BF26" s="721"/>
      <c r="BG26" s="721"/>
      <c r="BH26" s="721"/>
      <c r="BI26" s="721"/>
      <c r="BJ26" s="722"/>
      <c r="BK26" s="723"/>
      <c r="BL26" s="723"/>
      <c r="BM26" s="723"/>
      <c r="BN26" s="723"/>
      <c r="BO26" s="723"/>
      <c r="BP26" s="723"/>
      <c r="BQ26" s="723"/>
      <c r="BR26" s="723"/>
      <c r="BS26" s="723"/>
    </row>
    <row r="27" spans="1:71" x14ac:dyDescent="0.2">
      <c r="A27" s="714"/>
      <c r="B27" s="715"/>
      <c r="C27" s="715"/>
      <c r="D27" s="715"/>
      <c r="E27" s="715"/>
      <c r="F27" s="715"/>
      <c r="G27" s="715"/>
      <c r="H27" s="715"/>
      <c r="I27" s="715"/>
      <c r="J27" s="715"/>
      <c r="K27" s="715"/>
      <c r="L27" s="715"/>
      <c r="M27" s="715"/>
      <c r="N27" s="715"/>
      <c r="O27" s="729"/>
      <c r="P27" s="729"/>
      <c r="Q27" s="729"/>
      <c r="R27" s="729"/>
      <c r="S27" s="729"/>
      <c r="T27" s="729"/>
      <c r="U27" s="730"/>
      <c r="V27" s="730"/>
      <c r="W27" s="730"/>
      <c r="X27" s="730"/>
      <c r="Y27" s="730"/>
      <c r="Z27" s="730"/>
      <c r="AA27" s="731"/>
      <c r="AB27" s="731"/>
      <c r="AC27" s="731"/>
      <c r="AD27" s="731"/>
      <c r="AE27" s="731"/>
      <c r="AF27" s="731"/>
      <c r="AG27" s="723"/>
      <c r="AH27" s="723"/>
      <c r="AI27" s="723"/>
      <c r="AJ27" s="723"/>
      <c r="AK27" s="723"/>
      <c r="AL27" s="723"/>
      <c r="AM27" s="723"/>
      <c r="AN27" s="723"/>
      <c r="AO27" s="723"/>
      <c r="AP27" s="723"/>
      <c r="AQ27" s="723"/>
      <c r="AR27" s="723"/>
      <c r="AS27" s="716"/>
      <c r="AT27" s="716"/>
      <c r="AU27" s="716"/>
      <c r="AV27" s="716"/>
      <c r="AW27" s="716"/>
      <c r="AX27" s="716"/>
      <c r="AY27" s="716"/>
      <c r="AZ27" s="716"/>
      <c r="BA27" s="716"/>
      <c r="BB27" s="716"/>
      <c r="BC27" s="716"/>
      <c r="BD27" s="716"/>
      <c r="BE27" s="717"/>
      <c r="BF27" s="718"/>
      <c r="BG27" s="718"/>
      <c r="BH27" s="718"/>
      <c r="BI27" s="718"/>
      <c r="BJ27" s="719"/>
      <c r="BK27" s="723"/>
      <c r="BL27" s="723"/>
      <c r="BM27" s="723"/>
      <c r="BN27" s="723"/>
      <c r="BO27" s="723"/>
      <c r="BP27" s="723"/>
      <c r="BQ27" s="723"/>
      <c r="BR27" s="723"/>
      <c r="BS27" s="723"/>
    </row>
    <row r="28" spans="1:71" x14ac:dyDescent="0.2">
      <c r="A28" s="715"/>
      <c r="B28" s="715"/>
      <c r="C28" s="715"/>
      <c r="D28" s="715"/>
      <c r="E28" s="715"/>
      <c r="F28" s="715"/>
      <c r="G28" s="715"/>
      <c r="H28" s="715"/>
      <c r="I28" s="715"/>
      <c r="J28" s="715"/>
      <c r="K28" s="715"/>
      <c r="L28" s="715"/>
      <c r="M28" s="715"/>
      <c r="N28" s="715"/>
      <c r="O28" s="729"/>
      <c r="P28" s="729"/>
      <c r="Q28" s="729"/>
      <c r="R28" s="729"/>
      <c r="S28" s="729"/>
      <c r="T28" s="729"/>
      <c r="U28" s="730"/>
      <c r="V28" s="730"/>
      <c r="W28" s="730"/>
      <c r="X28" s="730"/>
      <c r="Y28" s="730"/>
      <c r="Z28" s="730"/>
      <c r="AA28" s="731"/>
      <c r="AB28" s="731"/>
      <c r="AC28" s="731"/>
      <c r="AD28" s="731"/>
      <c r="AE28" s="731"/>
      <c r="AF28" s="731"/>
      <c r="AG28" s="723"/>
      <c r="AH28" s="723"/>
      <c r="AI28" s="723"/>
      <c r="AJ28" s="723"/>
      <c r="AK28" s="723"/>
      <c r="AL28" s="723"/>
      <c r="AM28" s="723"/>
      <c r="AN28" s="723"/>
      <c r="AO28" s="723"/>
      <c r="AP28" s="723"/>
      <c r="AQ28" s="723"/>
      <c r="AR28" s="723"/>
      <c r="AS28" s="716"/>
      <c r="AT28" s="716"/>
      <c r="AU28" s="716"/>
      <c r="AV28" s="716"/>
      <c r="AW28" s="716"/>
      <c r="AX28" s="716"/>
      <c r="AY28" s="716"/>
      <c r="AZ28" s="716"/>
      <c r="BA28" s="716"/>
      <c r="BB28" s="716"/>
      <c r="BC28" s="716"/>
      <c r="BD28" s="716"/>
      <c r="BE28" s="720"/>
      <c r="BF28" s="721"/>
      <c r="BG28" s="721"/>
      <c r="BH28" s="721"/>
      <c r="BI28" s="721"/>
      <c r="BJ28" s="722"/>
      <c r="BK28" s="723"/>
      <c r="BL28" s="723"/>
      <c r="BM28" s="723"/>
      <c r="BN28" s="723"/>
      <c r="BO28" s="723"/>
      <c r="BP28" s="723"/>
      <c r="BQ28" s="723"/>
      <c r="BR28" s="723"/>
      <c r="BS28" s="723"/>
    </row>
    <row r="29" spans="1:71" x14ac:dyDescent="0.2">
      <c r="A29" s="714"/>
      <c r="B29" s="715"/>
      <c r="C29" s="715"/>
      <c r="D29" s="715"/>
      <c r="E29" s="715"/>
      <c r="F29" s="715"/>
      <c r="G29" s="715"/>
      <c r="H29" s="715"/>
      <c r="I29" s="715"/>
      <c r="J29" s="715"/>
      <c r="K29" s="715"/>
      <c r="L29" s="715"/>
      <c r="M29" s="715"/>
      <c r="N29" s="715"/>
      <c r="O29" s="729"/>
      <c r="P29" s="729"/>
      <c r="Q29" s="729"/>
      <c r="R29" s="729"/>
      <c r="S29" s="729"/>
      <c r="T29" s="729"/>
      <c r="U29" s="730"/>
      <c r="V29" s="730"/>
      <c r="W29" s="730"/>
      <c r="X29" s="730"/>
      <c r="Y29" s="730"/>
      <c r="Z29" s="730"/>
      <c r="AA29" s="731"/>
      <c r="AB29" s="731"/>
      <c r="AC29" s="731"/>
      <c r="AD29" s="731"/>
      <c r="AE29" s="731"/>
      <c r="AF29" s="731"/>
      <c r="AG29" s="723"/>
      <c r="AH29" s="723"/>
      <c r="AI29" s="723"/>
      <c r="AJ29" s="723"/>
      <c r="AK29" s="723"/>
      <c r="AL29" s="723"/>
      <c r="AM29" s="723"/>
      <c r="AN29" s="723"/>
      <c r="AO29" s="723"/>
      <c r="AP29" s="723"/>
      <c r="AQ29" s="723"/>
      <c r="AR29" s="723"/>
      <c r="AS29" s="716"/>
      <c r="AT29" s="716"/>
      <c r="AU29" s="716"/>
      <c r="AV29" s="716"/>
      <c r="AW29" s="716"/>
      <c r="AX29" s="716"/>
      <c r="AY29" s="716"/>
      <c r="AZ29" s="716"/>
      <c r="BA29" s="716"/>
      <c r="BB29" s="716"/>
      <c r="BC29" s="716"/>
      <c r="BD29" s="716"/>
      <c r="BE29" s="717"/>
      <c r="BF29" s="718"/>
      <c r="BG29" s="718"/>
      <c r="BH29" s="718"/>
      <c r="BI29" s="718"/>
      <c r="BJ29" s="719"/>
      <c r="BK29" s="723"/>
      <c r="BL29" s="723"/>
      <c r="BM29" s="723"/>
      <c r="BN29" s="723"/>
      <c r="BO29" s="723"/>
      <c r="BP29" s="723"/>
      <c r="BQ29" s="723"/>
      <c r="BR29" s="723"/>
      <c r="BS29" s="723"/>
    </row>
    <row r="30" spans="1:71" x14ac:dyDescent="0.2">
      <c r="A30" s="715"/>
      <c r="B30" s="715"/>
      <c r="C30" s="715"/>
      <c r="D30" s="715"/>
      <c r="E30" s="715"/>
      <c r="F30" s="715"/>
      <c r="G30" s="715"/>
      <c r="H30" s="715"/>
      <c r="I30" s="715"/>
      <c r="J30" s="715"/>
      <c r="K30" s="715"/>
      <c r="L30" s="715"/>
      <c r="M30" s="715"/>
      <c r="N30" s="715"/>
      <c r="O30" s="729"/>
      <c r="P30" s="729"/>
      <c r="Q30" s="729"/>
      <c r="R30" s="729"/>
      <c r="S30" s="729"/>
      <c r="T30" s="729"/>
      <c r="U30" s="730"/>
      <c r="V30" s="730"/>
      <c r="W30" s="730"/>
      <c r="X30" s="730"/>
      <c r="Y30" s="730"/>
      <c r="Z30" s="730"/>
      <c r="AA30" s="731"/>
      <c r="AB30" s="731"/>
      <c r="AC30" s="731"/>
      <c r="AD30" s="731"/>
      <c r="AE30" s="731"/>
      <c r="AF30" s="731"/>
      <c r="AG30" s="723"/>
      <c r="AH30" s="723"/>
      <c r="AI30" s="723"/>
      <c r="AJ30" s="723"/>
      <c r="AK30" s="723"/>
      <c r="AL30" s="723"/>
      <c r="AM30" s="723"/>
      <c r="AN30" s="723"/>
      <c r="AO30" s="723"/>
      <c r="AP30" s="723"/>
      <c r="AQ30" s="723"/>
      <c r="AR30" s="723"/>
      <c r="AS30" s="716"/>
      <c r="AT30" s="716"/>
      <c r="AU30" s="716"/>
      <c r="AV30" s="716"/>
      <c r="AW30" s="716"/>
      <c r="AX30" s="716"/>
      <c r="AY30" s="716"/>
      <c r="AZ30" s="716"/>
      <c r="BA30" s="716"/>
      <c r="BB30" s="716"/>
      <c r="BC30" s="716"/>
      <c r="BD30" s="716"/>
      <c r="BE30" s="720"/>
      <c r="BF30" s="721"/>
      <c r="BG30" s="721"/>
      <c r="BH30" s="721"/>
      <c r="BI30" s="721"/>
      <c r="BJ30" s="722"/>
      <c r="BK30" s="723"/>
      <c r="BL30" s="723"/>
      <c r="BM30" s="723"/>
      <c r="BN30" s="723"/>
      <c r="BO30" s="723"/>
      <c r="BP30" s="723"/>
      <c r="BQ30" s="723"/>
      <c r="BR30" s="723"/>
      <c r="BS30" s="723"/>
    </row>
    <row r="31" spans="1:71" x14ac:dyDescent="0.2">
      <c r="A31" s="714"/>
      <c r="B31" s="715"/>
      <c r="C31" s="715"/>
      <c r="D31" s="715"/>
      <c r="E31" s="715"/>
      <c r="F31" s="715"/>
      <c r="G31" s="715"/>
      <c r="H31" s="715"/>
      <c r="I31" s="715"/>
      <c r="J31" s="715"/>
      <c r="K31" s="715"/>
      <c r="L31" s="715"/>
      <c r="M31" s="715"/>
      <c r="N31" s="715"/>
      <c r="O31" s="729"/>
      <c r="P31" s="729"/>
      <c r="Q31" s="729"/>
      <c r="R31" s="729"/>
      <c r="S31" s="729"/>
      <c r="T31" s="729"/>
      <c r="U31" s="730"/>
      <c r="V31" s="730"/>
      <c r="W31" s="730"/>
      <c r="X31" s="730"/>
      <c r="Y31" s="730"/>
      <c r="Z31" s="730"/>
      <c r="AA31" s="731"/>
      <c r="AB31" s="731"/>
      <c r="AC31" s="731"/>
      <c r="AD31" s="731"/>
      <c r="AE31" s="731"/>
      <c r="AF31" s="731"/>
      <c r="AG31" s="723"/>
      <c r="AH31" s="723"/>
      <c r="AI31" s="723"/>
      <c r="AJ31" s="723"/>
      <c r="AK31" s="723"/>
      <c r="AL31" s="723"/>
      <c r="AM31" s="723"/>
      <c r="AN31" s="723"/>
      <c r="AO31" s="723"/>
      <c r="AP31" s="723"/>
      <c r="AQ31" s="723"/>
      <c r="AR31" s="723"/>
      <c r="AS31" s="716"/>
      <c r="AT31" s="716"/>
      <c r="AU31" s="716"/>
      <c r="AV31" s="716"/>
      <c r="AW31" s="716"/>
      <c r="AX31" s="716"/>
      <c r="AY31" s="716"/>
      <c r="AZ31" s="716"/>
      <c r="BA31" s="716"/>
      <c r="BB31" s="716"/>
      <c r="BC31" s="716"/>
      <c r="BD31" s="716"/>
      <c r="BE31" s="717"/>
      <c r="BF31" s="718"/>
      <c r="BG31" s="718"/>
      <c r="BH31" s="718"/>
      <c r="BI31" s="718"/>
      <c r="BJ31" s="719"/>
      <c r="BK31" s="723"/>
      <c r="BL31" s="723"/>
      <c r="BM31" s="723"/>
      <c r="BN31" s="723"/>
      <c r="BO31" s="723"/>
      <c r="BP31" s="723"/>
      <c r="BQ31" s="723"/>
      <c r="BR31" s="723"/>
      <c r="BS31" s="723"/>
    </row>
    <row r="32" spans="1:71" x14ac:dyDescent="0.2">
      <c r="A32" s="715"/>
      <c r="B32" s="715"/>
      <c r="C32" s="715"/>
      <c r="D32" s="715"/>
      <c r="E32" s="715"/>
      <c r="F32" s="715"/>
      <c r="G32" s="715"/>
      <c r="H32" s="715"/>
      <c r="I32" s="715"/>
      <c r="J32" s="715"/>
      <c r="K32" s="715"/>
      <c r="L32" s="715"/>
      <c r="M32" s="715"/>
      <c r="N32" s="715"/>
      <c r="O32" s="729"/>
      <c r="P32" s="729"/>
      <c r="Q32" s="729"/>
      <c r="R32" s="729"/>
      <c r="S32" s="729"/>
      <c r="T32" s="729"/>
      <c r="U32" s="730"/>
      <c r="V32" s="730"/>
      <c r="W32" s="730"/>
      <c r="X32" s="730"/>
      <c r="Y32" s="730"/>
      <c r="Z32" s="730"/>
      <c r="AA32" s="731"/>
      <c r="AB32" s="731"/>
      <c r="AC32" s="731"/>
      <c r="AD32" s="731"/>
      <c r="AE32" s="731"/>
      <c r="AF32" s="731"/>
      <c r="AG32" s="723"/>
      <c r="AH32" s="723"/>
      <c r="AI32" s="723"/>
      <c r="AJ32" s="723"/>
      <c r="AK32" s="723"/>
      <c r="AL32" s="723"/>
      <c r="AM32" s="723"/>
      <c r="AN32" s="723"/>
      <c r="AO32" s="723"/>
      <c r="AP32" s="723"/>
      <c r="AQ32" s="723"/>
      <c r="AR32" s="723"/>
      <c r="AS32" s="716"/>
      <c r="AT32" s="716"/>
      <c r="AU32" s="716"/>
      <c r="AV32" s="716"/>
      <c r="AW32" s="716"/>
      <c r="AX32" s="716"/>
      <c r="AY32" s="716"/>
      <c r="AZ32" s="716"/>
      <c r="BA32" s="716"/>
      <c r="BB32" s="716"/>
      <c r="BC32" s="716"/>
      <c r="BD32" s="716"/>
      <c r="BE32" s="720"/>
      <c r="BF32" s="721"/>
      <c r="BG32" s="721"/>
      <c r="BH32" s="721"/>
      <c r="BI32" s="721"/>
      <c r="BJ32" s="722"/>
      <c r="BK32" s="723"/>
      <c r="BL32" s="723"/>
      <c r="BM32" s="723"/>
      <c r="BN32" s="723"/>
      <c r="BO32" s="723"/>
      <c r="BP32" s="723"/>
      <c r="BQ32" s="723"/>
      <c r="BR32" s="723"/>
      <c r="BS32" s="723"/>
    </row>
    <row r="33" spans="1:71" x14ac:dyDescent="0.2">
      <c r="A33" s="714"/>
      <c r="B33" s="715"/>
      <c r="C33" s="715"/>
      <c r="D33" s="715"/>
      <c r="E33" s="715"/>
      <c r="F33" s="715"/>
      <c r="G33" s="715"/>
      <c r="H33" s="715"/>
      <c r="I33" s="715"/>
      <c r="J33" s="715"/>
      <c r="K33" s="715"/>
      <c r="L33" s="715"/>
      <c r="M33" s="715"/>
      <c r="N33" s="715"/>
      <c r="O33" s="729"/>
      <c r="P33" s="729"/>
      <c r="Q33" s="729"/>
      <c r="R33" s="729"/>
      <c r="S33" s="729"/>
      <c r="T33" s="729"/>
      <c r="U33" s="730"/>
      <c r="V33" s="730"/>
      <c r="W33" s="730"/>
      <c r="X33" s="730"/>
      <c r="Y33" s="730"/>
      <c r="Z33" s="730"/>
      <c r="AA33" s="731"/>
      <c r="AB33" s="731"/>
      <c r="AC33" s="731"/>
      <c r="AD33" s="731"/>
      <c r="AE33" s="731"/>
      <c r="AF33" s="731"/>
      <c r="AG33" s="723"/>
      <c r="AH33" s="723"/>
      <c r="AI33" s="723"/>
      <c r="AJ33" s="723"/>
      <c r="AK33" s="723"/>
      <c r="AL33" s="723"/>
      <c r="AM33" s="723"/>
      <c r="AN33" s="723"/>
      <c r="AO33" s="723"/>
      <c r="AP33" s="723"/>
      <c r="AQ33" s="723"/>
      <c r="AR33" s="723"/>
      <c r="AS33" s="716"/>
      <c r="AT33" s="716"/>
      <c r="AU33" s="716"/>
      <c r="AV33" s="716"/>
      <c r="AW33" s="716"/>
      <c r="AX33" s="716"/>
      <c r="AY33" s="716"/>
      <c r="AZ33" s="716"/>
      <c r="BA33" s="716"/>
      <c r="BB33" s="716"/>
      <c r="BC33" s="716"/>
      <c r="BD33" s="716"/>
      <c r="BE33" s="717"/>
      <c r="BF33" s="718"/>
      <c r="BG33" s="718"/>
      <c r="BH33" s="718"/>
      <c r="BI33" s="718"/>
      <c r="BJ33" s="719"/>
      <c r="BK33" s="723"/>
      <c r="BL33" s="723"/>
      <c r="BM33" s="723"/>
      <c r="BN33" s="723"/>
      <c r="BO33" s="723"/>
      <c r="BP33" s="723"/>
      <c r="BQ33" s="723"/>
      <c r="BR33" s="723"/>
      <c r="BS33" s="723"/>
    </row>
    <row r="34" spans="1:71" x14ac:dyDescent="0.2">
      <c r="A34" s="715"/>
      <c r="B34" s="715"/>
      <c r="C34" s="715"/>
      <c r="D34" s="715"/>
      <c r="E34" s="715"/>
      <c r="F34" s="715"/>
      <c r="G34" s="715"/>
      <c r="H34" s="715"/>
      <c r="I34" s="715"/>
      <c r="J34" s="715"/>
      <c r="K34" s="715"/>
      <c r="L34" s="715"/>
      <c r="M34" s="715"/>
      <c r="N34" s="715"/>
      <c r="O34" s="729"/>
      <c r="P34" s="729"/>
      <c r="Q34" s="729"/>
      <c r="R34" s="729"/>
      <c r="S34" s="729"/>
      <c r="T34" s="729"/>
      <c r="U34" s="730"/>
      <c r="V34" s="730"/>
      <c r="W34" s="730"/>
      <c r="X34" s="730"/>
      <c r="Y34" s="730"/>
      <c r="Z34" s="730"/>
      <c r="AA34" s="731"/>
      <c r="AB34" s="731"/>
      <c r="AC34" s="731"/>
      <c r="AD34" s="731"/>
      <c r="AE34" s="731"/>
      <c r="AF34" s="731"/>
      <c r="AG34" s="723"/>
      <c r="AH34" s="723"/>
      <c r="AI34" s="723"/>
      <c r="AJ34" s="723"/>
      <c r="AK34" s="723"/>
      <c r="AL34" s="723"/>
      <c r="AM34" s="723"/>
      <c r="AN34" s="723"/>
      <c r="AO34" s="723"/>
      <c r="AP34" s="723"/>
      <c r="AQ34" s="723"/>
      <c r="AR34" s="723"/>
      <c r="AS34" s="716"/>
      <c r="AT34" s="716"/>
      <c r="AU34" s="716"/>
      <c r="AV34" s="716"/>
      <c r="AW34" s="716"/>
      <c r="AX34" s="716"/>
      <c r="AY34" s="716"/>
      <c r="AZ34" s="716"/>
      <c r="BA34" s="716"/>
      <c r="BB34" s="716"/>
      <c r="BC34" s="716"/>
      <c r="BD34" s="716"/>
      <c r="BE34" s="720"/>
      <c r="BF34" s="721"/>
      <c r="BG34" s="721"/>
      <c r="BH34" s="721"/>
      <c r="BI34" s="721"/>
      <c r="BJ34" s="722"/>
      <c r="BK34" s="723"/>
      <c r="BL34" s="723"/>
      <c r="BM34" s="723"/>
      <c r="BN34" s="723"/>
      <c r="BO34" s="723"/>
      <c r="BP34" s="723"/>
      <c r="BQ34" s="723"/>
      <c r="BR34" s="723"/>
      <c r="BS34" s="723"/>
    </row>
    <row r="35" spans="1:71" x14ac:dyDescent="0.2">
      <c r="A35" s="714"/>
      <c r="B35" s="715"/>
      <c r="C35" s="715"/>
      <c r="D35" s="715"/>
      <c r="E35" s="715"/>
      <c r="F35" s="715"/>
      <c r="G35" s="715"/>
      <c r="H35" s="715"/>
      <c r="I35" s="715"/>
      <c r="J35" s="715"/>
      <c r="K35" s="715"/>
      <c r="L35" s="715"/>
      <c r="M35" s="715"/>
      <c r="N35" s="715"/>
      <c r="O35" s="729"/>
      <c r="P35" s="729"/>
      <c r="Q35" s="729"/>
      <c r="R35" s="729"/>
      <c r="S35" s="729"/>
      <c r="T35" s="729"/>
      <c r="U35" s="730"/>
      <c r="V35" s="730"/>
      <c r="W35" s="730"/>
      <c r="X35" s="730"/>
      <c r="Y35" s="730"/>
      <c r="Z35" s="730"/>
      <c r="AA35" s="731"/>
      <c r="AB35" s="731"/>
      <c r="AC35" s="731"/>
      <c r="AD35" s="731"/>
      <c r="AE35" s="731"/>
      <c r="AF35" s="731"/>
      <c r="AG35" s="723"/>
      <c r="AH35" s="723"/>
      <c r="AI35" s="723"/>
      <c r="AJ35" s="723"/>
      <c r="AK35" s="723"/>
      <c r="AL35" s="723"/>
      <c r="AM35" s="723"/>
      <c r="AN35" s="723"/>
      <c r="AO35" s="723"/>
      <c r="AP35" s="723"/>
      <c r="AQ35" s="723"/>
      <c r="AR35" s="723"/>
      <c r="AS35" s="716"/>
      <c r="AT35" s="716"/>
      <c r="AU35" s="716"/>
      <c r="AV35" s="716"/>
      <c r="AW35" s="716"/>
      <c r="AX35" s="716"/>
      <c r="AY35" s="716"/>
      <c r="AZ35" s="716"/>
      <c r="BA35" s="716"/>
      <c r="BB35" s="716"/>
      <c r="BC35" s="716"/>
      <c r="BD35" s="716"/>
      <c r="BE35" s="717"/>
      <c r="BF35" s="718"/>
      <c r="BG35" s="718"/>
      <c r="BH35" s="718"/>
      <c r="BI35" s="718"/>
      <c r="BJ35" s="719"/>
      <c r="BK35" s="723"/>
      <c r="BL35" s="723"/>
      <c r="BM35" s="723"/>
      <c r="BN35" s="723"/>
      <c r="BO35" s="723"/>
      <c r="BP35" s="723"/>
      <c r="BQ35" s="723"/>
      <c r="BR35" s="723"/>
      <c r="BS35" s="723"/>
    </row>
    <row r="36" spans="1:71" x14ac:dyDescent="0.2">
      <c r="A36" s="715"/>
      <c r="B36" s="715"/>
      <c r="C36" s="715"/>
      <c r="D36" s="715"/>
      <c r="E36" s="715"/>
      <c r="F36" s="715"/>
      <c r="G36" s="715"/>
      <c r="H36" s="715"/>
      <c r="I36" s="715"/>
      <c r="J36" s="715"/>
      <c r="K36" s="715"/>
      <c r="L36" s="715"/>
      <c r="M36" s="715"/>
      <c r="N36" s="715"/>
      <c r="O36" s="729"/>
      <c r="P36" s="729"/>
      <c r="Q36" s="729"/>
      <c r="R36" s="729"/>
      <c r="S36" s="729"/>
      <c r="T36" s="729"/>
      <c r="U36" s="730"/>
      <c r="V36" s="730"/>
      <c r="W36" s="730"/>
      <c r="X36" s="730"/>
      <c r="Y36" s="730"/>
      <c r="Z36" s="730"/>
      <c r="AA36" s="731"/>
      <c r="AB36" s="731"/>
      <c r="AC36" s="731"/>
      <c r="AD36" s="731"/>
      <c r="AE36" s="731"/>
      <c r="AF36" s="731"/>
      <c r="AG36" s="723"/>
      <c r="AH36" s="723"/>
      <c r="AI36" s="723"/>
      <c r="AJ36" s="723"/>
      <c r="AK36" s="723"/>
      <c r="AL36" s="723"/>
      <c r="AM36" s="723"/>
      <c r="AN36" s="723"/>
      <c r="AO36" s="723"/>
      <c r="AP36" s="723"/>
      <c r="AQ36" s="723"/>
      <c r="AR36" s="723"/>
      <c r="AS36" s="716"/>
      <c r="AT36" s="716"/>
      <c r="AU36" s="716"/>
      <c r="AV36" s="716"/>
      <c r="AW36" s="716"/>
      <c r="AX36" s="716"/>
      <c r="AY36" s="716"/>
      <c r="AZ36" s="716"/>
      <c r="BA36" s="716"/>
      <c r="BB36" s="716"/>
      <c r="BC36" s="716"/>
      <c r="BD36" s="716"/>
      <c r="BE36" s="720"/>
      <c r="BF36" s="721"/>
      <c r="BG36" s="721"/>
      <c r="BH36" s="721"/>
      <c r="BI36" s="721"/>
      <c r="BJ36" s="722"/>
      <c r="BK36" s="723"/>
      <c r="BL36" s="723"/>
      <c r="BM36" s="723"/>
      <c r="BN36" s="723"/>
      <c r="BO36" s="723"/>
      <c r="BP36" s="723"/>
      <c r="BQ36" s="723"/>
      <c r="BR36" s="723"/>
      <c r="BS36" s="723"/>
    </row>
    <row r="37" spans="1:71" x14ac:dyDescent="0.2">
      <c r="A37" s="714"/>
      <c r="B37" s="715"/>
      <c r="C37" s="715"/>
      <c r="D37" s="715"/>
      <c r="E37" s="715"/>
      <c r="F37" s="715"/>
      <c r="G37" s="715"/>
      <c r="H37" s="715"/>
      <c r="I37" s="715"/>
      <c r="J37" s="715"/>
      <c r="K37" s="715"/>
      <c r="L37" s="715"/>
      <c r="M37" s="715"/>
      <c r="N37" s="715"/>
      <c r="O37" s="729"/>
      <c r="P37" s="729"/>
      <c r="Q37" s="729"/>
      <c r="R37" s="729"/>
      <c r="S37" s="729"/>
      <c r="T37" s="729"/>
      <c r="U37" s="730"/>
      <c r="V37" s="730"/>
      <c r="W37" s="730"/>
      <c r="X37" s="730"/>
      <c r="Y37" s="730"/>
      <c r="Z37" s="730"/>
      <c r="AA37" s="731"/>
      <c r="AB37" s="731"/>
      <c r="AC37" s="731"/>
      <c r="AD37" s="731"/>
      <c r="AE37" s="731"/>
      <c r="AF37" s="731"/>
      <c r="AG37" s="723"/>
      <c r="AH37" s="723"/>
      <c r="AI37" s="723"/>
      <c r="AJ37" s="723"/>
      <c r="AK37" s="723"/>
      <c r="AL37" s="723"/>
      <c r="AM37" s="723"/>
      <c r="AN37" s="723"/>
      <c r="AO37" s="723"/>
      <c r="AP37" s="723"/>
      <c r="AQ37" s="723"/>
      <c r="AR37" s="723"/>
      <c r="AS37" s="716"/>
      <c r="AT37" s="716"/>
      <c r="AU37" s="716"/>
      <c r="AV37" s="716"/>
      <c r="AW37" s="716"/>
      <c r="AX37" s="716"/>
      <c r="AY37" s="716"/>
      <c r="AZ37" s="716"/>
      <c r="BA37" s="716"/>
      <c r="BB37" s="716"/>
      <c r="BC37" s="716"/>
      <c r="BD37" s="716"/>
      <c r="BE37" s="717"/>
      <c r="BF37" s="718"/>
      <c r="BG37" s="718"/>
      <c r="BH37" s="718"/>
      <c r="BI37" s="718"/>
      <c r="BJ37" s="719"/>
      <c r="BK37" s="723"/>
      <c r="BL37" s="723"/>
      <c r="BM37" s="723"/>
      <c r="BN37" s="723"/>
      <c r="BO37" s="723"/>
      <c r="BP37" s="723"/>
      <c r="BQ37" s="723"/>
      <c r="BR37" s="723"/>
      <c r="BS37" s="723"/>
    </row>
    <row r="38" spans="1:71" x14ac:dyDescent="0.2">
      <c r="A38" s="715"/>
      <c r="B38" s="715"/>
      <c r="C38" s="715"/>
      <c r="D38" s="715"/>
      <c r="E38" s="715"/>
      <c r="F38" s="715"/>
      <c r="G38" s="715"/>
      <c r="H38" s="715"/>
      <c r="I38" s="715"/>
      <c r="J38" s="715"/>
      <c r="K38" s="715"/>
      <c r="L38" s="715"/>
      <c r="M38" s="715"/>
      <c r="N38" s="715"/>
      <c r="O38" s="729"/>
      <c r="P38" s="729"/>
      <c r="Q38" s="729"/>
      <c r="R38" s="729"/>
      <c r="S38" s="729"/>
      <c r="T38" s="729"/>
      <c r="U38" s="730"/>
      <c r="V38" s="730"/>
      <c r="W38" s="730"/>
      <c r="X38" s="730"/>
      <c r="Y38" s="730"/>
      <c r="Z38" s="730"/>
      <c r="AA38" s="731"/>
      <c r="AB38" s="731"/>
      <c r="AC38" s="731"/>
      <c r="AD38" s="731"/>
      <c r="AE38" s="731"/>
      <c r="AF38" s="731"/>
      <c r="AG38" s="723"/>
      <c r="AH38" s="723"/>
      <c r="AI38" s="723"/>
      <c r="AJ38" s="723"/>
      <c r="AK38" s="723"/>
      <c r="AL38" s="723"/>
      <c r="AM38" s="723"/>
      <c r="AN38" s="723"/>
      <c r="AO38" s="723"/>
      <c r="AP38" s="723"/>
      <c r="AQ38" s="723"/>
      <c r="AR38" s="723"/>
      <c r="AS38" s="716"/>
      <c r="AT38" s="716"/>
      <c r="AU38" s="716"/>
      <c r="AV38" s="716"/>
      <c r="AW38" s="716"/>
      <c r="AX38" s="716"/>
      <c r="AY38" s="716"/>
      <c r="AZ38" s="716"/>
      <c r="BA38" s="716"/>
      <c r="BB38" s="716"/>
      <c r="BC38" s="716"/>
      <c r="BD38" s="716"/>
      <c r="BE38" s="720"/>
      <c r="BF38" s="721"/>
      <c r="BG38" s="721"/>
      <c r="BH38" s="721"/>
      <c r="BI38" s="721"/>
      <c r="BJ38" s="722"/>
      <c r="BK38" s="723"/>
      <c r="BL38" s="723"/>
      <c r="BM38" s="723"/>
      <c r="BN38" s="723"/>
      <c r="BO38" s="723"/>
      <c r="BP38" s="723"/>
      <c r="BQ38" s="723"/>
      <c r="BR38" s="723"/>
      <c r="BS38" s="723"/>
    </row>
    <row r="39" spans="1:71" x14ac:dyDescent="0.2">
      <c r="A39" s="714"/>
      <c r="B39" s="715"/>
      <c r="C39" s="715"/>
      <c r="D39" s="715"/>
      <c r="E39" s="715"/>
      <c r="F39" s="715"/>
      <c r="G39" s="715"/>
      <c r="H39" s="715"/>
      <c r="I39" s="715"/>
      <c r="J39" s="715"/>
      <c r="K39" s="715"/>
      <c r="L39" s="715"/>
      <c r="M39" s="715"/>
      <c r="N39" s="715"/>
      <c r="O39" s="729"/>
      <c r="P39" s="729"/>
      <c r="Q39" s="729"/>
      <c r="R39" s="729"/>
      <c r="S39" s="729"/>
      <c r="T39" s="729"/>
      <c r="U39" s="730"/>
      <c r="V39" s="730"/>
      <c r="W39" s="730"/>
      <c r="X39" s="730"/>
      <c r="Y39" s="730"/>
      <c r="Z39" s="730"/>
      <c r="AA39" s="731"/>
      <c r="AB39" s="731"/>
      <c r="AC39" s="731"/>
      <c r="AD39" s="731"/>
      <c r="AE39" s="731"/>
      <c r="AF39" s="731"/>
      <c r="AG39" s="723"/>
      <c r="AH39" s="723"/>
      <c r="AI39" s="723"/>
      <c r="AJ39" s="723"/>
      <c r="AK39" s="723"/>
      <c r="AL39" s="723"/>
      <c r="AM39" s="723"/>
      <c r="AN39" s="723"/>
      <c r="AO39" s="723"/>
      <c r="AP39" s="723"/>
      <c r="AQ39" s="723"/>
      <c r="AR39" s="723"/>
      <c r="AS39" s="716"/>
      <c r="AT39" s="716"/>
      <c r="AU39" s="716"/>
      <c r="AV39" s="716"/>
      <c r="AW39" s="716"/>
      <c r="AX39" s="716"/>
      <c r="AY39" s="716"/>
      <c r="AZ39" s="716"/>
      <c r="BA39" s="716"/>
      <c r="BB39" s="716"/>
      <c r="BC39" s="716"/>
      <c r="BD39" s="716"/>
      <c r="BE39" s="717"/>
      <c r="BF39" s="718"/>
      <c r="BG39" s="718"/>
      <c r="BH39" s="718"/>
      <c r="BI39" s="718"/>
      <c r="BJ39" s="719"/>
      <c r="BK39" s="723"/>
      <c r="BL39" s="723"/>
      <c r="BM39" s="723"/>
      <c r="BN39" s="723"/>
      <c r="BO39" s="723"/>
      <c r="BP39" s="723"/>
      <c r="BQ39" s="723"/>
      <c r="BR39" s="723"/>
      <c r="BS39" s="723"/>
    </row>
    <row r="40" spans="1:71" x14ac:dyDescent="0.2">
      <c r="A40" s="715"/>
      <c r="B40" s="715"/>
      <c r="C40" s="715"/>
      <c r="D40" s="715"/>
      <c r="E40" s="715"/>
      <c r="F40" s="715"/>
      <c r="G40" s="715"/>
      <c r="H40" s="715"/>
      <c r="I40" s="715"/>
      <c r="J40" s="715"/>
      <c r="K40" s="715"/>
      <c r="L40" s="715"/>
      <c r="M40" s="715"/>
      <c r="N40" s="715"/>
      <c r="O40" s="729"/>
      <c r="P40" s="729"/>
      <c r="Q40" s="729"/>
      <c r="R40" s="729"/>
      <c r="S40" s="729"/>
      <c r="T40" s="729"/>
      <c r="U40" s="730"/>
      <c r="V40" s="730"/>
      <c r="W40" s="730"/>
      <c r="X40" s="730"/>
      <c r="Y40" s="730"/>
      <c r="Z40" s="730"/>
      <c r="AA40" s="731"/>
      <c r="AB40" s="731"/>
      <c r="AC40" s="731"/>
      <c r="AD40" s="731"/>
      <c r="AE40" s="731"/>
      <c r="AF40" s="731"/>
      <c r="AG40" s="723"/>
      <c r="AH40" s="723"/>
      <c r="AI40" s="723"/>
      <c r="AJ40" s="723"/>
      <c r="AK40" s="723"/>
      <c r="AL40" s="723"/>
      <c r="AM40" s="723"/>
      <c r="AN40" s="723"/>
      <c r="AO40" s="723"/>
      <c r="AP40" s="723"/>
      <c r="AQ40" s="723"/>
      <c r="AR40" s="723"/>
      <c r="AS40" s="716"/>
      <c r="AT40" s="716"/>
      <c r="AU40" s="716"/>
      <c r="AV40" s="716"/>
      <c r="AW40" s="716"/>
      <c r="AX40" s="716"/>
      <c r="AY40" s="716"/>
      <c r="AZ40" s="716"/>
      <c r="BA40" s="716"/>
      <c r="BB40" s="716"/>
      <c r="BC40" s="716"/>
      <c r="BD40" s="716"/>
      <c r="BE40" s="720"/>
      <c r="BF40" s="721"/>
      <c r="BG40" s="721"/>
      <c r="BH40" s="721"/>
      <c r="BI40" s="721"/>
      <c r="BJ40" s="722"/>
      <c r="BK40" s="723"/>
      <c r="BL40" s="723"/>
      <c r="BM40" s="723"/>
      <c r="BN40" s="723"/>
      <c r="BO40" s="723"/>
      <c r="BP40" s="723"/>
      <c r="BQ40" s="723"/>
      <c r="BR40" s="723"/>
      <c r="BS40" s="723"/>
    </row>
    <row r="41" spans="1:71" x14ac:dyDescent="0.2">
      <c r="A41" s="714"/>
      <c r="B41" s="715"/>
      <c r="C41" s="715"/>
      <c r="D41" s="715"/>
      <c r="E41" s="715"/>
      <c r="F41" s="715"/>
      <c r="G41" s="715"/>
      <c r="H41" s="715"/>
      <c r="I41" s="715"/>
      <c r="J41" s="715"/>
      <c r="K41" s="715"/>
      <c r="L41" s="715"/>
      <c r="M41" s="715"/>
      <c r="N41" s="715"/>
      <c r="O41" s="729"/>
      <c r="P41" s="729"/>
      <c r="Q41" s="729"/>
      <c r="R41" s="729"/>
      <c r="S41" s="729"/>
      <c r="T41" s="729"/>
      <c r="U41" s="730"/>
      <c r="V41" s="730"/>
      <c r="W41" s="730"/>
      <c r="X41" s="730"/>
      <c r="Y41" s="730"/>
      <c r="Z41" s="730"/>
      <c r="AA41" s="731"/>
      <c r="AB41" s="731"/>
      <c r="AC41" s="731"/>
      <c r="AD41" s="731"/>
      <c r="AE41" s="731"/>
      <c r="AF41" s="731"/>
      <c r="AG41" s="723"/>
      <c r="AH41" s="723"/>
      <c r="AI41" s="723"/>
      <c r="AJ41" s="723"/>
      <c r="AK41" s="723"/>
      <c r="AL41" s="723"/>
      <c r="AM41" s="723"/>
      <c r="AN41" s="723"/>
      <c r="AO41" s="723"/>
      <c r="AP41" s="723"/>
      <c r="AQ41" s="723"/>
      <c r="AR41" s="723"/>
      <c r="AS41" s="716"/>
      <c r="AT41" s="716"/>
      <c r="AU41" s="716"/>
      <c r="AV41" s="716"/>
      <c r="AW41" s="716"/>
      <c r="AX41" s="716"/>
      <c r="AY41" s="716"/>
      <c r="AZ41" s="716"/>
      <c r="BA41" s="716"/>
      <c r="BB41" s="716"/>
      <c r="BC41" s="716"/>
      <c r="BD41" s="716"/>
      <c r="BE41" s="717"/>
      <c r="BF41" s="718"/>
      <c r="BG41" s="718"/>
      <c r="BH41" s="718"/>
      <c r="BI41" s="718"/>
      <c r="BJ41" s="719"/>
      <c r="BK41" s="723"/>
      <c r="BL41" s="723"/>
      <c r="BM41" s="723"/>
      <c r="BN41" s="723"/>
      <c r="BO41" s="723"/>
      <c r="BP41" s="723"/>
      <c r="BQ41" s="723"/>
      <c r="BR41" s="723"/>
      <c r="BS41" s="723"/>
    </row>
    <row r="42" spans="1:71" x14ac:dyDescent="0.2">
      <c r="A42" s="715"/>
      <c r="B42" s="715"/>
      <c r="C42" s="715"/>
      <c r="D42" s="715"/>
      <c r="E42" s="715"/>
      <c r="F42" s="715"/>
      <c r="G42" s="715"/>
      <c r="H42" s="715"/>
      <c r="I42" s="715"/>
      <c r="J42" s="715"/>
      <c r="K42" s="715"/>
      <c r="L42" s="715"/>
      <c r="M42" s="715"/>
      <c r="N42" s="715"/>
      <c r="O42" s="729"/>
      <c r="P42" s="729"/>
      <c r="Q42" s="729"/>
      <c r="R42" s="729"/>
      <c r="S42" s="729"/>
      <c r="T42" s="729"/>
      <c r="U42" s="730"/>
      <c r="V42" s="730"/>
      <c r="W42" s="730"/>
      <c r="X42" s="730"/>
      <c r="Y42" s="730"/>
      <c r="Z42" s="730"/>
      <c r="AA42" s="731"/>
      <c r="AB42" s="731"/>
      <c r="AC42" s="731"/>
      <c r="AD42" s="731"/>
      <c r="AE42" s="731"/>
      <c r="AF42" s="731"/>
      <c r="AG42" s="723"/>
      <c r="AH42" s="723"/>
      <c r="AI42" s="723"/>
      <c r="AJ42" s="723"/>
      <c r="AK42" s="723"/>
      <c r="AL42" s="723"/>
      <c r="AM42" s="723"/>
      <c r="AN42" s="723"/>
      <c r="AO42" s="723"/>
      <c r="AP42" s="723"/>
      <c r="AQ42" s="723"/>
      <c r="AR42" s="723"/>
      <c r="AS42" s="716"/>
      <c r="AT42" s="716"/>
      <c r="AU42" s="716"/>
      <c r="AV42" s="716"/>
      <c r="AW42" s="716"/>
      <c r="AX42" s="716"/>
      <c r="AY42" s="716"/>
      <c r="AZ42" s="716"/>
      <c r="BA42" s="716"/>
      <c r="BB42" s="716"/>
      <c r="BC42" s="716"/>
      <c r="BD42" s="716"/>
      <c r="BE42" s="720"/>
      <c r="BF42" s="721"/>
      <c r="BG42" s="721"/>
      <c r="BH42" s="721"/>
      <c r="BI42" s="721"/>
      <c r="BJ42" s="722"/>
      <c r="BK42" s="723"/>
      <c r="BL42" s="723"/>
      <c r="BM42" s="723"/>
      <c r="BN42" s="723"/>
      <c r="BO42" s="723"/>
      <c r="BP42" s="723"/>
      <c r="BQ42" s="723"/>
      <c r="BR42" s="723"/>
      <c r="BS42" s="723"/>
    </row>
    <row r="43" spans="1:71" x14ac:dyDescent="0.2">
      <c r="A43" s="714"/>
      <c r="B43" s="715"/>
      <c r="C43" s="715"/>
      <c r="D43" s="715"/>
      <c r="E43" s="715"/>
      <c r="F43" s="715"/>
      <c r="G43" s="715"/>
      <c r="H43" s="715"/>
      <c r="I43" s="715"/>
      <c r="J43" s="715"/>
      <c r="K43" s="715"/>
      <c r="L43" s="715"/>
      <c r="M43" s="715"/>
      <c r="N43" s="715"/>
      <c r="O43" s="729"/>
      <c r="P43" s="729"/>
      <c r="Q43" s="729"/>
      <c r="R43" s="729"/>
      <c r="S43" s="729"/>
      <c r="T43" s="729"/>
      <c r="U43" s="730"/>
      <c r="V43" s="730"/>
      <c r="W43" s="730"/>
      <c r="X43" s="730"/>
      <c r="Y43" s="730"/>
      <c r="Z43" s="730"/>
      <c r="AA43" s="731"/>
      <c r="AB43" s="731"/>
      <c r="AC43" s="731"/>
      <c r="AD43" s="731"/>
      <c r="AE43" s="731"/>
      <c r="AF43" s="731"/>
      <c r="AG43" s="723"/>
      <c r="AH43" s="723"/>
      <c r="AI43" s="723"/>
      <c r="AJ43" s="723"/>
      <c r="AK43" s="723"/>
      <c r="AL43" s="723"/>
      <c r="AM43" s="723"/>
      <c r="AN43" s="723"/>
      <c r="AO43" s="723"/>
      <c r="AP43" s="723"/>
      <c r="AQ43" s="723"/>
      <c r="AR43" s="723"/>
      <c r="AS43" s="716"/>
      <c r="AT43" s="716"/>
      <c r="AU43" s="716"/>
      <c r="AV43" s="716"/>
      <c r="AW43" s="716"/>
      <c r="AX43" s="716"/>
      <c r="AY43" s="716"/>
      <c r="AZ43" s="716"/>
      <c r="BA43" s="716"/>
      <c r="BB43" s="716"/>
      <c r="BC43" s="716"/>
      <c r="BD43" s="716"/>
      <c r="BE43" s="717"/>
      <c r="BF43" s="718"/>
      <c r="BG43" s="718"/>
      <c r="BH43" s="718"/>
      <c r="BI43" s="718"/>
      <c r="BJ43" s="719"/>
      <c r="BK43" s="723"/>
      <c r="BL43" s="723"/>
      <c r="BM43" s="723"/>
      <c r="BN43" s="723"/>
      <c r="BO43" s="723"/>
      <c r="BP43" s="723"/>
      <c r="BQ43" s="723"/>
      <c r="BR43" s="723"/>
      <c r="BS43" s="723"/>
    </row>
    <row r="44" spans="1:71" x14ac:dyDescent="0.2">
      <c r="A44" s="715"/>
      <c r="B44" s="715"/>
      <c r="C44" s="715"/>
      <c r="D44" s="715"/>
      <c r="E44" s="715"/>
      <c r="F44" s="715"/>
      <c r="G44" s="715"/>
      <c r="H44" s="715"/>
      <c r="I44" s="715"/>
      <c r="J44" s="715"/>
      <c r="K44" s="715"/>
      <c r="L44" s="715"/>
      <c r="M44" s="715"/>
      <c r="N44" s="715"/>
      <c r="O44" s="729"/>
      <c r="P44" s="729"/>
      <c r="Q44" s="729"/>
      <c r="R44" s="729"/>
      <c r="S44" s="729"/>
      <c r="T44" s="729"/>
      <c r="U44" s="730"/>
      <c r="V44" s="730"/>
      <c r="W44" s="730"/>
      <c r="X44" s="730"/>
      <c r="Y44" s="730"/>
      <c r="Z44" s="730"/>
      <c r="AA44" s="731"/>
      <c r="AB44" s="731"/>
      <c r="AC44" s="731"/>
      <c r="AD44" s="731"/>
      <c r="AE44" s="731"/>
      <c r="AF44" s="731"/>
      <c r="AG44" s="723"/>
      <c r="AH44" s="723"/>
      <c r="AI44" s="723"/>
      <c r="AJ44" s="723"/>
      <c r="AK44" s="723"/>
      <c r="AL44" s="723"/>
      <c r="AM44" s="723"/>
      <c r="AN44" s="723"/>
      <c r="AO44" s="723"/>
      <c r="AP44" s="723"/>
      <c r="AQ44" s="723"/>
      <c r="AR44" s="723"/>
      <c r="AS44" s="716"/>
      <c r="AT44" s="716"/>
      <c r="AU44" s="716"/>
      <c r="AV44" s="716"/>
      <c r="AW44" s="716"/>
      <c r="AX44" s="716"/>
      <c r="AY44" s="716"/>
      <c r="AZ44" s="716"/>
      <c r="BA44" s="716"/>
      <c r="BB44" s="716"/>
      <c r="BC44" s="716"/>
      <c r="BD44" s="716"/>
      <c r="BE44" s="720"/>
      <c r="BF44" s="721"/>
      <c r="BG44" s="721"/>
      <c r="BH44" s="721"/>
      <c r="BI44" s="721"/>
      <c r="BJ44" s="722"/>
      <c r="BK44" s="723"/>
      <c r="BL44" s="723"/>
      <c r="BM44" s="723"/>
      <c r="BN44" s="723"/>
      <c r="BO44" s="723"/>
      <c r="BP44" s="723"/>
      <c r="BQ44" s="723"/>
      <c r="BR44" s="723"/>
      <c r="BS44" s="723"/>
    </row>
    <row r="45" spans="1:71" x14ac:dyDescent="0.2">
      <c r="A45" s="714"/>
      <c r="B45" s="715"/>
      <c r="C45" s="715"/>
      <c r="D45" s="715"/>
      <c r="E45" s="715"/>
      <c r="F45" s="715"/>
      <c r="G45" s="715"/>
      <c r="H45" s="715"/>
      <c r="I45" s="715"/>
      <c r="J45" s="715"/>
      <c r="K45" s="715"/>
      <c r="L45" s="715"/>
      <c r="M45" s="715"/>
      <c r="N45" s="715"/>
      <c r="O45" s="729"/>
      <c r="P45" s="729"/>
      <c r="Q45" s="729"/>
      <c r="R45" s="729"/>
      <c r="S45" s="729"/>
      <c r="T45" s="729"/>
      <c r="U45" s="730"/>
      <c r="V45" s="730"/>
      <c r="W45" s="730"/>
      <c r="X45" s="730"/>
      <c r="Y45" s="730"/>
      <c r="Z45" s="730"/>
      <c r="AA45" s="731"/>
      <c r="AB45" s="731"/>
      <c r="AC45" s="731"/>
      <c r="AD45" s="731"/>
      <c r="AE45" s="731"/>
      <c r="AF45" s="731"/>
      <c r="AG45" s="723"/>
      <c r="AH45" s="723"/>
      <c r="AI45" s="723"/>
      <c r="AJ45" s="723"/>
      <c r="AK45" s="723"/>
      <c r="AL45" s="723"/>
      <c r="AM45" s="723"/>
      <c r="AN45" s="723"/>
      <c r="AO45" s="723"/>
      <c r="AP45" s="723"/>
      <c r="AQ45" s="723"/>
      <c r="AR45" s="723"/>
      <c r="AS45" s="716"/>
      <c r="AT45" s="716"/>
      <c r="AU45" s="716"/>
      <c r="AV45" s="716"/>
      <c r="AW45" s="716"/>
      <c r="AX45" s="716"/>
      <c r="AY45" s="716"/>
      <c r="AZ45" s="716"/>
      <c r="BA45" s="716"/>
      <c r="BB45" s="716"/>
      <c r="BC45" s="716"/>
      <c r="BD45" s="716"/>
      <c r="BE45" s="717"/>
      <c r="BF45" s="718"/>
      <c r="BG45" s="718"/>
      <c r="BH45" s="718"/>
      <c r="BI45" s="718"/>
      <c r="BJ45" s="719"/>
      <c r="BK45" s="723"/>
      <c r="BL45" s="723"/>
      <c r="BM45" s="723"/>
      <c r="BN45" s="723"/>
      <c r="BO45" s="723"/>
      <c r="BP45" s="723"/>
      <c r="BQ45" s="723"/>
      <c r="BR45" s="723"/>
      <c r="BS45" s="723"/>
    </row>
    <row r="46" spans="1:71" x14ac:dyDescent="0.2">
      <c r="A46" s="715"/>
      <c r="B46" s="715"/>
      <c r="C46" s="715"/>
      <c r="D46" s="715"/>
      <c r="E46" s="715"/>
      <c r="F46" s="715"/>
      <c r="G46" s="715"/>
      <c r="H46" s="715"/>
      <c r="I46" s="715"/>
      <c r="J46" s="715"/>
      <c r="K46" s="715"/>
      <c r="L46" s="715"/>
      <c r="M46" s="715"/>
      <c r="N46" s="715"/>
      <c r="O46" s="729"/>
      <c r="P46" s="729"/>
      <c r="Q46" s="729"/>
      <c r="R46" s="729"/>
      <c r="S46" s="729"/>
      <c r="T46" s="729"/>
      <c r="U46" s="730"/>
      <c r="V46" s="730"/>
      <c r="W46" s="730"/>
      <c r="X46" s="730"/>
      <c r="Y46" s="730"/>
      <c r="Z46" s="730"/>
      <c r="AA46" s="731"/>
      <c r="AB46" s="731"/>
      <c r="AC46" s="731"/>
      <c r="AD46" s="731"/>
      <c r="AE46" s="731"/>
      <c r="AF46" s="731"/>
      <c r="AG46" s="723"/>
      <c r="AH46" s="723"/>
      <c r="AI46" s="723"/>
      <c r="AJ46" s="723"/>
      <c r="AK46" s="723"/>
      <c r="AL46" s="723"/>
      <c r="AM46" s="723"/>
      <c r="AN46" s="723"/>
      <c r="AO46" s="723"/>
      <c r="AP46" s="723"/>
      <c r="AQ46" s="723"/>
      <c r="AR46" s="723"/>
      <c r="AS46" s="716"/>
      <c r="AT46" s="716"/>
      <c r="AU46" s="716"/>
      <c r="AV46" s="716"/>
      <c r="AW46" s="716"/>
      <c r="AX46" s="716"/>
      <c r="AY46" s="716"/>
      <c r="AZ46" s="716"/>
      <c r="BA46" s="716"/>
      <c r="BB46" s="716"/>
      <c r="BC46" s="716"/>
      <c r="BD46" s="716"/>
      <c r="BE46" s="720"/>
      <c r="BF46" s="721"/>
      <c r="BG46" s="721"/>
      <c r="BH46" s="721"/>
      <c r="BI46" s="721"/>
      <c r="BJ46" s="722"/>
      <c r="BK46" s="723"/>
      <c r="BL46" s="723"/>
      <c r="BM46" s="723"/>
      <c r="BN46" s="723"/>
      <c r="BO46" s="723"/>
      <c r="BP46" s="723"/>
      <c r="BQ46" s="723"/>
      <c r="BR46" s="723"/>
      <c r="BS46" s="723"/>
    </row>
    <row r="47" spans="1:71" x14ac:dyDescent="0.2">
      <c r="A47" s="714"/>
      <c r="B47" s="715"/>
      <c r="C47" s="715"/>
      <c r="D47" s="715"/>
      <c r="E47" s="715"/>
      <c r="F47" s="715"/>
      <c r="G47" s="715"/>
      <c r="H47" s="715"/>
      <c r="I47" s="715"/>
      <c r="J47" s="715"/>
      <c r="K47" s="715"/>
      <c r="L47" s="715"/>
      <c r="M47" s="715"/>
      <c r="N47" s="715"/>
      <c r="O47" s="729"/>
      <c r="P47" s="729"/>
      <c r="Q47" s="729"/>
      <c r="R47" s="729"/>
      <c r="S47" s="729"/>
      <c r="T47" s="729"/>
      <c r="U47" s="730"/>
      <c r="V47" s="730"/>
      <c r="W47" s="730"/>
      <c r="X47" s="730"/>
      <c r="Y47" s="730"/>
      <c r="Z47" s="730"/>
      <c r="AA47" s="731"/>
      <c r="AB47" s="731"/>
      <c r="AC47" s="731"/>
      <c r="AD47" s="731"/>
      <c r="AE47" s="731"/>
      <c r="AF47" s="731"/>
      <c r="AG47" s="723"/>
      <c r="AH47" s="723"/>
      <c r="AI47" s="723"/>
      <c r="AJ47" s="723"/>
      <c r="AK47" s="723"/>
      <c r="AL47" s="723"/>
      <c r="AM47" s="723"/>
      <c r="AN47" s="723"/>
      <c r="AO47" s="723"/>
      <c r="AP47" s="723"/>
      <c r="AQ47" s="723"/>
      <c r="AR47" s="723"/>
      <c r="AS47" s="716"/>
      <c r="AT47" s="716"/>
      <c r="AU47" s="716"/>
      <c r="AV47" s="716"/>
      <c r="AW47" s="716"/>
      <c r="AX47" s="716"/>
      <c r="AY47" s="716"/>
      <c r="AZ47" s="716"/>
      <c r="BA47" s="716"/>
      <c r="BB47" s="716"/>
      <c r="BC47" s="716"/>
      <c r="BD47" s="716"/>
      <c r="BE47" s="717"/>
      <c r="BF47" s="718"/>
      <c r="BG47" s="718"/>
      <c r="BH47" s="718"/>
      <c r="BI47" s="718"/>
      <c r="BJ47" s="719"/>
      <c r="BK47" s="723"/>
      <c r="BL47" s="723"/>
      <c r="BM47" s="723"/>
      <c r="BN47" s="723"/>
      <c r="BO47" s="723"/>
      <c r="BP47" s="723"/>
      <c r="BQ47" s="723"/>
      <c r="BR47" s="723"/>
      <c r="BS47" s="723"/>
    </row>
    <row r="48" spans="1:71" x14ac:dyDescent="0.2">
      <c r="A48" s="715"/>
      <c r="B48" s="715"/>
      <c r="C48" s="715"/>
      <c r="D48" s="715"/>
      <c r="E48" s="715"/>
      <c r="F48" s="715"/>
      <c r="G48" s="715"/>
      <c r="H48" s="715"/>
      <c r="I48" s="715"/>
      <c r="J48" s="715"/>
      <c r="K48" s="715"/>
      <c r="L48" s="715"/>
      <c r="M48" s="715"/>
      <c r="N48" s="715"/>
      <c r="O48" s="729"/>
      <c r="P48" s="729"/>
      <c r="Q48" s="729"/>
      <c r="R48" s="729"/>
      <c r="S48" s="729"/>
      <c r="T48" s="729"/>
      <c r="U48" s="730"/>
      <c r="V48" s="730"/>
      <c r="W48" s="730"/>
      <c r="X48" s="730"/>
      <c r="Y48" s="730"/>
      <c r="Z48" s="730"/>
      <c r="AA48" s="731"/>
      <c r="AB48" s="731"/>
      <c r="AC48" s="731"/>
      <c r="AD48" s="731"/>
      <c r="AE48" s="731"/>
      <c r="AF48" s="731"/>
      <c r="AG48" s="723"/>
      <c r="AH48" s="723"/>
      <c r="AI48" s="723"/>
      <c r="AJ48" s="723"/>
      <c r="AK48" s="723"/>
      <c r="AL48" s="723"/>
      <c r="AM48" s="723"/>
      <c r="AN48" s="723"/>
      <c r="AO48" s="723"/>
      <c r="AP48" s="723"/>
      <c r="AQ48" s="723"/>
      <c r="AR48" s="723"/>
      <c r="AS48" s="716"/>
      <c r="AT48" s="716"/>
      <c r="AU48" s="716"/>
      <c r="AV48" s="716"/>
      <c r="AW48" s="716"/>
      <c r="AX48" s="716"/>
      <c r="AY48" s="716"/>
      <c r="AZ48" s="716"/>
      <c r="BA48" s="716"/>
      <c r="BB48" s="716"/>
      <c r="BC48" s="716"/>
      <c r="BD48" s="716"/>
      <c r="BE48" s="720"/>
      <c r="BF48" s="721"/>
      <c r="BG48" s="721"/>
      <c r="BH48" s="721"/>
      <c r="BI48" s="721"/>
      <c r="BJ48" s="722"/>
      <c r="BK48" s="723"/>
      <c r="BL48" s="723"/>
      <c r="BM48" s="723"/>
      <c r="BN48" s="723"/>
      <c r="BO48" s="723"/>
      <c r="BP48" s="723"/>
      <c r="BQ48" s="723"/>
      <c r="BR48" s="723"/>
      <c r="BS48" s="723"/>
    </row>
    <row r="49" spans="1:71" x14ac:dyDescent="0.2">
      <c r="A49" s="307"/>
      <c r="B49" s="307"/>
      <c r="C49" s="307"/>
      <c r="D49" s="307"/>
      <c r="E49" s="307"/>
      <c r="F49" s="307"/>
      <c r="G49" s="307"/>
      <c r="H49" s="307"/>
      <c r="I49" s="307"/>
      <c r="J49" s="307"/>
      <c r="K49" s="307"/>
      <c r="L49" s="307"/>
      <c r="M49" s="307"/>
      <c r="N49" s="307"/>
      <c r="O49" s="308"/>
      <c r="P49" s="308"/>
      <c r="Q49" s="308"/>
      <c r="R49" s="308"/>
      <c r="S49" s="308"/>
      <c r="T49" s="308"/>
      <c r="U49" s="309"/>
      <c r="V49" s="309"/>
      <c r="W49" s="309"/>
      <c r="X49" s="309"/>
      <c r="Y49" s="309"/>
      <c r="Z49" s="309"/>
      <c r="AA49" s="310"/>
      <c r="AB49" s="310"/>
      <c r="AC49" s="310"/>
      <c r="AD49" s="310"/>
      <c r="AE49" s="310"/>
      <c r="AF49" s="310"/>
      <c r="AG49" s="311"/>
      <c r="AH49" s="311"/>
      <c r="AI49" s="311"/>
      <c r="AJ49" s="311"/>
      <c r="AK49" s="311"/>
      <c r="AL49" s="311"/>
      <c r="AM49" s="311"/>
      <c r="AN49" s="311"/>
      <c r="AO49" s="311"/>
      <c r="AP49" s="311"/>
      <c r="AQ49" s="311"/>
      <c r="AR49" s="311"/>
      <c r="AS49" s="312"/>
      <c r="AT49" s="312"/>
      <c r="AU49" s="312"/>
      <c r="AV49" s="312"/>
      <c r="AW49" s="312"/>
      <c r="AX49" s="312"/>
      <c r="AY49" s="312"/>
      <c r="AZ49" s="312"/>
      <c r="BA49" s="312"/>
      <c r="BB49" s="312"/>
      <c r="BC49" s="312"/>
      <c r="BD49" s="312"/>
      <c r="BE49" s="308"/>
      <c r="BF49" s="308"/>
      <c r="BG49" s="308"/>
      <c r="BH49" s="308"/>
      <c r="BI49" s="308"/>
      <c r="BJ49" s="308"/>
      <c r="BK49" s="311"/>
      <c r="BL49" s="311"/>
      <c r="BM49" s="311"/>
      <c r="BN49" s="311"/>
      <c r="BO49" s="311"/>
      <c r="BP49" s="311"/>
      <c r="BQ49" s="311"/>
      <c r="BR49" s="311"/>
      <c r="BS49" s="311"/>
    </row>
    <row r="50" spans="1:71" x14ac:dyDescent="0.2">
      <c r="A50" s="314" t="s">
        <v>185</v>
      </c>
      <c r="B50" s="313"/>
      <c r="C50" s="313"/>
      <c r="D50" s="313"/>
      <c r="E50" s="313"/>
      <c r="F50" s="710"/>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c r="AH50" s="711"/>
      <c r="AI50" s="711"/>
      <c r="AJ50" s="711"/>
      <c r="AK50" s="711"/>
      <c r="AL50" s="711"/>
      <c r="AM50" s="711"/>
      <c r="AN50" s="711"/>
      <c r="AO50" s="711"/>
      <c r="AP50" s="711"/>
      <c r="AQ50" s="711"/>
      <c r="AR50" s="711"/>
      <c r="AS50" s="711"/>
      <c r="AT50" s="711"/>
      <c r="AU50" s="711"/>
      <c r="AV50" s="711"/>
      <c r="AW50" s="711"/>
      <c r="AX50" s="711"/>
      <c r="AY50" s="711"/>
      <c r="AZ50" s="711"/>
      <c r="BA50" s="711"/>
      <c r="BB50" s="711"/>
      <c r="BC50" s="711"/>
      <c r="BD50" s="711"/>
      <c r="BE50" s="711"/>
      <c r="BF50" s="711"/>
      <c r="BG50" s="711"/>
      <c r="BH50" s="711"/>
      <c r="BI50" s="711"/>
      <c r="BJ50" s="711"/>
      <c r="BK50" s="711"/>
      <c r="BL50" s="711"/>
      <c r="BM50" s="711"/>
      <c r="BN50" s="711"/>
      <c r="BO50" s="711"/>
      <c r="BP50" s="711"/>
      <c r="BQ50" s="711"/>
      <c r="BR50" s="711"/>
      <c r="BS50" s="712"/>
    </row>
  </sheetData>
  <sheetProtection algorithmName="SHA-512" hashValue="pbEaJ1ULA+pj6Gpn2C0c0c6ljxHrS0m8eC6rMlW6KkPUhuMb9H72ccLMqqoaTtcOVjoRbBf0N9F0dfVo8DnRcA==" saltValue="2IvCCH65vUC6+BrXKvDRDQ==" spinCount="100000" sheet="1" formatCells="0" formatColumns="0" formatRows="0" insertColumns="0" insertRows="0" insertHyperlinks="0" deleteColumns="0" deleteRows="0" sort="0" autoFilter="0" pivotTables="0"/>
  <mergeCells count="215">
    <mergeCell ref="BK41:BS42"/>
    <mergeCell ref="A43:N44"/>
    <mergeCell ref="O43:T44"/>
    <mergeCell ref="U43:Z44"/>
    <mergeCell ref="AA43:AF44"/>
    <mergeCell ref="AG43:AL44"/>
    <mergeCell ref="AM43:AR44"/>
    <mergeCell ref="AS43:AX44"/>
    <mergeCell ref="AY43:BD44"/>
    <mergeCell ref="BE43:BJ44"/>
    <mergeCell ref="BK43:BS44"/>
    <mergeCell ref="A41:N42"/>
    <mergeCell ref="O41:T42"/>
    <mergeCell ref="U41:Z42"/>
    <mergeCell ref="AA41:AF42"/>
    <mergeCell ref="AG41:AL42"/>
    <mergeCell ref="AM41:AR42"/>
    <mergeCell ref="AS41:AX42"/>
    <mergeCell ref="AY41:BD42"/>
    <mergeCell ref="BE41:BJ42"/>
    <mergeCell ref="BK37:BS38"/>
    <mergeCell ref="A39:N40"/>
    <mergeCell ref="O39:T40"/>
    <mergeCell ref="U39:Z40"/>
    <mergeCell ref="AA39:AF40"/>
    <mergeCell ref="AG39:AL40"/>
    <mergeCell ref="AM39:AR40"/>
    <mergeCell ref="AS39:AX40"/>
    <mergeCell ref="AY39:BD40"/>
    <mergeCell ref="BE39:BJ40"/>
    <mergeCell ref="BK39:BS40"/>
    <mergeCell ref="A37:N38"/>
    <mergeCell ref="O37:T38"/>
    <mergeCell ref="U37:Z38"/>
    <mergeCell ref="AA37:AF38"/>
    <mergeCell ref="AG37:AL38"/>
    <mergeCell ref="AM37:AR38"/>
    <mergeCell ref="AS37:AX38"/>
    <mergeCell ref="AY37:BD38"/>
    <mergeCell ref="BE37:BJ38"/>
    <mergeCell ref="A45:N46"/>
    <mergeCell ref="A47:N48"/>
    <mergeCell ref="O47:T48"/>
    <mergeCell ref="AS45:AX46"/>
    <mergeCell ref="AY45:BD46"/>
    <mergeCell ref="BE45:BJ46"/>
    <mergeCell ref="BK45:BS46"/>
    <mergeCell ref="O45:T46"/>
    <mergeCell ref="U45:Z46"/>
    <mergeCell ref="AA45:AF46"/>
    <mergeCell ref="AG45:AL46"/>
    <mergeCell ref="AM45:AR46"/>
    <mergeCell ref="U47:Z48"/>
    <mergeCell ref="AA47:AF48"/>
    <mergeCell ref="AG47:AL48"/>
    <mergeCell ref="AM47:AR48"/>
    <mergeCell ref="AS47:AX48"/>
    <mergeCell ref="AY47:BD48"/>
    <mergeCell ref="BE47:BJ48"/>
    <mergeCell ref="BK47:BS48"/>
    <mergeCell ref="BE33:BJ34"/>
    <mergeCell ref="BK33:BS34"/>
    <mergeCell ref="A35:N36"/>
    <mergeCell ref="O35:T36"/>
    <mergeCell ref="U35:Z36"/>
    <mergeCell ref="AA35:AF36"/>
    <mergeCell ref="AG35:AL36"/>
    <mergeCell ref="AM35:AR36"/>
    <mergeCell ref="AS35:AX36"/>
    <mergeCell ref="AY35:BD36"/>
    <mergeCell ref="BE35:BJ36"/>
    <mergeCell ref="BK35:BS36"/>
    <mergeCell ref="O33:T34"/>
    <mergeCell ref="U33:Z34"/>
    <mergeCell ref="AA33:AF34"/>
    <mergeCell ref="AG33:AL34"/>
    <mergeCell ref="AM33:AR34"/>
    <mergeCell ref="AS33:AX34"/>
    <mergeCell ref="U29:Z30"/>
    <mergeCell ref="AA29:AF30"/>
    <mergeCell ref="AG29:AL30"/>
    <mergeCell ref="AM29:AR30"/>
    <mergeCell ref="A29:N30"/>
    <mergeCell ref="AG31:AL32"/>
    <mergeCell ref="AM31:AR32"/>
    <mergeCell ref="AS31:AX32"/>
    <mergeCell ref="AY33:BD34"/>
    <mergeCell ref="AY31:BD32"/>
    <mergeCell ref="BE31:BJ32"/>
    <mergeCell ref="BK31:BS32"/>
    <mergeCell ref="A25:N26"/>
    <mergeCell ref="A33:N34"/>
    <mergeCell ref="AS29:AX30"/>
    <mergeCell ref="AY29:BD30"/>
    <mergeCell ref="BE29:BJ30"/>
    <mergeCell ref="BK29:BS30"/>
    <mergeCell ref="A31:N32"/>
    <mergeCell ref="O31:T32"/>
    <mergeCell ref="U31:Z32"/>
    <mergeCell ref="AA31:AF32"/>
    <mergeCell ref="AM27:AR28"/>
    <mergeCell ref="AS27:AX28"/>
    <mergeCell ref="AY27:BD28"/>
    <mergeCell ref="BE27:BJ28"/>
    <mergeCell ref="BK27:BS28"/>
    <mergeCell ref="O25:T26"/>
    <mergeCell ref="U25:Z26"/>
    <mergeCell ref="AA25:AF26"/>
    <mergeCell ref="AG25:AL26"/>
    <mergeCell ref="AM25:AR26"/>
    <mergeCell ref="O29:T30"/>
    <mergeCell ref="AS25:AX26"/>
    <mergeCell ref="AY25:BD26"/>
    <mergeCell ref="BE25:BJ26"/>
    <mergeCell ref="BK25:BS26"/>
    <mergeCell ref="A27:N28"/>
    <mergeCell ref="O27:T28"/>
    <mergeCell ref="U27:Z28"/>
    <mergeCell ref="AA27:AF28"/>
    <mergeCell ref="AG27:AL28"/>
    <mergeCell ref="AS21:AX22"/>
    <mergeCell ref="AY21:BD22"/>
    <mergeCell ref="BE21:BJ22"/>
    <mergeCell ref="BK21:BS22"/>
    <mergeCell ref="A23:N24"/>
    <mergeCell ref="O23:T24"/>
    <mergeCell ref="U23:Z24"/>
    <mergeCell ref="AA23:AF24"/>
    <mergeCell ref="AG23:AL24"/>
    <mergeCell ref="A21:N22"/>
    <mergeCell ref="AM23:AR24"/>
    <mergeCell ref="AS23:AX24"/>
    <mergeCell ref="AY23:BD24"/>
    <mergeCell ref="BE23:BJ24"/>
    <mergeCell ref="BK23:BS24"/>
    <mergeCell ref="O21:T22"/>
    <mergeCell ref="U21:Z22"/>
    <mergeCell ref="AA21:AF22"/>
    <mergeCell ref="AG21:AL22"/>
    <mergeCell ref="AM21:AR22"/>
    <mergeCell ref="A19:N20"/>
    <mergeCell ref="O19:T20"/>
    <mergeCell ref="U19:Z20"/>
    <mergeCell ref="AA19:AF20"/>
    <mergeCell ref="AG19:AL20"/>
    <mergeCell ref="AM19:AR20"/>
    <mergeCell ref="BE11:BJ12"/>
    <mergeCell ref="AS19:AX20"/>
    <mergeCell ref="AY19:BD20"/>
    <mergeCell ref="BE19:BJ20"/>
    <mergeCell ref="BK19:BS20"/>
    <mergeCell ref="O17:T18"/>
    <mergeCell ref="U17:Z18"/>
    <mergeCell ref="AA17:AF18"/>
    <mergeCell ref="AG17:AL18"/>
    <mergeCell ref="AM17:AR18"/>
    <mergeCell ref="BE17:BJ18"/>
    <mergeCell ref="BK17:BS18"/>
    <mergeCell ref="O13:T14"/>
    <mergeCell ref="U13:Z14"/>
    <mergeCell ref="AA13:AF14"/>
    <mergeCell ref="AG13:AL14"/>
    <mergeCell ref="AM13:AR14"/>
    <mergeCell ref="AS13:AX14"/>
    <mergeCell ref="AY13:BD14"/>
    <mergeCell ref="BE13:BJ14"/>
    <mergeCell ref="BK13:BS14"/>
    <mergeCell ref="B4:N4"/>
    <mergeCell ref="O3:AF3"/>
    <mergeCell ref="O4:AQ4"/>
    <mergeCell ref="AS9:AX10"/>
    <mergeCell ref="AY9:BD10"/>
    <mergeCell ref="O15:T16"/>
    <mergeCell ref="U15:Z16"/>
    <mergeCell ref="AA15:AF16"/>
    <mergeCell ref="AG15:AL16"/>
    <mergeCell ref="AM15:AR16"/>
    <mergeCell ref="A11:N12"/>
    <mergeCell ref="O11:T12"/>
    <mergeCell ref="U11:Z12"/>
    <mergeCell ref="AA11:AF12"/>
    <mergeCell ref="AS15:AX16"/>
    <mergeCell ref="AY15:BD16"/>
    <mergeCell ref="O9:T10"/>
    <mergeCell ref="U9:Z10"/>
    <mergeCell ref="AA9:AF10"/>
    <mergeCell ref="AG9:AL10"/>
    <mergeCell ref="AM9:AR10"/>
    <mergeCell ref="AG11:AL12"/>
    <mergeCell ref="AM11:AR12"/>
    <mergeCell ref="A3:N3"/>
    <mergeCell ref="F50:BS50"/>
    <mergeCell ref="A6:N8"/>
    <mergeCell ref="O6:T8"/>
    <mergeCell ref="U6:Z8"/>
    <mergeCell ref="AA6:AF8"/>
    <mergeCell ref="AG6:AL8"/>
    <mergeCell ref="AM6:AR8"/>
    <mergeCell ref="AS6:AX8"/>
    <mergeCell ref="AY6:BD8"/>
    <mergeCell ref="BE6:BJ8"/>
    <mergeCell ref="A9:N10"/>
    <mergeCell ref="A13:N14"/>
    <mergeCell ref="AS17:AX18"/>
    <mergeCell ref="AY17:BD18"/>
    <mergeCell ref="A15:N16"/>
    <mergeCell ref="A17:N18"/>
    <mergeCell ref="BK6:BS8"/>
    <mergeCell ref="BE9:BJ10"/>
    <mergeCell ref="BK9:BS10"/>
    <mergeCell ref="BE15:BJ16"/>
    <mergeCell ref="BK15:BS16"/>
    <mergeCell ref="AS11:AX12"/>
    <mergeCell ref="AY11:BD12"/>
    <mergeCell ref="BK11:BS12"/>
  </mergeCells>
  <phoneticPr fontId="0" type="noConversion"/>
  <pageMargins left="0.25" right="0.25" top="0.75" bottom="0.75" header="0.3" footer="0.3"/>
  <pageSetup scale="80" orientation="landscape" horizontalDpi="4294967292" r:id="rId1"/>
  <headerFooter>
    <oddHeader>&amp;C&amp;"Arial,Bold"&amp;11&amp;UUnit Information</oddHeader>
    <oddFooter>&amp;LIndiana Housing and Community Development Authority Rental Housing Final Application. Updated 12/2023&amp;RPage 9</oddFooter>
  </headerFooter>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316</vt:i4>
      </vt:variant>
    </vt:vector>
  </HeadingPairs>
  <TitlesOfParts>
    <vt:vector size="348" baseType="lpstr">
      <vt:lpstr>Cover (pg 1)</vt:lpstr>
      <vt:lpstr>Submission Checklist (pg 2)</vt:lpstr>
      <vt:lpstr>Development Info (pg 3)</vt:lpstr>
      <vt:lpstr>Owner Info (pg 4)</vt:lpstr>
      <vt:lpstr>Owner Info Cont'd (pg 5)</vt:lpstr>
      <vt:lpstr>More Development Info (pg 6)</vt:lpstr>
      <vt:lpstr>Structure and Units (pg 7)</vt:lpstr>
      <vt:lpstr>Building Info (pg 8)</vt:lpstr>
      <vt:lpstr>Unit Info (pg 9)</vt:lpstr>
      <vt:lpstr>Add'l Unit Info (pg 10)</vt:lpstr>
      <vt:lpstr>Add'l Unit Info (pg 11)</vt:lpstr>
      <vt:lpstr>Set Aside &amp; Comm Supp. (pg 12)</vt:lpstr>
      <vt:lpstr>Income and Expenses (pg 13 )</vt:lpstr>
      <vt:lpstr>Utilities and Rents (pg 14)</vt:lpstr>
      <vt:lpstr>Income and Expenses (pg 15)</vt:lpstr>
      <vt:lpstr>Income and Expenses (pg 16)</vt:lpstr>
      <vt:lpstr>Income and Expenses (pg 17)</vt:lpstr>
      <vt:lpstr>Income and Expenses (pg 18)</vt:lpstr>
      <vt:lpstr>Annual Expenses (pg 19)</vt:lpstr>
      <vt:lpstr>Proforma (pg 20)</vt:lpstr>
      <vt:lpstr>Source of Funds (pg 21)</vt:lpstr>
      <vt:lpstr>Sources and Uses (pg 22)</vt:lpstr>
      <vt:lpstr>Intermediary Info (pg 23)</vt:lpstr>
      <vt:lpstr>Bond Financing Info (pg 24)</vt:lpstr>
      <vt:lpstr>Itemized Costs (pg 25)</vt:lpstr>
      <vt:lpstr>Itemized Costs (pg 26)</vt:lpstr>
      <vt:lpstr>Itemized Cost (pg 27)</vt:lpstr>
      <vt:lpstr>Credit Determination (pg 28)</vt:lpstr>
      <vt:lpstr>StateCredit Determination pg28b</vt:lpstr>
      <vt:lpstr>Acknowledgement (pg 29)</vt:lpstr>
      <vt:lpstr>Acknowledgement Cont'd (pg 30)</vt:lpstr>
      <vt:lpstr>Signature &amp; Notary (pg 31)</vt:lpstr>
      <vt:lpstr>EGI</vt:lpstr>
      <vt:lpstr>jhfjh12</vt:lpstr>
      <vt:lpstr>Mgtfee</vt:lpstr>
      <vt:lpstr>RR</vt:lpstr>
      <vt:lpstr>sdfgsdfgadf45</vt:lpstr>
      <vt:lpstr>'Proforma (pg 20)'!Text1000</vt:lpstr>
      <vt:lpstr>'Proforma (pg 20)'!Text1001</vt:lpstr>
      <vt:lpstr>'Proforma (pg 20)'!Text1002</vt:lpstr>
      <vt:lpstr>'Proforma (pg 20)'!Text1003</vt:lpstr>
      <vt:lpstr>'Proforma (pg 20)'!Text1004</vt:lpstr>
      <vt:lpstr>'Proforma (pg 20)'!Text1005</vt:lpstr>
      <vt:lpstr>'Proforma (pg 20)'!Text1006</vt:lpstr>
      <vt:lpstr>'Proforma (pg 20)'!Text1007</vt:lpstr>
      <vt:lpstr>'Proforma (pg 20)'!Text1008</vt:lpstr>
      <vt:lpstr>'Proforma (pg 20)'!Text1009</vt:lpstr>
      <vt:lpstr>'Proforma (pg 20)'!Text1010</vt:lpstr>
      <vt:lpstr>'Proforma (pg 20)'!Text1011</vt:lpstr>
      <vt:lpstr>'Proforma (pg 20)'!Text1012</vt:lpstr>
      <vt:lpstr>'Proforma (pg 20)'!Text1013</vt:lpstr>
      <vt:lpstr>'Proforma (pg 20)'!Text1014</vt:lpstr>
      <vt:lpstr>'Proforma (pg 20)'!Text1015</vt:lpstr>
      <vt:lpstr>'Proforma (pg 20)'!Text1016</vt:lpstr>
      <vt:lpstr>'Proforma (pg 20)'!Text1017</vt:lpstr>
      <vt:lpstr>'Proforma (pg 20)'!Text1018</vt:lpstr>
      <vt:lpstr>'Proforma (pg 20)'!Text1019</vt:lpstr>
      <vt:lpstr>'Proforma (pg 20)'!Text1020</vt:lpstr>
      <vt:lpstr>'Proforma (pg 20)'!Text1021</vt:lpstr>
      <vt:lpstr>'Proforma (pg 20)'!Text1022</vt:lpstr>
      <vt:lpstr>'Proforma (pg 20)'!Text1023</vt:lpstr>
      <vt:lpstr>'Proforma (pg 20)'!Text1024</vt:lpstr>
      <vt:lpstr>'Proforma (pg 20)'!Text1025</vt:lpstr>
      <vt:lpstr>'Proforma (pg 20)'!Text1026</vt:lpstr>
      <vt:lpstr>'Proforma (pg 20)'!Text1027</vt:lpstr>
      <vt:lpstr>'Proforma (pg 20)'!Text1028</vt:lpstr>
      <vt:lpstr>'Proforma (pg 20)'!Text1029</vt:lpstr>
      <vt:lpstr>'Proforma (pg 20)'!Text1030</vt:lpstr>
      <vt:lpstr>'Proforma (pg 20)'!Text1031</vt:lpstr>
      <vt:lpstr>'Proforma (pg 20)'!Text1032</vt:lpstr>
      <vt:lpstr>'Proforma (pg 20)'!Text1033</vt:lpstr>
      <vt:lpstr>'Proforma (pg 20)'!Text1034</vt:lpstr>
      <vt:lpstr>'Proforma (pg 20)'!Text1035</vt:lpstr>
      <vt:lpstr>'Proforma (pg 20)'!Text1036</vt:lpstr>
      <vt:lpstr>'Proforma (pg 20)'!Text1037</vt:lpstr>
      <vt:lpstr>'Proforma (pg 20)'!Text1038</vt:lpstr>
      <vt:lpstr>'Proforma (pg 20)'!Text1039</vt:lpstr>
      <vt:lpstr>'Proforma (pg 20)'!Text1040</vt:lpstr>
      <vt:lpstr>'Proforma (pg 20)'!Text1041</vt:lpstr>
      <vt:lpstr>'Proforma (pg 20)'!Text1042</vt:lpstr>
      <vt:lpstr>'Proforma (pg 20)'!Text1043</vt:lpstr>
      <vt:lpstr>'Proforma (pg 20)'!Text1044</vt:lpstr>
      <vt:lpstr>'Proforma (pg 20)'!Text1045</vt:lpstr>
      <vt:lpstr>'Proforma (pg 20)'!Text1046</vt:lpstr>
      <vt:lpstr>'Proforma (pg 20)'!Text1047</vt:lpstr>
      <vt:lpstr>'Proforma (pg 20)'!Text1048</vt:lpstr>
      <vt:lpstr>'Proforma (pg 20)'!Text1049</vt:lpstr>
      <vt:lpstr>'Proforma (pg 20)'!Text1050</vt:lpstr>
      <vt:lpstr>'Proforma (pg 20)'!Text1051</vt:lpstr>
      <vt:lpstr>'Proforma (pg 20)'!Text1052</vt:lpstr>
      <vt:lpstr>'Proforma (pg 20)'!Text1053</vt:lpstr>
      <vt:lpstr>'Proforma (pg 20)'!Text1054</vt:lpstr>
      <vt:lpstr>'Proforma (pg 20)'!Text1055</vt:lpstr>
      <vt:lpstr>'Proforma (pg 20)'!Text1056</vt:lpstr>
      <vt:lpstr>'Proforma (pg 20)'!Text1057</vt:lpstr>
      <vt:lpstr>'Proforma (pg 20)'!Text1058</vt:lpstr>
      <vt:lpstr>'Proforma (pg 20)'!Text1059</vt:lpstr>
      <vt:lpstr>'Proforma (pg 20)'!Text1060</vt:lpstr>
      <vt:lpstr>'Proforma (pg 20)'!Text1061</vt:lpstr>
      <vt:lpstr>'Proforma (pg 20)'!Text1062</vt:lpstr>
      <vt:lpstr>'Proforma (pg 20)'!Text1063</vt:lpstr>
      <vt:lpstr>'Proforma (pg 20)'!Text1064</vt:lpstr>
      <vt:lpstr>'Proforma (pg 20)'!Text1065</vt:lpstr>
      <vt:lpstr>'Proforma (pg 20)'!Text1066</vt:lpstr>
      <vt:lpstr>'Proforma (pg 20)'!Text1067</vt:lpstr>
      <vt:lpstr>'Proforma (pg 20)'!Text1068</vt:lpstr>
      <vt:lpstr>'Proforma (pg 20)'!Text1069</vt:lpstr>
      <vt:lpstr>'Proforma (pg 20)'!Text1070</vt:lpstr>
      <vt:lpstr>'Proforma (pg 20)'!Text1071</vt:lpstr>
      <vt:lpstr>'Proforma (pg 20)'!Text1072</vt:lpstr>
      <vt:lpstr>'Proforma (pg 20)'!Text1073</vt:lpstr>
      <vt:lpstr>'Proforma (pg 20)'!Text1074</vt:lpstr>
      <vt:lpstr>'Proforma (pg 20)'!Text1075</vt:lpstr>
      <vt:lpstr>'Proforma (pg 20)'!Text1076</vt:lpstr>
      <vt:lpstr>'Proforma (pg 20)'!Text1077</vt:lpstr>
      <vt:lpstr>'Proforma (pg 20)'!Text1078</vt:lpstr>
      <vt:lpstr>'Proforma (pg 20)'!Text1079</vt:lpstr>
      <vt:lpstr>'Proforma (pg 20)'!Text1080</vt:lpstr>
      <vt:lpstr>'Proforma (pg 20)'!Text1081</vt:lpstr>
      <vt:lpstr>'Proforma (pg 20)'!Text1082</vt:lpstr>
      <vt:lpstr>'Proforma (pg 20)'!Text1083</vt:lpstr>
      <vt:lpstr>'Proforma (pg 20)'!Text1084</vt:lpstr>
      <vt:lpstr>'Proforma (pg 20)'!Text1085</vt:lpstr>
      <vt:lpstr>'Proforma (pg 20)'!Text1086</vt:lpstr>
      <vt:lpstr>'Proforma (pg 20)'!Text1087</vt:lpstr>
      <vt:lpstr>'Proforma (pg 20)'!Text1088</vt:lpstr>
      <vt:lpstr>'Proforma (pg 20)'!Text1089</vt:lpstr>
      <vt:lpstr>'Proforma (pg 20)'!Text1090</vt:lpstr>
      <vt:lpstr>'Proforma (pg 20)'!Text1091</vt:lpstr>
      <vt:lpstr>'Proforma (pg 20)'!Text1092</vt:lpstr>
      <vt:lpstr>'Proforma (pg 20)'!Text1093</vt:lpstr>
      <vt:lpstr>'Proforma (pg 20)'!Text1094</vt:lpstr>
      <vt:lpstr>'Proforma (pg 20)'!Text1095</vt:lpstr>
      <vt:lpstr>'Proforma (pg 20)'!Text1096</vt:lpstr>
      <vt:lpstr>'Proforma (pg 20)'!Text1097</vt:lpstr>
      <vt:lpstr>'Proforma (pg 20)'!Text1098</vt:lpstr>
      <vt:lpstr>'Proforma (pg 20)'!Text1099</vt:lpstr>
      <vt:lpstr>'Proforma (pg 20)'!Text1100</vt:lpstr>
      <vt:lpstr>'Proforma (pg 20)'!Text1101</vt:lpstr>
      <vt:lpstr>'Proforma (pg 20)'!Text1102</vt:lpstr>
      <vt:lpstr>'Proforma (pg 20)'!Text1103</vt:lpstr>
      <vt:lpstr>'Proforma (pg 20)'!Text1104</vt:lpstr>
      <vt:lpstr>'Proforma (pg 20)'!Text1105</vt:lpstr>
      <vt:lpstr>'Proforma (pg 20)'!Text1106</vt:lpstr>
      <vt:lpstr>'Proforma (pg 20)'!Text1107</vt:lpstr>
      <vt:lpstr>'Proforma (pg 20)'!Text1108</vt:lpstr>
      <vt:lpstr>'Proforma (pg 20)'!Text1109</vt:lpstr>
      <vt:lpstr>'Proforma (pg 20)'!Text1110</vt:lpstr>
      <vt:lpstr>'Proforma (pg 20)'!Text1111</vt:lpstr>
      <vt:lpstr>'Proforma (pg 20)'!Text1112</vt:lpstr>
      <vt:lpstr>'Proforma (pg 20)'!Text1113</vt:lpstr>
      <vt:lpstr>'Proforma (pg 20)'!Text1114</vt:lpstr>
      <vt:lpstr>'Proforma (pg 20)'!Text1115</vt:lpstr>
      <vt:lpstr>'Proforma (pg 20)'!Text1116</vt:lpstr>
      <vt:lpstr>'Proforma (pg 20)'!Text1117</vt:lpstr>
      <vt:lpstr>'Proforma (pg 20)'!Text1118</vt:lpstr>
      <vt:lpstr>'Proforma (pg 20)'!Text1119</vt:lpstr>
      <vt:lpstr>'Proforma (pg 20)'!Text1120</vt:lpstr>
      <vt:lpstr>'Proforma (pg 20)'!Text1121</vt:lpstr>
      <vt:lpstr>'Proforma (pg 20)'!Text1122</vt:lpstr>
      <vt:lpstr>'Proforma (pg 20)'!Text1123</vt:lpstr>
      <vt:lpstr>'Proforma (pg 20)'!Text1124</vt:lpstr>
      <vt:lpstr>'Proforma (pg 20)'!Text1125</vt:lpstr>
      <vt:lpstr>'Proforma (pg 20)'!Text1126</vt:lpstr>
      <vt:lpstr>'Proforma (pg 20)'!Text1127</vt:lpstr>
      <vt:lpstr>'Proforma (pg 20)'!Text1128</vt:lpstr>
      <vt:lpstr>'Proforma (pg 20)'!Text1129</vt:lpstr>
      <vt:lpstr>'Annual Expenses (pg 19)'!Text1131</vt:lpstr>
      <vt:lpstr>'Annual Expenses (pg 19)'!Text1134</vt:lpstr>
      <vt:lpstr>'Annual Expenses (pg 19)'!Text1136</vt:lpstr>
      <vt:lpstr>'Annual Expenses (pg 19)'!Text1137</vt:lpstr>
      <vt:lpstr>'Annual Expenses (pg 19)'!Text1139</vt:lpstr>
      <vt:lpstr>'Annual Expenses (pg 19)'!Text1140</vt:lpstr>
      <vt:lpstr>'Annual Expenses (pg 19)'!Text1141</vt:lpstr>
      <vt:lpstr>'Annual Expenses (pg 19)'!Text1142</vt:lpstr>
      <vt:lpstr>'Annual Expenses (pg 19)'!Text1143</vt:lpstr>
      <vt:lpstr>'Annual Expenses (pg 19)'!Text1144</vt:lpstr>
      <vt:lpstr>'Annual Expenses (pg 19)'!Text1145</vt:lpstr>
      <vt:lpstr>'Annual Expenses (pg 19)'!Text1146</vt:lpstr>
      <vt:lpstr>'Annual Expenses (pg 19)'!Text1147</vt:lpstr>
      <vt:lpstr>'Annual Expenses (pg 19)'!Text1148</vt:lpstr>
      <vt:lpstr>'Annual Expenses (pg 19)'!Text1149</vt:lpstr>
      <vt:lpstr>'Annual Expenses (pg 19)'!Text1150</vt:lpstr>
      <vt:lpstr>'Annual Expenses (pg 19)'!Text1151</vt:lpstr>
      <vt:lpstr>'Annual Expenses (pg 19)'!Text1152</vt:lpstr>
      <vt:lpstr>'Annual Expenses (pg 19)'!Text1153</vt:lpstr>
      <vt:lpstr>'Annual Expenses (pg 19)'!Text1154</vt:lpstr>
      <vt:lpstr>'Annual Expenses (pg 19)'!Text1155</vt:lpstr>
      <vt:lpstr>'Annual Expenses (pg 19)'!Text1156</vt:lpstr>
      <vt:lpstr>'Annual Expenses (pg 19)'!Text1157</vt:lpstr>
      <vt:lpstr>'Annual Expenses (pg 19)'!Text1158</vt:lpstr>
      <vt:lpstr>'Annual Expenses (pg 19)'!Text1159</vt:lpstr>
      <vt:lpstr>'Annual Expenses (pg 19)'!Text1160</vt:lpstr>
      <vt:lpstr>'Annual Expenses (pg 19)'!Text1161</vt:lpstr>
      <vt:lpstr>'Annual Expenses (pg 19)'!Text1162</vt:lpstr>
      <vt:lpstr>'Annual Expenses (pg 19)'!Text1163</vt:lpstr>
      <vt:lpstr>'Annual Expenses (pg 19)'!Text1164</vt:lpstr>
      <vt:lpstr>'More Development Info (pg 6)'!Text125</vt:lpstr>
      <vt:lpstr>'More Development Info (pg 6)'!Text126</vt:lpstr>
      <vt:lpstr>'More Development Info (pg 6)'!Text127</vt:lpstr>
      <vt:lpstr>'More Development Info (pg 6)'!Text128</vt:lpstr>
      <vt:lpstr>'More Development Info (pg 6)'!Text129</vt:lpstr>
      <vt:lpstr>'More Development Info (pg 6)'!Text130</vt:lpstr>
      <vt:lpstr>'More Development Info (pg 6)'!Text131</vt:lpstr>
      <vt:lpstr>'More Development Info (pg 6)'!Text132</vt:lpstr>
      <vt:lpstr>'More Development Info (pg 6)'!Text133</vt:lpstr>
      <vt:lpstr>'More Development Info (pg 6)'!Text134</vt:lpstr>
      <vt:lpstr>'More Development Info (pg 6)'!Text135</vt:lpstr>
      <vt:lpstr>'More Development Info (pg 6)'!Text136</vt:lpstr>
      <vt:lpstr>'More Development Info (pg 6)'!Text137</vt:lpstr>
      <vt:lpstr>'More Development Info (pg 6)'!Text138</vt:lpstr>
      <vt:lpstr>'More Development Info (pg 6)'!Text139</vt:lpstr>
      <vt:lpstr>'More Development Info (pg 6)'!Text140</vt:lpstr>
      <vt:lpstr>'More Development Info (pg 6)'!Text141</vt:lpstr>
      <vt:lpstr>'More Development Info (pg 6)'!Text142</vt:lpstr>
      <vt:lpstr>'More Development Info (pg 6)'!Text143</vt:lpstr>
      <vt:lpstr>'More Development Info (pg 6)'!Text144</vt:lpstr>
      <vt:lpstr>'More Development Info (pg 6)'!Text145</vt:lpstr>
      <vt:lpstr>'More Development Info (pg 6)'!Text146</vt:lpstr>
      <vt:lpstr>'More Development Info (pg 6)'!Text147</vt:lpstr>
      <vt:lpstr>'More Development Info (pg 6)'!Text148</vt:lpstr>
      <vt:lpstr>'More Development Info (pg 6)'!Text149</vt:lpstr>
      <vt:lpstr>'More Development Info (pg 6)'!Text150</vt:lpstr>
      <vt:lpstr>'More Development Info (pg 6)'!Text151</vt:lpstr>
      <vt:lpstr>'More Development Info (pg 6)'!Text152</vt:lpstr>
      <vt:lpstr>'More Development Info (pg 6)'!Text153</vt:lpstr>
      <vt:lpstr>'More Development Info (pg 6)'!Text154</vt:lpstr>
      <vt:lpstr>'More Development Info (pg 6)'!Text155</vt:lpstr>
      <vt:lpstr>'More Development Info (pg 6)'!Text156</vt:lpstr>
      <vt:lpstr>'More Development Info (pg 6)'!Text157</vt:lpstr>
      <vt:lpstr>'More Development Info (pg 6)'!Text158</vt:lpstr>
      <vt:lpstr>'More Development Info (pg 6)'!Text159</vt:lpstr>
      <vt:lpstr>'More Development Info (pg 6)'!Text160</vt:lpstr>
      <vt:lpstr>'More Development Info (pg 6)'!Text161</vt:lpstr>
      <vt:lpstr>'More Development Info (pg 6)'!Text162</vt:lpstr>
      <vt:lpstr>'More Development Info (pg 6)'!Text163</vt:lpstr>
      <vt:lpstr>'More Development Info (pg 6)'!Text164</vt:lpstr>
      <vt:lpstr>'More Development Info (pg 6)'!Text165</vt:lpstr>
      <vt:lpstr>'More Development Info (pg 6)'!Text166</vt:lpstr>
      <vt:lpstr>'More Development Info (pg 6)'!Text167</vt:lpstr>
      <vt:lpstr>'More Development Info (pg 6)'!Text168</vt:lpstr>
      <vt:lpstr>'More Development Info (pg 6)'!Text169</vt:lpstr>
      <vt:lpstr>'More Development Info (pg 6)'!Text170</vt:lpstr>
      <vt:lpstr>'More Development Info (pg 6)'!Text171</vt:lpstr>
      <vt:lpstr>'More Development Info (pg 6)'!Text172</vt:lpstr>
      <vt:lpstr>'More Development Info (pg 6)'!Text173</vt:lpstr>
      <vt:lpstr>'More Development Info (pg 6)'!Text174</vt:lpstr>
      <vt:lpstr>'More Development Info (pg 6)'!Text175</vt:lpstr>
      <vt:lpstr>'More Development Info (pg 6)'!Text176</vt:lpstr>
      <vt:lpstr>'More Development Info (pg 6)'!Text177</vt:lpstr>
      <vt:lpstr>'More Development Info (pg 6)'!Text178</vt:lpstr>
      <vt:lpstr>'More Development Info (pg 6)'!Text179</vt:lpstr>
      <vt:lpstr>'More Development Info (pg 6)'!Text180</vt:lpstr>
      <vt:lpstr>'More Development Info (pg 6)'!Text188</vt:lpstr>
      <vt:lpstr>'More Development Info (pg 6)'!Text189</vt:lpstr>
      <vt:lpstr>'More Development Info (pg 6)'!Text190</vt:lpstr>
      <vt:lpstr>'More Development Info (pg 6)'!Text191</vt:lpstr>
      <vt:lpstr>'More Development Info (pg 6)'!Text192</vt:lpstr>
      <vt:lpstr>'More Development Info (pg 6)'!Text193</vt:lpstr>
      <vt:lpstr>'More Development Info (pg 6)'!Text194</vt:lpstr>
      <vt:lpstr>'More Development Info (pg 6)'!Text209</vt:lpstr>
      <vt:lpstr>'More Development Info (pg 6)'!Text210</vt:lpstr>
      <vt:lpstr>'More Development Info (pg 6)'!Text211</vt:lpstr>
      <vt:lpstr>'More Development Info (pg 6)'!Text212</vt:lpstr>
      <vt:lpstr>'More Development Info (pg 6)'!Text213</vt:lpstr>
      <vt:lpstr>'More Development Info (pg 6)'!Text214</vt:lpstr>
      <vt:lpstr>'More Development Info (pg 6)'!Text215</vt:lpstr>
      <vt:lpstr>'Proforma (pg 20)'!Text921</vt:lpstr>
      <vt:lpstr>'Proforma (pg 20)'!Text922</vt:lpstr>
      <vt:lpstr>'Proforma (pg 20)'!Text923</vt:lpstr>
      <vt:lpstr>'Proforma (pg 20)'!Text924</vt:lpstr>
      <vt:lpstr>'Proforma (pg 20)'!Text925</vt:lpstr>
      <vt:lpstr>'Proforma (pg 20)'!Text926</vt:lpstr>
      <vt:lpstr>'Proforma (pg 20)'!Text927</vt:lpstr>
      <vt:lpstr>'Proforma (pg 20)'!Text928</vt:lpstr>
      <vt:lpstr>'Proforma (pg 20)'!Text929</vt:lpstr>
      <vt:lpstr>'Proforma (pg 20)'!Text930</vt:lpstr>
      <vt:lpstr>'Proforma (pg 20)'!Text931</vt:lpstr>
      <vt:lpstr>'Proforma (pg 20)'!Text932</vt:lpstr>
      <vt:lpstr>'Proforma (pg 20)'!Text933</vt:lpstr>
      <vt:lpstr>'Proforma (pg 20)'!Text934</vt:lpstr>
      <vt:lpstr>'Proforma (pg 20)'!Text935</vt:lpstr>
      <vt:lpstr>'Proforma (pg 20)'!Text936</vt:lpstr>
      <vt:lpstr>'Proforma (pg 20)'!Text937</vt:lpstr>
      <vt:lpstr>'Proforma (pg 20)'!Text938</vt:lpstr>
      <vt:lpstr>'Proforma (pg 20)'!Text939</vt:lpstr>
      <vt:lpstr>'Proforma (pg 20)'!Text940</vt:lpstr>
      <vt:lpstr>'Proforma (pg 20)'!Text941</vt:lpstr>
      <vt:lpstr>'Proforma (pg 20)'!Text942</vt:lpstr>
      <vt:lpstr>'Proforma (pg 20)'!Text943</vt:lpstr>
      <vt:lpstr>'Proforma (pg 20)'!Text944</vt:lpstr>
      <vt:lpstr>'Proforma (pg 20)'!Text945</vt:lpstr>
      <vt:lpstr>'Proforma (pg 20)'!Text946</vt:lpstr>
      <vt:lpstr>'Proforma (pg 20)'!Text947</vt:lpstr>
      <vt:lpstr>'Proforma (pg 20)'!Text948</vt:lpstr>
      <vt:lpstr>'Proforma (pg 20)'!Text949</vt:lpstr>
      <vt:lpstr>'Proforma (pg 20)'!Text950</vt:lpstr>
      <vt:lpstr>'Proforma (pg 20)'!Text951</vt:lpstr>
      <vt:lpstr>'Proforma (pg 20)'!Text952</vt:lpstr>
      <vt:lpstr>'Proforma (pg 20)'!Text953</vt:lpstr>
      <vt:lpstr>'Proforma (pg 20)'!Text954</vt:lpstr>
      <vt:lpstr>'Proforma (pg 20)'!Text955</vt:lpstr>
      <vt:lpstr>'Proforma (pg 20)'!Text956</vt:lpstr>
      <vt:lpstr>'Proforma (pg 20)'!Text957</vt:lpstr>
      <vt:lpstr>'Proforma (pg 20)'!Text958</vt:lpstr>
      <vt:lpstr>'Proforma (pg 20)'!Text959</vt:lpstr>
      <vt:lpstr>'Proforma (pg 20)'!Text960</vt:lpstr>
      <vt:lpstr>'Proforma (pg 20)'!Text961</vt:lpstr>
      <vt:lpstr>'Proforma (pg 20)'!Text962</vt:lpstr>
      <vt:lpstr>'Proforma (pg 20)'!Text963</vt:lpstr>
      <vt:lpstr>'Proforma (pg 20)'!Text964</vt:lpstr>
      <vt:lpstr>'Proforma (pg 20)'!Text965</vt:lpstr>
      <vt:lpstr>'Proforma (pg 20)'!Text966</vt:lpstr>
      <vt:lpstr>'Proforma (pg 20)'!Text967</vt:lpstr>
      <vt:lpstr>'Proforma (pg 20)'!Text968</vt:lpstr>
      <vt:lpstr>'Proforma (pg 20)'!Text969</vt:lpstr>
      <vt:lpstr>'Proforma (pg 20)'!Text970</vt:lpstr>
      <vt:lpstr>'Proforma (pg 20)'!Text971</vt:lpstr>
      <vt:lpstr>'Proforma (pg 20)'!Text972</vt:lpstr>
      <vt:lpstr>'Proforma (pg 20)'!Text973</vt:lpstr>
      <vt:lpstr>'Proforma (pg 20)'!Text974</vt:lpstr>
      <vt:lpstr>'Proforma (pg 20)'!Text975</vt:lpstr>
      <vt:lpstr>'Proforma (pg 20)'!Text976</vt:lpstr>
      <vt:lpstr>'Proforma (pg 20)'!Text977</vt:lpstr>
      <vt:lpstr>'Proforma (pg 20)'!Text978</vt:lpstr>
      <vt:lpstr>'Proforma (pg 20)'!Text979</vt:lpstr>
      <vt:lpstr>'Proforma (pg 20)'!Text980</vt:lpstr>
      <vt:lpstr>'Proforma (pg 20)'!Text981</vt:lpstr>
      <vt:lpstr>'Proforma (pg 20)'!Text982</vt:lpstr>
      <vt:lpstr>'Proforma (pg 20)'!Text983</vt:lpstr>
      <vt:lpstr>'Proforma (pg 20)'!Text984</vt:lpstr>
      <vt:lpstr>'Proforma (pg 20)'!Text985</vt:lpstr>
      <vt:lpstr>'Proforma (pg 20)'!Text986</vt:lpstr>
      <vt:lpstr>'Proforma (pg 20)'!Text987</vt:lpstr>
      <vt:lpstr>'Proforma (pg 20)'!Text988</vt:lpstr>
      <vt:lpstr>'Proforma (pg 20)'!Text989</vt:lpstr>
      <vt:lpstr>'Proforma (pg 20)'!Text990</vt:lpstr>
      <vt:lpstr>'Proforma (pg 20)'!Text991</vt:lpstr>
      <vt:lpstr>'Proforma (pg 20)'!Text992</vt:lpstr>
      <vt:lpstr>'Proforma (pg 20)'!Text993</vt:lpstr>
      <vt:lpstr>'Proforma (pg 20)'!Text994</vt:lpstr>
      <vt:lpstr>'Proforma (pg 20)'!Text995</vt:lpstr>
      <vt:lpstr>'Proforma (pg 20)'!Text996</vt:lpstr>
      <vt:lpstr>'Proforma (pg 20)'!Text997</vt:lpstr>
      <vt:lpstr>'Proforma (pg 20)'!Text998</vt:lpstr>
      <vt:lpstr>'Proforma (pg 20)'!Text999</vt:lpstr>
      <vt:lpstr>totalunits</vt:lpstr>
      <vt:lpstr>units</vt:lpstr>
    </vt:vector>
  </TitlesOfParts>
  <Manager/>
  <Company>Indiana Housing Finance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Matthew</dc:creator>
  <cp:keywords/>
  <dc:description/>
  <cp:lastModifiedBy>Rakowski, Alan</cp:lastModifiedBy>
  <cp:revision/>
  <cp:lastPrinted>2024-01-09T15:03:33Z</cp:lastPrinted>
  <dcterms:created xsi:type="dcterms:W3CDTF">2003-04-01T20:37:11Z</dcterms:created>
  <dcterms:modified xsi:type="dcterms:W3CDTF">2026-02-20T14:30:15Z</dcterms:modified>
  <cp:category/>
  <cp:contentStatus/>
</cp:coreProperties>
</file>