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filterPrivacy="1" codeName="ThisWorkbook" autoCompressPictures="0"/>
  <xr:revisionPtr revIDLastSave="0" documentId="8_{3217837C-AF51-451D-BF85-D8F5D99ACC65}" xr6:coauthVersionLast="46" xr6:coauthVersionMax="46" xr10:uidLastSave="{00000000-0000-0000-0000-000000000000}"/>
  <bookViews>
    <workbookView xWindow="20370" yWindow="-1140" windowWidth="19440" windowHeight="15000" tabRatio="788" xr2:uid="{00000000-000D-0000-FFFF-FFFF00000000}"/>
  </bookViews>
  <sheets>
    <sheet name="Calendar" sheetId="14" r:id="rId1"/>
    <sheet name="Sheet1" sheetId="16" r:id="rId2"/>
    <sheet name="Images" sheetId="15" state="veryHidden" r:id="rId3"/>
  </sheets>
  <definedNames>
    <definedName name="Calendar10Month">Calendar!$C$146</definedName>
    <definedName name="Calendar10MonthOption">MATCH(Calendar10Month,Months,0)</definedName>
    <definedName name="Calendar10Year">Calendar!$B$146</definedName>
    <definedName name="Calendar11Month">Calendar!$C$162</definedName>
    <definedName name="Calendar11MonthOption">MATCH(Calendar11Month,Months,0)</definedName>
    <definedName name="Calendar11Year">Calendar!$B$162</definedName>
    <definedName name="Calendar12Month">Calendar!$C$178</definedName>
    <definedName name="Calendar12MonthOption">MATCH(Calendar12Month,Months,0)</definedName>
    <definedName name="Calendar12Year">Calendar!$B$178</definedName>
    <definedName name="Calendar1Month">Calendar!$C$2</definedName>
    <definedName name="Calendar1MonthOption">MATCH(Calendar1Month,Months,0)</definedName>
    <definedName name="Calendar1Year">Calendar!$B$2</definedName>
    <definedName name="Calendar2Month">Calendar!$C$18</definedName>
    <definedName name="Calendar2MonthOption">MATCH(Calendar2Month,Months,0)</definedName>
    <definedName name="Calendar2Year">Calendar!$B$18</definedName>
    <definedName name="Calendar3Month">Calendar!$C$34</definedName>
    <definedName name="Calendar3MonthOption">MATCH(Calendar3Month,Months,0)</definedName>
    <definedName name="Calendar3Year">Calendar!$B$34</definedName>
    <definedName name="Calendar4Month">Calendar!$C$50</definedName>
    <definedName name="Calendar4MonthOption">MATCH(Calendar4Month,Months,0)</definedName>
    <definedName name="Calendar4Year">Calendar!$B$50</definedName>
    <definedName name="Calendar5Month">Calendar!$C$66</definedName>
    <definedName name="Calendar5MonthOption">MATCH(Calendar5Month,Months,0)</definedName>
    <definedName name="Calendar5Year">Calendar!$B$66</definedName>
    <definedName name="Calendar6Month">Calendar!$C$82</definedName>
    <definedName name="Calendar6MonthOption">MATCH(Calendar6Month,Months,0)</definedName>
    <definedName name="Calendar6Year">Calendar!$B$82</definedName>
    <definedName name="Calendar7Month">Calendar!$C$98</definedName>
    <definedName name="Calendar7MonthOption">MATCH(Calendar7Month,Months,0)</definedName>
    <definedName name="Calendar7Year">Calendar!$B$98</definedName>
    <definedName name="Calendar8Month">Calendar!$C$114</definedName>
    <definedName name="Calendar8MonthOption">MATCH(Calendar8Month,Months,0)</definedName>
    <definedName name="Calendar8Year">Calendar!$B$114</definedName>
    <definedName name="Calendar9Month">Calendar!$C$130</definedName>
    <definedName name="Calendar9MonthOption">MATCH(Calendar9Month,Months,0)</definedName>
    <definedName name="Calendar9Year">Calendar!$B$130</definedName>
    <definedName name="ColumnTitleRegion1..H12.1">Calendar!$B$4</definedName>
    <definedName name="ColumnTitleRegion10..H54.1">Calendar!$B$52</definedName>
    <definedName name="ColumnTitleRegion11..C56.1">Calendar!$B$52</definedName>
    <definedName name="ColumnTitleRegion12..D56.1">Calendar!$D$63</definedName>
    <definedName name="ColumnTitleRegion13..H68.1">Calendar!$B$68</definedName>
    <definedName name="ColumnTitleRegion14..C70.1">Calendar!$B$68</definedName>
    <definedName name="ColumnTitleRegion15..D70.1">Calendar!$D$79</definedName>
    <definedName name="ColumnTitleRegion16..H82.1">Calendar!$B$84</definedName>
    <definedName name="ColumnTitleRegion17..C84.1">Calendar!$B$84</definedName>
    <definedName name="ColumnTitleRegion18..D84.1">Calendar!$D$95</definedName>
    <definedName name="ColumnTitleRegion19..H96.1">Calendar!$B$100</definedName>
    <definedName name="ColumnTitleRegion2..C14.1">Calendar!$B$4</definedName>
    <definedName name="ColumnTitleRegion20..C98.1">Calendar!$B$100</definedName>
    <definedName name="ColumnTitleRegion21..D98.1">Calendar!$D$111</definedName>
    <definedName name="ColumnTitleRegion22..H110.1">Calendar!$B$116</definedName>
    <definedName name="ColumnTitleRegion23..C112.1">Calendar!$B$116</definedName>
    <definedName name="ColumnTitleRegion24..D112.1">Calendar!$D$127</definedName>
    <definedName name="ColumnTitleRegion25..H124.1">Calendar!$B$132</definedName>
    <definedName name="ColumnTitleRegion26..C126.1">Calendar!$B$132</definedName>
    <definedName name="ColumnTitleRegion27..D126.1">Calendar!$D$143</definedName>
    <definedName name="ColumnTitleRegion28..H138.1">Calendar!$B$148</definedName>
    <definedName name="ColumnTitleRegion29..C140.1">Calendar!$B$148</definedName>
    <definedName name="ColumnTitleRegion3..D14.1">Calendar!$D$15</definedName>
    <definedName name="ColumnTitleRegion30..D140.1">Calendar!$D$159</definedName>
    <definedName name="ColumnTitleRegion31..H152.1">Calendar!$B$164</definedName>
    <definedName name="ColumnTitleRegion32..C154.1">Calendar!$B$164</definedName>
    <definedName name="ColumnTitleRegion33..D154.1">Calendar!$D$175</definedName>
    <definedName name="ColumnTitleRegion34..H166.1">Calendar!$B$180</definedName>
    <definedName name="ColumnTitleRegion35..C168.1">Calendar!$B$180</definedName>
    <definedName name="ColumnTitleRegion36..D168.1">Calendar!$D$191</definedName>
    <definedName name="ColumnTitleRegion4..H26.1">Calendar!$B$20</definedName>
    <definedName name="ColumnTitleRegion5..C28.1">Calendar!$B$20</definedName>
    <definedName name="ColumnTitleRegion6..D28.1">Calendar!$D$31</definedName>
    <definedName name="ColumnTitleRegion7..H40.1">Calendar!$B$36</definedName>
    <definedName name="ColumnTitleRegion8..C42.1">Calendar!$B$36</definedName>
    <definedName name="ColumnTitleRegion9..D42.1">Calendar!$D$47</definedName>
    <definedName name="Days">{0,1,2,3,4,5,6}</definedName>
    <definedName name="Months">{"January","February","March","April","May","June","July","August","September","October","November","December"}</definedName>
    <definedName name="WeekdayOption">MATCH(WeekStart,Weekdays,0)+10</definedName>
    <definedName name="Weekdays">{"Monday","Tuesday","Wednesday","Thursday","Friday","Saturday","Sunday"}</definedName>
    <definedName name="WeekStart">Calendar!$B$4</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14" l="1"/>
  <c r="B11" i="14" a="1"/>
  <c r="E11" i="14" s="1"/>
  <c r="B15" i="14" a="1"/>
  <c r="B15" i="14" s="1"/>
  <c r="B9" i="14" a="1"/>
  <c r="B9" i="14" s="1"/>
  <c r="B13" i="14" a="1"/>
  <c r="F13" i="14" s="1"/>
  <c r="B7" i="14" a="1"/>
  <c r="D7" i="14" s="1"/>
  <c r="B5" i="14" a="1"/>
  <c r="B5" i="14" s="1"/>
  <c r="C18" i="14"/>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B29" i="14" a="1"/>
  <c r="C34" i="14"/>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B47" i="14" a="1"/>
  <c r="B37" i="14" a="1"/>
  <c r="B43" i="14" a="1"/>
  <c r="C50" i="14"/>
  <c r="B41" i="14" a="1"/>
  <c r="B39" i="14" a="1"/>
  <c r="B61" i="14" l="1" a="1"/>
  <c r="B66" i="14"/>
  <c r="B63" i="14" a="1"/>
  <c r="C66" i="14"/>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B71" i="14" a="1"/>
  <c r="C82" i="14"/>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C98" i="14"/>
  <c r="B98" i="14"/>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B101" i="14" a="1"/>
  <c r="C114" i="14"/>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C130" i="14"/>
  <c r="B117" i="14" a="1"/>
  <c r="B121" i="14" a="1"/>
  <c r="B123" i="14" a="1"/>
  <c r="B130" i="14"/>
  <c r="B127" i="14" a="1"/>
  <c r="B137" i="14" l="1" a="1"/>
  <c r="C146" i="14"/>
  <c r="B139" i="14" a="1"/>
  <c r="B141" i="14" a="1"/>
  <c r="B135" i="14" a="1"/>
  <c r="B133" i="14" a="1"/>
  <c r="B146" i="14"/>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C162" i="14"/>
  <c r="B149" i="14" a="1"/>
  <c r="B153" i="14" a="1"/>
  <c r="B151" i="14" a="1"/>
  <c r="B157" i="14" a="1"/>
  <c r="B155" i="14" a="1"/>
  <c r="B162" i="14"/>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C178" i="14"/>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6" authorId="0" shapeId="0" xr:uid="{79F6016E-D3A0-46BD-9F85-F51D473122D8}">
      <text>
        <r>
          <rPr>
            <b/>
            <sz val="9"/>
            <color indexed="81"/>
            <rFont val="Tahoma"/>
            <family val="2"/>
          </rPr>
          <t>New Year’s Day</t>
        </r>
        <r>
          <rPr>
            <sz val="9"/>
            <color indexed="81"/>
            <rFont val="Tahoma"/>
            <family val="2"/>
          </rPr>
          <t xml:space="preserve">, the first day of the year according to the modern Gregorian calendar, celebrated within most Western countries.
</t>
        </r>
        <r>
          <rPr>
            <sz val="9"/>
            <color indexed="81"/>
            <rFont val="Tahoma"/>
            <family val="2"/>
          </rPr>
          <t xml:space="preserve">
</t>
        </r>
      </text>
    </comment>
    <comment ref="G6" authorId="0" shapeId="0" xr:uid="{A2E14A3C-B86E-4EDE-8449-6921EB74F6AF}">
      <text>
        <r>
          <rPr>
            <b/>
            <sz val="9"/>
            <color indexed="81"/>
            <rFont val="Tahoma"/>
            <family val="2"/>
          </rPr>
          <t>Feast Day of St. Basil</t>
        </r>
        <r>
          <rPr>
            <sz val="9"/>
            <color indexed="81"/>
            <rFont val="Tahoma"/>
            <family val="2"/>
          </rPr>
          <t xml:space="preserve">, a holiday observed by the Eastern Orthodox Church, commemorating the death of Saint Basil the Great.
</t>
        </r>
      </text>
    </comment>
    <comment ref="H6" authorId="0" shapeId="0" xr:uid="{90A6CC60-7E99-49B0-9F79-8813A80D7BE4}">
      <text>
        <r>
          <rPr>
            <b/>
            <sz val="9"/>
            <color indexed="81"/>
            <rFont val="Tahoma"/>
            <family val="2"/>
          </rPr>
          <t>Feast of the Holy Name of Jesus</t>
        </r>
        <r>
          <rPr>
            <sz val="9"/>
            <color indexed="81"/>
            <rFont val="Tahoma"/>
            <family val="2"/>
          </rPr>
          <t xml:space="preserve">, which is celebrated in the Roman Catholic Church, commemorates the naming of the child Jesus.
</t>
        </r>
      </text>
    </comment>
    <comment ref="B8" authorId="0" shapeId="0" xr:uid="{F3854A98-6903-4F1E-B5C2-FCC7AA210767}">
      <text>
        <r>
          <rPr>
            <b/>
            <sz val="9"/>
            <color indexed="81"/>
            <rFont val="Tahoma"/>
            <family val="2"/>
          </rPr>
          <t>World Braille Day</t>
        </r>
        <r>
          <rPr>
            <sz val="9"/>
            <color indexed="81"/>
            <rFont val="Tahoma"/>
            <family val="2"/>
          </rPr>
          <t xml:space="preserve">, observed in order to raise awareness of the importance of braille as a means of communication in the full realization of the human rights for blind and partially sighted people. Celebrated on Louis Braille’s birthday, the inventor of braille.
</t>
        </r>
      </text>
    </comment>
    <comment ref="C8" authorId="0" shapeId="0" xr:uid="{60C66D09-4594-42FF-808F-4075C7FB71B6}">
      <text>
        <r>
          <rPr>
            <b/>
            <sz val="9"/>
            <color indexed="81"/>
            <rFont val="Tahoma"/>
            <family val="2"/>
          </rPr>
          <t>Guru Gobind Singh Ji’s birthday</t>
        </r>
        <r>
          <rPr>
            <sz val="9"/>
            <color indexed="81"/>
            <rFont val="Tahoma"/>
            <family val="2"/>
          </rPr>
          <t xml:space="preserve">, the Tenth Guru of the Sikhs who initiated the Sikhs as the Khalsa (the pure ones) and is known as the Father of the Khalsa.
</t>
        </r>
        <r>
          <rPr>
            <b/>
            <sz val="9"/>
            <color indexed="81"/>
            <rFont val="Tahoma"/>
            <family val="2"/>
          </rPr>
          <t>Twelfth Night</t>
        </r>
        <r>
          <rPr>
            <sz val="9"/>
            <color indexed="81"/>
            <rFont val="Tahoma"/>
            <family val="2"/>
          </rPr>
          <t>, a festival celebrated by some branches of Christianity that marks the coming of the Epiphany.</t>
        </r>
      </text>
    </comment>
    <comment ref="D8" authorId="0" shapeId="0" xr:uid="{D5D50DA2-1BB7-474B-A752-B44792CDD593}">
      <text>
        <r>
          <rPr>
            <b/>
            <sz val="9"/>
            <color indexed="81"/>
            <rFont val="Tahoma"/>
            <family val="2"/>
          </rPr>
          <t>Epiphany or Dia de los Reyes</t>
        </r>
        <r>
          <rPr>
            <sz val="9"/>
            <color indexed="81"/>
            <rFont val="Tahoma"/>
            <family val="2"/>
          </rPr>
          <t xml:space="preserve"> (Three Kings Day), a holiday observed by Eastern and Western Christians that recognizes the visit of the three wise men to the baby Jesus 12 days after his birth.
</t>
        </r>
        <r>
          <rPr>
            <b/>
            <sz val="9"/>
            <color indexed="81"/>
            <rFont val="Tahoma"/>
            <family val="2"/>
          </rPr>
          <t>Christmas</t>
        </r>
        <r>
          <rPr>
            <sz val="9"/>
            <color indexed="81"/>
            <rFont val="Tahoma"/>
            <family val="2"/>
          </rPr>
          <t xml:space="preserve">, recognized on this day by Armenian Orthodox Christians, who celebrate the birth of Jesus on Epiphany.
</t>
        </r>
      </text>
    </comment>
    <comment ref="E8" authorId="0" shapeId="0" xr:uid="{C7F1AE0E-8DD7-439B-9D3D-BDAA3581240E}">
      <text>
        <r>
          <rPr>
            <b/>
            <sz val="9"/>
            <color indexed="81"/>
            <rFont val="Tahoma"/>
            <family val="2"/>
          </rPr>
          <t>Christmas</t>
        </r>
        <r>
          <rPr>
            <sz val="9"/>
            <color indexed="81"/>
            <rFont val="Tahoma"/>
            <family val="2"/>
          </rPr>
          <t>, recognized on this day by Eastern Orthodox Christians, who celebrate Christmas 13 days later than other Christian churches because they follow the Julian calendar rather than the Gregorian version of the Western calendar.</t>
        </r>
      </text>
    </comment>
    <comment ref="D10" authorId="0" shapeId="0" xr:uid="{28F8881F-5A37-4FCC-8766-DDB3F32E2AF7}">
      <text>
        <r>
          <rPr>
            <b/>
            <sz val="9"/>
            <color indexed="81"/>
            <rFont val="Tahoma"/>
            <family val="2"/>
          </rPr>
          <t>Lori-Maghi</t>
        </r>
        <r>
          <rPr>
            <sz val="9"/>
            <color indexed="81"/>
            <rFont val="Tahoma"/>
            <family val="2"/>
          </rPr>
          <t xml:space="preserve">, an annual festival celebrated by the Sikhs commemorating the memory of 40 Sikh martyrs.
</t>
        </r>
      </text>
    </comment>
    <comment ref="E10" authorId="0" shapeId="0" xr:uid="{768E2D16-18FB-4C6C-9348-8BE42D38CD07}">
      <text>
        <r>
          <rPr>
            <b/>
            <sz val="9"/>
            <color indexed="81"/>
            <rFont val="Tahoma"/>
            <family val="2"/>
          </rPr>
          <t>Makar Sankranti</t>
        </r>
        <r>
          <rPr>
            <sz val="9"/>
            <color indexed="81"/>
            <rFont val="Tahoma"/>
            <family val="2"/>
          </rPr>
          <t xml:space="preserve">, a major harvest festival celebrated in various parts of India.
</t>
        </r>
      </text>
    </comment>
    <comment ref="H10" authorId="0" shapeId="0" xr:uid="{F9381E8B-9FAE-4922-AFAA-7877524A889E}">
      <text>
        <r>
          <rPr>
            <b/>
            <sz val="9"/>
            <color indexed="81"/>
            <rFont val="Tahoma"/>
            <family val="2"/>
          </rPr>
          <t>World Religion Day</t>
        </r>
        <r>
          <rPr>
            <sz val="9"/>
            <color indexed="81"/>
            <rFont val="Tahoma"/>
            <family val="2"/>
          </rPr>
          <t>, observed by those of the Bahá’í faith to promote interfaith harmony and understanding.</t>
        </r>
      </text>
    </comment>
    <comment ref="B12" authorId="0" shapeId="0" xr:uid="{59E55613-79EE-4486-982C-127D175F8C3F}">
      <text>
        <r>
          <rPr>
            <b/>
            <sz val="9"/>
            <color indexed="81"/>
            <rFont val="Tahoma"/>
            <family val="2"/>
          </rPr>
          <t xml:space="preserve">Martin Luther King Jr. Day </t>
        </r>
        <r>
          <rPr>
            <sz val="9"/>
            <color indexed="81"/>
            <rFont val="Tahoma"/>
            <family val="2"/>
          </rPr>
          <t xml:space="preserve">commemorates the birth of Martin Luther King Jr., the recipient of the 1964 Nobel Peace Prize and an activist for nonviolent social change until his assassination in 1968.
</t>
        </r>
      </text>
    </comment>
    <comment ref="C12" authorId="0" shapeId="0" xr:uid="{082D6FF6-22F2-4511-978B-4C36056214B4}">
      <text>
        <r>
          <rPr>
            <b/>
            <sz val="9"/>
            <color indexed="81"/>
            <rFont val="Tahoma"/>
            <family val="2"/>
          </rPr>
          <t>Timkat</t>
        </r>
        <r>
          <rPr>
            <sz val="9"/>
            <color indexed="81"/>
            <rFont val="Tahoma"/>
            <family val="2"/>
          </rPr>
          <t xml:space="preserve">, a holiday observed by Ethiopian Orthodox Christians who celebrate the baptism of Jesus in the Jordan River on Epiphany.
</t>
        </r>
      </text>
    </comment>
    <comment ref="C14" authorId="0" shapeId="0" xr:uid="{6CA31AA0-A412-4895-98A4-3CCBC6166A31}">
      <text>
        <r>
          <rPr>
            <b/>
            <sz val="9"/>
            <color indexed="81"/>
            <rFont val="Tahoma"/>
            <family val="2"/>
          </rPr>
          <t>Republic Day of India</t>
        </r>
        <r>
          <rPr>
            <sz val="9"/>
            <color indexed="81"/>
            <rFont val="Tahoma"/>
            <family val="2"/>
          </rPr>
          <t xml:space="preserve"> recognizes the date the Constitution of India came into law in 1950, replacing the Government of India Act of 1935. This day also coincides with India’s 1930 declaration of independence.
</t>
        </r>
      </text>
    </comment>
    <comment ref="D14" authorId="0" shapeId="0" xr:uid="{705A88D0-C4CB-4236-A345-0ABC5AF2D6B9}">
      <text>
        <r>
          <rPr>
            <b/>
            <sz val="9"/>
            <color indexed="81"/>
            <rFont val="Tahoma"/>
            <family val="2"/>
          </rPr>
          <t>The International Day of Commemoration</t>
        </r>
        <r>
          <rPr>
            <sz val="9"/>
            <color indexed="81"/>
            <rFont val="Tahoma"/>
            <family val="2"/>
          </rPr>
          <t xml:space="preserve"> to remember the victims of the Holocaust. The anniversary of the liberation of the Auschwitz death camp in 1945 and U.N. Holocaust Memorial Day.
</t>
        </r>
        <r>
          <rPr>
            <b/>
            <sz val="9"/>
            <color indexed="81"/>
            <rFont val="Tahoma"/>
            <family val="2"/>
          </rPr>
          <t>Holocaust Remembrance Day</t>
        </r>
        <r>
          <rPr>
            <sz val="9"/>
            <color indexed="81"/>
            <rFont val="Tahoma"/>
            <family val="2"/>
          </rPr>
          <t xml:space="preserve">, a time to “mourn the loss of lives, celebrate those who saved them, honor those who survived, and contemplate the obligations of the living.” — Former President Barack Obama.
</t>
        </r>
        <r>
          <rPr>
            <b/>
            <sz val="9"/>
            <color indexed="81"/>
            <rFont val="Tahoma"/>
            <family val="2"/>
          </rPr>
          <t>Tu B’shevat</t>
        </r>
        <r>
          <rPr>
            <sz val="9"/>
            <color indexed="81"/>
            <rFont val="Tahoma"/>
            <family val="2"/>
          </rPr>
          <t xml:space="preserve"> or Rosh HaShanah La'Ilanot, a Jewish holiday recognizing “The New Year of the Trees.” It is celebrated on the 15th day of the Hebrew month of Shevat. In Israel, the flowering of the almond tree usually coincides with this holiday, which is observed by planting trees and eating dried fruits and nuts.
</t>
        </r>
      </text>
    </comment>
    <comment ref="E14" authorId="0" shapeId="0" xr:uid="{EC3B75DF-3193-4CBF-B651-242E98532CBE}">
      <text>
        <r>
          <rPr>
            <b/>
            <sz val="9"/>
            <color indexed="81"/>
            <rFont val="Tahoma"/>
            <family val="2"/>
          </rPr>
          <t>Mahayana New Year</t>
        </r>
        <r>
          <rPr>
            <sz val="9"/>
            <color indexed="81"/>
            <rFont val="Tahoma"/>
            <family val="2"/>
          </rPr>
          <t xml:space="preserve">, a holiday celebrated by the Mahayana Buddhist branch, on the first full-moon day in January.
</t>
        </r>
      </text>
    </comment>
    <comment ref="B22" authorId="0" shapeId="0" xr:uid="{A1664E62-A6A3-4CE9-9779-AF642AE6381C}">
      <text>
        <r>
          <rPr>
            <b/>
            <sz val="9"/>
            <color indexed="81"/>
            <rFont val="Tahoma"/>
            <family val="2"/>
          </rPr>
          <t>National Freedom Day</t>
        </r>
        <r>
          <rPr>
            <sz val="9"/>
            <color indexed="81"/>
            <rFont val="Tahoma"/>
            <family val="2"/>
          </rPr>
          <t xml:space="preserve">, which celebrates the signing of the 13th Amendment that abolished slavery in 1865.
</t>
        </r>
        <r>
          <rPr>
            <b/>
            <sz val="9"/>
            <color indexed="81"/>
            <rFont val="Tahoma"/>
            <family val="2"/>
          </rPr>
          <t>Imbolc</t>
        </r>
        <r>
          <rPr>
            <sz val="9"/>
            <color indexed="81"/>
            <rFont val="Tahoma"/>
            <family val="2"/>
          </rPr>
          <t xml:space="preserve">, a Gaelic traditional festival marking the beginning of spring.
</t>
        </r>
        <r>
          <rPr>
            <b/>
            <sz val="9"/>
            <color indexed="81"/>
            <rFont val="Tahoma"/>
            <family val="2"/>
          </rPr>
          <t>St. Brigid of Kildare</t>
        </r>
        <r>
          <rPr>
            <sz val="9"/>
            <color indexed="81"/>
            <rFont val="Tahoma"/>
            <family val="2"/>
          </rPr>
          <t>, feast day for St. Brigid celebrated by some Christian denominations.</t>
        </r>
      </text>
    </comment>
    <comment ref="C22" authorId="0" shapeId="0" xr:uid="{92F336F4-4EDE-41DB-99F3-0433D7C9502B}">
      <text>
        <r>
          <rPr>
            <b/>
            <sz val="9"/>
            <color indexed="81"/>
            <rFont val="Tahoma"/>
            <family val="2"/>
          </rPr>
          <t>Imbolc</t>
        </r>
        <r>
          <rPr>
            <sz val="9"/>
            <color indexed="81"/>
            <rFont val="Tahoma"/>
            <family val="2"/>
          </rPr>
          <t xml:space="preserve">, a Gaelic traditional festival marking the beginning of spring.
</t>
        </r>
        <r>
          <rPr>
            <b/>
            <sz val="9"/>
            <color indexed="81"/>
            <rFont val="Tahoma"/>
            <family val="2"/>
          </rPr>
          <t>Candlemas</t>
        </r>
        <r>
          <rPr>
            <sz val="9"/>
            <color indexed="81"/>
            <rFont val="Tahoma"/>
            <family val="2"/>
          </rPr>
          <t xml:space="preserve"> – A Christian holiday that celebrates three occasions according to Christian belief: the presentation of the child Jesus; Jesus’ first entry into the temple; and Virgin Mary’s purification.
</t>
        </r>
      </text>
    </comment>
    <comment ref="D22" authorId="0" shapeId="0" xr:uid="{B362348E-164B-4991-BAC9-0329ED147164}">
      <text>
        <r>
          <rPr>
            <b/>
            <sz val="9"/>
            <color indexed="81"/>
            <rFont val="Tahoma"/>
            <family val="2"/>
          </rPr>
          <t>St. Blaise Day</t>
        </r>
        <r>
          <rPr>
            <sz val="9"/>
            <color indexed="81"/>
            <rFont val="Tahoma"/>
            <family val="2"/>
          </rPr>
          <t xml:space="preserve"> (The Blessing of the Throats), the feast day of St. Blaise of Sebaste celebrated by the Roman Catholic Church and some Eastern Catholic churches.
</t>
        </r>
        <r>
          <rPr>
            <b/>
            <sz val="9"/>
            <color indexed="81"/>
            <rFont val="Tahoma"/>
            <family val="2"/>
          </rPr>
          <t>Setsubun-Sai</t>
        </r>
        <r>
          <rPr>
            <sz val="9"/>
            <color indexed="81"/>
            <rFont val="Tahoma"/>
            <family val="2"/>
          </rPr>
          <t xml:space="preserve"> (Beginning of Spring), the day before the beginning of spring in Japan, celebrated yearly as part of the Spring Festival.
</t>
        </r>
        <r>
          <rPr>
            <b/>
            <sz val="9"/>
            <color indexed="81"/>
            <rFont val="Tahoma"/>
            <family val="2"/>
          </rPr>
          <t xml:space="preserve">Four Chaplains Day </t>
        </r>
        <r>
          <rPr>
            <sz val="9"/>
            <color indexed="81"/>
            <rFont val="Tahoma"/>
            <family val="2"/>
          </rPr>
          <t xml:space="preserve">commemorates the 55th anniversary of the sinking of the United States army transport Dorchester and the heroism of the four chaplains aboard.
</t>
        </r>
      </text>
    </comment>
    <comment ref="E24" authorId="0" shapeId="0" xr:uid="{24C7FCD2-3D90-46AD-8BA9-BEAF705F2981}">
      <text>
        <r>
          <rPr>
            <b/>
            <sz val="9"/>
            <color indexed="81"/>
            <rFont val="Tahoma"/>
            <family val="2"/>
          </rPr>
          <t>Asian-American Women’s Equal Pay Day</t>
        </r>
        <r>
          <rPr>
            <sz val="9"/>
            <color indexed="81"/>
            <rFont val="Tahoma"/>
            <family val="2"/>
          </rPr>
          <t xml:space="preserve">. The aim is to raise awareness about the pay gap between Asian-American women and White men. Asian-American women are paid 90 cents for every dollar paid to white men.
</t>
        </r>
      </text>
    </comment>
    <comment ref="F24" authorId="0" shapeId="0" xr:uid="{6FA262A1-F30F-49FF-885F-9792B3CB936F}">
      <text>
        <r>
          <rPr>
            <b/>
            <sz val="9"/>
            <color indexed="81"/>
            <rFont val="Tahoma"/>
            <family val="2"/>
          </rPr>
          <t>Lunar New Year,</t>
        </r>
        <r>
          <rPr>
            <sz val="9"/>
            <color indexed="81"/>
            <rFont val="Tahoma"/>
            <family val="2"/>
          </rPr>
          <t xml:space="preserve"> one of the most sacred of all traditional Chinese holidays, a time of family reunion and celebration. The Lunar New Year is also celebrated at this time in Japan, Korea, Vietnam and Mongolia.
</t>
        </r>
        <r>
          <rPr>
            <b/>
            <sz val="9"/>
            <color indexed="81"/>
            <rFont val="Tahoma"/>
            <family val="2"/>
          </rPr>
          <t>Losar</t>
        </r>
        <r>
          <rPr>
            <sz val="9"/>
            <color indexed="81"/>
            <rFont val="Tahoma"/>
            <family val="2"/>
          </rPr>
          <t xml:space="preserve">, the Tibetan Buddhist New Year, a time of renewal through sacred and secular practices.
</t>
        </r>
      </text>
    </comment>
    <comment ref="G24" authorId="0" shapeId="0" xr:uid="{F6157513-F246-457C-9491-199FE4114F79}">
      <text>
        <r>
          <rPr>
            <b/>
            <sz val="9"/>
            <color indexed="81"/>
            <rFont val="Tahoma"/>
            <family val="2"/>
          </rPr>
          <t>Losar</t>
        </r>
        <r>
          <rPr>
            <sz val="9"/>
            <color indexed="81"/>
            <rFont val="Tahoma"/>
            <family val="2"/>
          </rPr>
          <t xml:space="preserve">, the Tibetan Buddhist New Year, a time of renewal through sacred and secular practices.
</t>
        </r>
      </text>
    </comment>
    <comment ref="H24" authorId="0" shapeId="0" xr:uid="{D1588391-83B6-4332-937D-48F939DC192E}">
      <text>
        <r>
          <rPr>
            <b/>
            <sz val="9"/>
            <color indexed="81"/>
            <rFont val="Tahoma"/>
            <family val="2"/>
          </rPr>
          <t>St. Valentine’s Day</t>
        </r>
        <r>
          <rPr>
            <sz val="9"/>
            <color indexed="81"/>
            <rFont val="Tahoma"/>
            <family val="2"/>
          </rPr>
          <t>, a Western Christian feast day honoring one or two early saints named Valentinus. Typically associated with romantic love and celebrated by people expressing their love via gifts.</t>
        </r>
        <r>
          <rPr>
            <b/>
            <sz val="9"/>
            <color indexed="81"/>
            <rFont val="Tahoma"/>
            <family val="2"/>
          </rPr>
          <t xml:space="preserve">
Losar</t>
        </r>
        <r>
          <rPr>
            <sz val="9"/>
            <color indexed="81"/>
            <rFont val="Tahoma"/>
            <family val="2"/>
          </rPr>
          <t xml:space="preserve">, the Tibetan Buddhist New Year, a time of renewal through sacred and secular practices.
</t>
        </r>
      </text>
    </comment>
    <comment ref="B26" authorId="0" shapeId="0" xr:uid="{1524AC02-3166-4624-B225-DF72179B9BFA}">
      <text>
        <r>
          <rPr>
            <b/>
            <sz val="9"/>
            <color indexed="81"/>
            <rFont val="Tahoma"/>
            <family val="2"/>
          </rPr>
          <t>Parinirvana Day</t>
        </r>
        <r>
          <rPr>
            <sz val="9"/>
            <color indexed="81"/>
            <rFont val="Tahoma"/>
            <charset val="1"/>
          </rPr>
          <t xml:space="preserve"> (or Nirvana Day), the commemoration of Buddha’s death at the age of 80, when he reached the zenith of Nirvana. February 8 is an alternative date of observance.
</t>
        </r>
        <r>
          <rPr>
            <b/>
            <sz val="9"/>
            <color indexed="81"/>
            <rFont val="Tahoma"/>
            <family val="2"/>
          </rPr>
          <t>Presidents Day</t>
        </r>
        <r>
          <rPr>
            <sz val="9"/>
            <color indexed="81"/>
            <rFont val="Tahoma"/>
            <charset val="1"/>
          </rPr>
          <t>, a federally recognized celebration in the United States of George Washington’s birthday, as well as every president proceeding Washington.</t>
        </r>
      </text>
    </comment>
    <comment ref="C26" authorId="0" shapeId="0" xr:uid="{FD5C9F91-73CA-4CE6-B006-05042AC9C600}">
      <text>
        <r>
          <rPr>
            <b/>
            <sz val="9"/>
            <color indexed="81"/>
            <rFont val="Tahoma"/>
            <family val="2"/>
          </rPr>
          <t>Vasant Panchami</t>
        </r>
        <r>
          <rPr>
            <sz val="9"/>
            <color indexed="81"/>
            <rFont val="Tahoma"/>
            <family val="2"/>
          </rPr>
          <t xml:space="preserve">, the Hindu festival that highlights the coming of spring. On this day Hindus worship Saraswati Devi, the goddess of wisdom, knowledge, music, art, and culture.
</t>
        </r>
        <r>
          <rPr>
            <b/>
            <sz val="9"/>
            <color indexed="81"/>
            <rFont val="Tahoma"/>
            <family val="2"/>
          </rPr>
          <t>Mardi Gras</t>
        </r>
        <r>
          <rPr>
            <sz val="9"/>
            <color indexed="81"/>
            <rFont val="Tahoma"/>
            <family val="2"/>
          </rPr>
          <t xml:space="preserve">, the last day for Catholics to indulge before Ash Wednesday starts the sober weeks of fasting that accompany Lent. The term “Mardi Gras” is particularly associated with the carnival celebrations in New Orleans, Louisiana.
</t>
        </r>
        <r>
          <rPr>
            <b/>
            <sz val="9"/>
            <color indexed="81"/>
            <rFont val="Tahoma"/>
            <family val="2"/>
          </rPr>
          <t>Shrove Tuesday</t>
        </r>
        <r>
          <rPr>
            <sz val="9"/>
            <color indexed="81"/>
            <rFont val="Tahoma"/>
            <family val="2"/>
          </rPr>
          <t xml:space="preserve">, the day before Ash Wednesday. Though named for its former religious significance, it is chiefly marked by feasting and celebration, which traditionally preceded the observance of the Lenten fast. It is observed by various Christian denominations.
</t>
        </r>
      </text>
    </comment>
    <comment ref="D26" authorId="0" shapeId="0" xr:uid="{2A08D4FF-AC1A-4C89-8ABE-174459958AEE}">
      <text>
        <r>
          <rPr>
            <b/>
            <sz val="9"/>
            <color indexed="81"/>
            <rFont val="Tahoma"/>
            <family val="2"/>
          </rPr>
          <t>Ash Wednesday</t>
        </r>
        <r>
          <rPr>
            <sz val="9"/>
            <color indexed="81"/>
            <rFont val="Tahoma"/>
            <family val="2"/>
          </rPr>
          <t xml:space="preserve">, the first day of Lent on the Christian calendar. Its name is derived from the symbolic use of ashes to signify penitence. It takes place immediately after the excesses of the two days of Carnival that take place in Northern Europe and parts of Latin America and the Caribbean.
</t>
        </r>
      </text>
    </comment>
    <comment ref="E28" authorId="0" shapeId="0" xr:uid="{9C34958F-C31B-41AA-A8BF-C6E5EE349C48}">
      <text>
        <r>
          <rPr>
            <b/>
            <sz val="9"/>
            <color indexed="81"/>
            <rFont val="Tahoma"/>
            <family val="2"/>
          </rPr>
          <t>Intercalary Days</t>
        </r>
        <r>
          <rPr>
            <sz val="9"/>
            <color indexed="81"/>
            <rFont val="Tahoma"/>
            <family val="2"/>
          </rPr>
          <t xml:space="preserve"> or Ayyám-i-Há, celebrated by people of the Bahá’í faith. At this time, days are added to the Bahá’í calendar to maintain their solar calendar. Intercalary days are observed with gift giving, special acts of charity, and preparation for the fasting that precedes the New Year.
</t>
        </r>
        <r>
          <rPr>
            <b/>
            <sz val="9"/>
            <color indexed="81"/>
            <rFont val="Tahoma"/>
            <family val="2"/>
          </rPr>
          <t>Purim</t>
        </r>
        <r>
          <rPr>
            <sz val="9"/>
            <color indexed="81"/>
            <rFont val="Tahoma"/>
            <family val="2"/>
          </rPr>
          <t>, a Jewish celebration that marks the time when the Jewish community living in Persia was saved from genocide. On Purim, Jewish people offer charity and share food with friends.</t>
        </r>
      </text>
    </comment>
    <comment ref="F28" authorId="0" shapeId="0" xr:uid="{3716B872-DD17-4135-8558-CA3D699718E6}">
      <text>
        <r>
          <rPr>
            <b/>
            <sz val="9"/>
            <color indexed="81"/>
            <rFont val="Tahoma"/>
            <family val="2"/>
          </rPr>
          <t>Intercalary Days</t>
        </r>
        <r>
          <rPr>
            <sz val="9"/>
            <color indexed="81"/>
            <rFont val="Tahoma"/>
            <family val="2"/>
          </rPr>
          <t xml:space="preserve"> or Ayyám-i-Há, celebrated by people of the Bahá’í faith. At this time, days are added to the Bahá’í calendar to maintain their solar calendar. Intercalary days are observed with gift giving, special acts of charity, and preparation for the fasting that precedes the New Year.
</t>
        </r>
        <r>
          <rPr>
            <b/>
            <sz val="9"/>
            <color indexed="81"/>
            <rFont val="Tahoma"/>
            <family val="2"/>
          </rPr>
          <t>Purim</t>
        </r>
        <r>
          <rPr>
            <sz val="9"/>
            <color indexed="81"/>
            <rFont val="Tahoma"/>
            <family val="2"/>
          </rPr>
          <t xml:space="preserve">, a Jewish celebration that marks the time when the Jewish community living in Persia was saved from genocide. On Purim, Jewish people offer charity and share food with friends.
</t>
        </r>
        <r>
          <rPr>
            <b/>
            <sz val="9"/>
            <color indexed="81"/>
            <rFont val="Tahoma"/>
            <family val="2"/>
          </rPr>
          <t>Lantern Festival</t>
        </r>
        <r>
          <rPr>
            <sz val="9"/>
            <color indexed="81"/>
            <rFont val="Tahoma"/>
            <family val="2"/>
          </rPr>
          <t>, the first significant feast after the Chinese New Year, named for watching Chinese lanterns illuminate the sky during the night of the event.</t>
        </r>
      </text>
    </comment>
    <comment ref="G28" authorId="0" shapeId="0" xr:uid="{D3821751-44AA-40CA-B30F-BBBE7710D8A8}">
      <text>
        <r>
          <rPr>
            <b/>
            <sz val="9"/>
            <color indexed="81"/>
            <rFont val="Tahoma"/>
            <family val="2"/>
          </rPr>
          <t>Intercalary Days</t>
        </r>
        <r>
          <rPr>
            <sz val="9"/>
            <color indexed="81"/>
            <rFont val="Tahoma"/>
            <family val="2"/>
          </rPr>
          <t xml:space="preserve"> or Ayyám-i-Há, celebrated by people of the Bahá’í faith. At this time, days are added to the Bahá’í calendar to maintain their solar calendar. Intercalary days are observed with gift giving, special acts of charity, and preparation for the fasting that precedes the New Year.
</t>
        </r>
        <r>
          <rPr>
            <b/>
            <sz val="9"/>
            <color indexed="81"/>
            <rFont val="Tahoma"/>
            <family val="2"/>
          </rPr>
          <t>Maghi-Purnima</t>
        </r>
        <r>
          <rPr>
            <sz val="9"/>
            <color indexed="81"/>
            <rFont val="Tahoma"/>
            <family val="2"/>
          </rPr>
          <t xml:space="preserve">, a Hindu festival especially for worshippers of Lord Vishnu. Millions of devotees take a holy bath on this day. Devotees also carry out charity work on this day.
</t>
        </r>
        <r>
          <rPr>
            <b/>
            <sz val="9"/>
            <color indexed="81"/>
            <rFont val="Tahoma"/>
            <family val="2"/>
          </rPr>
          <t>Magha Puja Day</t>
        </r>
        <r>
          <rPr>
            <sz val="9"/>
            <color indexed="81"/>
            <rFont val="Tahoma"/>
            <family val="2"/>
          </rPr>
          <t xml:space="preserve"> (also known as Maka Bucha), a Buddhist holiday that marks an event early in the Buddha’s teaching life when a group of 1,250 enlightened saints, ordained by the Buddha, gathered to pay their respect to him. It is celebrated on various dates in different countries.</t>
        </r>
      </text>
    </comment>
    <comment ref="H28" authorId="0" shapeId="0" xr:uid="{E219BA4C-2125-4ECC-BE2E-C7BEBCD65458}">
      <text>
        <r>
          <rPr>
            <b/>
            <sz val="9"/>
            <color indexed="81"/>
            <rFont val="Tahoma"/>
            <family val="2"/>
          </rPr>
          <t>Intercalary Days</t>
        </r>
        <r>
          <rPr>
            <sz val="9"/>
            <color indexed="81"/>
            <rFont val="Tahoma"/>
            <family val="2"/>
          </rPr>
          <t xml:space="preserve"> or Ayyám-i-Há, celebrated by people of the Bahá’í faith. At this time, days are added to the Bahá’í calendar to maintain their solar calendar. Intercalary days are observed with gift giving, special acts of charity, and preparation for the fasting that precedes the New Year.
</t>
        </r>
      </text>
    </comment>
    <comment ref="B38" authorId="0" shapeId="0" xr:uid="{115FFD25-5A52-4B46-A60E-7504233736D8}">
      <text>
        <r>
          <rPr>
            <b/>
            <sz val="9"/>
            <color indexed="81"/>
            <rFont val="Tahoma"/>
            <family val="2"/>
          </rPr>
          <t>St. David’s Day</t>
        </r>
        <r>
          <rPr>
            <sz val="9"/>
            <color indexed="81"/>
            <rFont val="Tahoma"/>
            <family val="2"/>
          </rPr>
          <t xml:space="preserve">, the feast day of St. David, the patron saint of Wales.
</t>
        </r>
      </text>
    </comment>
    <comment ref="H38" authorId="0" shapeId="0" xr:uid="{43F87FB5-36EE-4B81-B9DD-EBB59FA91703}">
      <text>
        <r>
          <rPr>
            <b/>
            <sz val="9"/>
            <color indexed="81"/>
            <rFont val="Tahoma"/>
            <family val="2"/>
          </rPr>
          <t>Meatfare Sunday</t>
        </r>
        <r>
          <rPr>
            <sz val="9"/>
            <color indexed="81"/>
            <rFont val="Tahoma"/>
            <family val="2"/>
          </rPr>
          <t xml:space="preserve"> (The Sunday of the Last Judgment), traditionally the last day of eating meat before Easter for Orthodox Christians.
</t>
        </r>
      </text>
    </comment>
    <comment ref="B40" authorId="0" shapeId="0" xr:uid="{5241A622-ED5A-4DE3-B527-3CB60C301141}">
      <text>
        <r>
          <rPr>
            <b/>
            <sz val="9"/>
            <color indexed="81"/>
            <rFont val="Tahoma"/>
            <family val="2"/>
          </rPr>
          <t xml:space="preserve">International Women’s Day. </t>
        </r>
        <r>
          <rPr>
            <sz val="9"/>
            <color indexed="81"/>
            <rFont val="Tahoma"/>
            <charset val="1"/>
          </rPr>
          <t xml:space="preserve">First observed in 1911 in Germany, it has now become a major global celebration honoring women’s economic, political and social achievements.
</t>
        </r>
      </text>
    </comment>
    <comment ref="E40" authorId="0" shapeId="0" xr:uid="{FACB7A57-1D20-4CFE-ACB5-90708EE77FAE}">
      <text>
        <r>
          <rPr>
            <b/>
            <sz val="9"/>
            <color indexed="81"/>
            <rFont val="Tahoma"/>
            <family val="2"/>
          </rPr>
          <t>Maha Shivarati</t>
        </r>
        <r>
          <rPr>
            <sz val="9"/>
            <color indexed="81"/>
            <rFont val="Tahoma"/>
            <family val="2"/>
          </rPr>
          <t xml:space="preserve">, Hindu festival celebrated each year to honor Lord Shiva. It is celebrated just before the arrival of spring. It is also known as the Great Night of Shiva or Shivaratri and is one of the largest and most significant among the sacred festival nights of India.
</t>
        </r>
        <r>
          <rPr>
            <b/>
            <sz val="9"/>
            <color indexed="81"/>
            <rFont val="Tahoma"/>
            <family val="2"/>
          </rPr>
          <t>Lailat al Miraj</t>
        </r>
        <r>
          <rPr>
            <sz val="9"/>
            <color indexed="81"/>
            <rFont val="Tahoma"/>
            <family val="2"/>
          </rPr>
          <t>, a Muslim holiday that commemorates the prophet Muhammad's nighttime journey from Mecca to the “Farthest Mosque” in Jerusalem, where he ascended to heaven, was purified, and given the instruction for Muslims to pray five times daily. Note that in the Muslim calendar, a holiday begins on the sunset of the previous day, so observing Muslims will celebrate Lailat al Miraj on the sundown of March 10.</t>
        </r>
      </text>
    </comment>
    <comment ref="H40" authorId="0" shapeId="0" xr:uid="{7EAD0B02-37C4-4CFF-806F-249E69EA2D8A}">
      <text>
        <r>
          <rPr>
            <b/>
            <sz val="9"/>
            <color indexed="81"/>
            <rFont val="Tahoma"/>
            <family val="2"/>
          </rPr>
          <t>Cheesefare Sunday</t>
        </r>
        <r>
          <rPr>
            <sz val="9"/>
            <color indexed="81"/>
            <rFont val="Tahoma"/>
            <family val="2"/>
          </rPr>
          <t xml:space="preserve"> or Forgiveness Sunday, the last Sunday prior to the commencement of Great Lent for Orthodox Christians.
</t>
        </r>
      </text>
    </comment>
    <comment ref="D42" authorId="0" shapeId="0" xr:uid="{2778EC03-8FC6-40A8-896A-2FF8B946A896}">
      <text>
        <r>
          <rPr>
            <b/>
            <sz val="9"/>
            <color indexed="81"/>
            <rFont val="Tahoma"/>
            <family val="2"/>
          </rPr>
          <t>St. Patrick’s Day</t>
        </r>
        <r>
          <rPr>
            <sz val="9"/>
            <color indexed="81"/>
            <rFont val="Tahoma"/>
            <family val="2"/>
          </rPr>
          <t xml:space="preserve">, a holiday started in Ireland to recognize St. Patrick, the patron saint of Ireland who brought Christianity to the country in the early days of the faith.
</t>
        </r>
      </text>
    </comment>
    <comment ref="F42" authorId="0" shapeId="0" xr:uid="{60F07AF0-7B42-406C-A221-DC5F2749CB76}">
      <text>
        <r>
          <rPr>
            <b/>
            <sz val="9"/>
            <color indexed="81"/>
            <rFont val="Tahoma"/>
            <family val="2"/>
          </rPr>
          <t>St. Joseph’s Day</t>
        </r>
        <r>
          <rPr>
            <sz val="9"/>
            <color indexed="81"/>
            <rFont val="Tahoma"/>
            <family val="2"/>
          </rPr>
          <t xml:space="preserve">, in Western Christianity the principal feast of St. Joseph, the husband of the Blessed Virgin Mary.
</t>
        </r>
        <r>
          <rPr>
            <b/>
            <sz val="9"/>
            <color indexed="81"/>
            <rFont val="Tahoma"/>
            <family val="2"/>
          </rPr>
          <t>Naw-Rúz</t>
        </r>
        <r>
          <rPr>
            <sz val="9"/>
            <color indexed="81"/>
            <rFont val="Tahoma"/>
            <family val="2"/>
          </rPr>
          <t>, the Bahá’í New Year is a holiday celebrated on the vernal equinox. It is one of the nine Bahá’í holy days on which work is suspended.</t>
        </r>
      </text>
    </comment>
    <comment ref="G42" authorId="0" shapeId="0" xr:uid="{FD2F2322-2DD8-42E8-8CDA-EDF057CD8F64}">
      <text>
        <r>
          <rPr>
            <b/>
            <sz val="9"/>
            <color indexed="81"/>
            <rFont val="Tahoma"/>
            <family val="2"/>
          </rPr>
          <t>Naw-Rúz</t>
        </r>
        <r>
          <rPr>
            <sz val="9"/>
            <color indexed="81"/>
            <rFont val="Tahoma"/>
            <family val="2"/>
          </rPr>
          <t xml:space="preserve">, the Bahá’í New Year is a holiday celebrated on the vernal equinox. It is one of the nine Bahá’í holy days on which work is suspended.
</t>
        </r>
        <r>
          <rPr>
            <b/>
            <sz val="9"/>
            <color indexed="81"/>
            <rFont val="Tahoma"/>
            <family val="2"/>
          </rPr>
          <t>Ostara</t>
        </r>
        <r>
          <rPr>
            <sz val="9"/>
            <color indexed="81"/>
            <rFont val="Tahoma"/>
            <family val="2"/>
          </rPr>
          <t xml:space="preserve">, a celebration of the spring equinox commemorated by Pagans and Wiccans. It is observed as a time to mark the coming of spring and the fertility of the land.
</t>
        </r>
      </text>
    </comment>
    <comment ref="H42" authorId="0" shapeId="0" xr:uid="{AD582B38-DDFD-4E59-B8D3-09FF43211557}">
      <text>
        <r>
          <rPr>
            <b/>
            <sz val="9"/>
            <color indexed="81"/>
            <rFont val="Tahoma"/>
            <family val="2"/>
          </rPr>
          <t>Nowruz/Norooz</t>
        </r>
        <r>
          <rPr>
            <sz val="9"/>
            <color indexed="81"/>
            <rFont val="Tahoma"/>
            <family val="2"/>
          </rPr>
          <t xml:space="preserve">, Persian New Year, a day of joy, celebration and renewal. It is held annually on the spring equinox.
</t>
        </r>
        <r>
          <rPr>
            <b/>
            <sz val="9"/>
            <color indexed="81"/>
            <rFont val="Tahoma"/>
            <family val="2"/>
          </rPr>
          <t>International Day for the Elimination of Racial Discrimination</t>
        </r>
        <r>
          <rPr>
            <sz val="9"/>
            <color indexed="81"/>
            <rFont val="Tahoma"/>
            <family val="2"/>
          </rPr>
          <t xml:space="preserve">, observed annually in the wake of the 1960 killing of 69 people at a demonstration against apartheid pass laws in Soth Africa. The United Nations proclaimed the day in 1966 and called on the international community to redouble its efforts to eliminate all forms of racial discrimination.
</t>
        </r>
        <r>
          <rPr>
            <b/>
            <sz val="9"/>
            <color indexed="81"/>
            <rFont val="Tahoma"/>
            <family val="2"/>
          </rPr>
          <t>Orthodox Sunday</t>
        </r>
        <r>
          <rPr>
            <sz val="9"/>
            <color indexed="81"/>
            <rFont val="Tahoma"/>
            <family val="2"/>
          </rPr>
          <t>, celebrated on the first Sunday of Great Lent. It is the celebration of the victory of the iconodules over the iconoclasts by the decision of the Seventh Ecumenical Council. Therefore, the service is to commemorate the restoration of icons for use in services and private devotional life of Christians.</t>
        </r>
      </text>
    </comment>
    <comment ref="E44" authorId="0" shapeId="0" xr:uid="{266B33F4-BF41-4DF8-A446-B279FE837DE4}">
      <text>
        <r>
          <rPr>
            <b/>
            <sz val="9"/>
            <color indexed="81"/>
            <rFont val="Tahoma"/>
            <family val="2"/>
          </rPr>
          <t>International Day of Remembrance of the Victims of Slavery and the Transatlantic Slave Trade</t>
        </r>
        <r>
          <rPr>
            <sz val="9"/>
            <color indexed="81"/>
            <rFont val="Tahoma"/>
            <family val="2"/>
          </rPr>
          <t xml:space="preserve"> is a United Nations international observation that offers the opportunity to honour and remember those who suffered and died at the hands of the brutal slavery system. First observed in 2008, the international day also aims to raise awareness about the dangers of racism and prejudice today.
</t>
        </r>
        <r>
          <rPr>
            <b/>
            <sz val="9"/>
            <color indexed="81"/>
            <rFont val="Tahoma"/>
            <family val="2"/>
          </rPr>
          <t>Annunciation of the Virgin Mary</t>
        </r>
        <r>
          <rPr>
            <sz val="9"/>
            <color indexed="81"/>
            <rFont val="Tahoma"/>
            <family val="2"/>
          </rPr>
          <t xml:space="preserve">, a Christian celebration of the announcement by the angel Gabriel to the Virgin Mary that she would conceive and become the mother of Jesus.
</t>
        </r>
      </text>
    </comment>
    <comment ref="F44" authorId="0" shapeId="0" xr:uid="{88B4F5E3-02C9-4560-9C9D-F51F15A59395}">
      <text>
        <r>
          <rPr>
            <b/>
            <sz val="9"/>
            <color indexed="81"/>
            <rFont val="Tahoma"/>
            <family val="2"/>
          </rPr>
          <t>Khordad Sal</t>
        </r>
        <r>
          <rPr>
            <sz val="9"/>
            <color indexed="81"/>
            <rFont val="Tahoma"/>
            <family val="2"/>
          </rPr>
          <t xml:space="preserve"> (Birth of prophet Zoroaster), birth anniversary (or birthdate) of Zoroaster, a spiritual leader and ethical philosopher who taught a spiritual philosophy of self-realization and realization of the divine. Zoroastrians celebrate this day with prayer and feasting.
</t>
        </r>
      </text>
    </comment>
    <comment ref="G44" authorId="0" shapeId="0" xr:uid="{A9B16C06-13FB-407A-B926-8224EFEBFAC7}">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Lord’s Evening Meal</t>
        </r>
        <r>
          <rPr>
            <sz val="9"/>
            <color indexed="81"/>
            <rFont val="Tahoma"/>
            <family val="2"/>
          </rPr>
          <t>, Jehovah’s Witnesses commemorate an event believed to have occurred on the first night of Passover in approximately 33 CE, the Last Supper, known as the Lord’s Evening Meal.</t>
        </r>
      </text>
    </comment>
    <comment ref="H44" authorId="0" shapeId="0" xr:uid="{69E66583-0D33-4027-B7FE-A3A3A4775B3A}">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Palm Sunday</t>
        </r>
        <r>
          <rPr>
            <sz val="9"/>
            <color indexed="81"/>
            <rFont val="Tahoma"/>
            <family val="2"/>
          </rPr>
          <t xml:space="preserve">, a Christian holiday commemorating the entry of Jesus into Jerusalem. It is the last Sunday of Lent and the beginning of the Holy Week.
</t>
        </r>
        <r>
          <rPr>
            <b/>
            <sz val="9"/>
            <color indexed="81"/>
            <rFont val="Tahoma"/>
            <family val="2"/>
          </rPr>
          <t>Holi</t>
        </r>
        <r>
          <rPr>
            <sz val="9"/>
            <color indexed="81"/>
            <rFont val="Tahoma"/>
            <family val="2"/>
          </rPr>
          <t xml:space="preserve">, the annual Hindu and Sikh spring religious festival observed in India, Nepal and Sri Lanka, along with other countries with large Hindu and Sikh populations. People celebrate Holi by throwing colored powder and water at each other. Bonfires are lit the day before in the memory of the miraculous escape that young Prahlada accomplished when demoness Holika carried him into the fire. It is often celebrated on the full moon (the Phalguna Purnima) before the beginning of the Vernal Equinox as based on the Hindu calendar.
</t>
        </r>
        <r>
          <rPr>
            <b/>
            <sz val="9"/>
            <color indexed="81"/>
            <rFont val="Tahoma"/>
            <family val="2"/>
          </rPr>
          <t>Lailat al Bara’a</t>
        </r>
        <r>
          <rPr>
            <sz val="9"/>
            <color indexed="81"/>
            <rFont val="Tahoma"/>
            <family val="2"/>
          </rPr>
          <t>, also known as Lailat Al Baraah, Barat, or popularly as Shab-e-Bara or Night of Forgiveness. It is an Islamic holiday during which practitioners of the faith seek forgiveness for sins. Muslims spend the night in special prayers. It is regarded as one of the most sacred nights on the Islamic calendar.</t>
        </r>
      </text>
    </comment>
    <comment ref="B46" authorId="0" shapeId="0" xr:uid="{570FE25C-29C7-4588-9A96-B3DF9CF243E0}">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Holi</t>
        </r>
        <r>
          <rPr>
            <sz val="9"/>
            <color indexed="81"/>
            <rFont val="Tahoma"/>
            <family val="2"/>
          </rPr>
          <t xml:space="preserve">, the annual Hindu and Sikh spring religious festival observed in India, Nepal and Sri Lanka, along with other countries with large Hindu and Sikh populations. People celebrate Holi by throwing colored powder and water at each other. Bonfires are lit the day before in the memory of the miraculous escape that young Prahlada accomplished when demoness Holika carried him into the fire. It is often celebrated on the full moon (the Phalguna Purnima) before the beginning of the Vernal Equinox as based on the Hindu calendar.
</t>
        </r>
        <r>
          <rPr>
            <b/>
            <sz val="9"/>
            <color indexed="81"/>
            <rFont val="Tahoma"/>
            <family val="2"/>
          </rPr>
          <t>Lailat al Bara’a</t>
        </r>
        <r>
          <rPr>
            <sz val="9"/>
            <color indexed="81"/>
            <rFont val="Tahoma"/>
            <family val="2"/>
          </rPr>
          <t xml:space="preserve">, also known as Lailat Al Baraah, Barat, or popularly as Shab-e-Bara or Night of Forgiveness. It is an Islamic holiday during which practitioners of the faith seek forgiveness for sins. Muslims spend the night in special prayers. It is regarded as one of the most sacred nights on the Islamic calendar.
</t>
        </r>
        <r>
          <rPr>
            <b/>
            <sz val="9"/>
            <color indexed="81"/>
            <rFont val="Tahoma"/>
            <family val="2"/>
          </rPr>
          <t xml:space="preserve">
Hola Mohalla</t>
        </r>
        <r>
          <rPr>
            <sz val="9"/>
            <color indexed="81"/>
            <rFont val="Tahoma"/>
            <family val="2"/>
          </rPr>
          <t>, a Sikh festival that takes place on the second day of the lunar month of Chet, a day after the Hindu spring festival Holi.</t>
        </r>
      </text>
    </comment>
    <comment ref="C46" authorId="0" shapeId="0" xr:uid="{E6FA8B58-788A-410D-A38A-4318F37C29F9}">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Hola Mohalla</t>
        </r>
        <r>
          <rPr>
            <sz val="9"/>
            <color indexed="81"/>
            <rFont val="Tahoma"/>
            <family val="2"/>
          </rPr>
          <t xml:space="preserve">, a Sikh festival that takes place on the second day of the lunar month of Chet, a day after the Hindu spring festival Holi.
</t>
        </r>
      </text>
    </comment>
    <comment ref="D46" authorId="0" shapeId="0" xr:uid="{AA4E37C5-D8D4-4053-A1EE-4D51FC0882E0}">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Hola Mohalla</t>
        </r>
        <r>
          <rPr>
            <sz val="9"/>
            <color indexed="81"/>
            <rFont val="Tahoma"/>
            <family val="2"/>
          </rPr>
          <t xml:space="preserve">, a Sikh festival that takes place on the second day of the lunar month of Chet, a day after the Hindu spring festival Holi.
</t>
        </r>
        <r>
          <rPr>
            <b/>
            <sz val="9"/>
            <color indexed="81"/>
            <rFont val="Tahoma"/>
            <family val="2"/>
          </rPr>
          <t>International Transgender Day of Visibility</t>
        </r>
        <r>
          <rPr>
            <sz val="9"/>
            <color indexed="81"/>
            <rFont val="Tahoma"/>
            <family val="2"/>
          </rPr>
          <t>, celebrated to bring awareness to transgender people and their identities as well as recognize those who helped fight for rights for transgender people.</t>
        </r>
      </text>
    </comment>
    <comment ref="E54" authorId="0" shapeId="0" xr:uid="{BF65321B-8672-4E50-ACED-3502493B69B7}">
      <text>
        <r>
          <rPr>
            <b/>
            <sz val="9"/>
            <color indexed="81"/>
            <rFont val="Tahoma"/>
            <family val="2"/>
          </rPr>
          <t>Passover</t>
        </r>
        <r>
          <rPr>
            <sz val="9"/>
            <color indexed="81"/>
            <rFont val="Tahoma"/>
            <charset val="1"/>
          </rPr>
          <t xml:space="preserve">, an eight-day Jewish holiday and festival in commemoration of the emancipation of the Israelites from slavery in ancient Egypt.
</t>
        </r>
        <r>
          <rPr>
            <b/>
            <sz val="9"/>
            <color indexed="81"/>
            <rFont val="Tahoma"/>
            <family val="2"/>
          </rPr>
          <t>Holy Thursday</t>
        </r>
        <r>
          <rPr>
            <sz val="9"/>
            <color indexed="81"/>
            <rFont val="Tahoma"/>
            <charset val="1"/>
          </rPr>
          <t xml:space="preserve"> (Maundy Thursday), the Christian holiday commemorating the Last Supper, at which Jesus and the Apostles were together for the last time before the Crucifixion. It is celebrated on the Thursday before Easter.
</t>
        </r>
      </text>
    </comment>
    <comment ref="F54" authorId="0" shapeId="0" xr:uid="{FAB75D50-2791-40D4-ADF7-0EACE0FA80A1}">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Good Friday</t>
        </r>
        <r>
          <rPr>
            <sz val="9"/>
            <color indexed="81"/>
            <rFont val="Tahoma"/>
            <family val="2"/>
          </rPr>
          <t xml:space="preserve">, a day celebrated by Christians to commemorate the execution of Jesus by crucifixion. It is recognized on the Friday before Easter.
</t>
        </r>
        <r>
          <rPr>
            <b/>
            <sz val="9"/>
            <color indexed="81"/>
            <rFont val="Tahoma"/>
            <family val="2"/>
          </rPr>
          <t>World Autism Awareness Day</t>
        </r>
        <r>
          <rPr>
            <sz val="9"/>
            <color indexed="81"/>
            <rFont val="Tahoma"/>
            <family val="2"/>
          </rPr>
          <t>, created to raise awareness of the developmental disorder around the globe.</t>
        </r>
      </text>
    </comment>
    <comment ref="G54" authorId="0" shapeId="0" xr:uid="{7A27707D-9870-43D7-850A-BCA1CCDBC821}">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text>
    </comment>
    <comment ref="H54" authorId="0" shapeId="0" xr:uid="{0C64079F-BEE6-4B15-9636-47C569D5EFD9}">
      <text>
        <r>
          <rPr>
            <b/>
            <sz val="9"/>
            <color indexed="81"/>
            <rFont val="Tahoma"/>
            <family val="2"/>
          </rPr>
          <t>Passover</t>
        </r>
        <r>
          <rPr>
            <sz val="9"/>
            <color indexed="81"/>
            <rFont val="Tahoma"/>
            <family val="2"/>
          </rPr>
          <t xml:space="preserve">, an eight-day Jewish holiday and festival in commemoration of the emancipation of the Israelites from slavery in ancient Egypt.
</t>
        </r>
        <r>
          <rPr>
            <b/>
            <sz val="9"/>
            <color indexed="81"/>
            <rFont val="Tahoma"/>
            <family val="2"/>
          </rPr>
          <t>Easter</t>
        </r>
        <r>
          <rPr>
            <sz val="9"/>
            <color indexed="81"/>
            <rFont val="Tahoma"/>
            <family val="2"/>
          </rPr>
          <t>, a holiday celebrated by Christians to recognize Jesus’ return from death after the Crucifixion</t>
        </r>
      </text>
    </comment>
    <comment ref="B56" authorId="0" shapeId="0" xr:uid="{B9C073C4-4780-4BB2-B0CE-9EC9DDC1A302}">
      <text>
        <r>
          <rPr>
            <b/>
            <sz val="9"/>
            <color indexed="81"/>
            <rFont val="Tahoma"/>
            <family val="2"/>
          </rPr>
          <t xml:space="preserve">Dyngus Day </t>
        </r>
        <r>
          <rPr>
            <sz val="9"/>
            <color indexed="81"/>
            <rFont val="Tahoma"/>
            <family val="2"/>
          </rPr>
          <t>is h</t>
        </r>
        <r>
          <rPr>
            <sz val="9"/>
            <color indexed="81"/>
            <rFont val="Tahoma"/>
            <charset val="1"/>
          </rPr>
          <t xml:space="preserve">istorically a Polish tradition which celebrates the end of the observance of Lent and the joy of Easter. It dates back to the baptism of Prince Mieszko I on Easter Monday in 966 A.D. 
</t>
        </r>
      </text>
    </comment>
    <comment ref="D56" authorId="0" shapeId="0" xr:uid="{4AB77548-54EE-4705-8BF1-FAC64FD2D32A}">
      <text>
        <r>
          <rPr>
            <b/>
            <sz val="9"/>
            <color indexed="81"/>
            <rFont val="Tahoma"/>
            <family val="2"/>
          </rPr>
          <t>Yom HaShoah</t>
        </r>
        <r>
          <rPr>
            <sz val="9"/>
            <color indexed="81"/>
            <rFont val="Tahoma"/>
            <family val="2"/>
          </rPr>
          <t xml:space="preserve">, Israel’s day of remembrance for the approximately 6 million Jews who perished in the Holocaust.
</t>
        </r>
      </text>
    </comment>
    <comment ref="E56" authorId="0" shapeId="0" xr:uid="{46BAA329-7D9A-46BA-A3D7-D34A97DE134A}">
      <text>
        <r>
          <rPr>
            <b/>
            <sz val="9"/>
            <color indexed="81"/>
            <rFont val="Tahoma"/>
            <family val="2"/>
          </rPr>
          <t>Yom HaShoah</t>
        </r>
        <r>
          <rPr>
            <sz val="9"/>
            <color indexed="81"/>
            <rFont val="Tahoma"/>
            <family val="2"/>
          </rPr>
          <t xml:space="preserve">, Israel’s day of remembrance for the approximately 6 million Jews who perished in the Holocaust.
</t>
        </r>
      </text>
    </comment>
    <comment ref="B58" authorId="0" shapeId="0" xr:uid="{8E527229-6388-46D7-B30F-2510DC3932C0}">
      <text>
        <r>
          <rPr>
            <sz val="9"/>
            <color indexed="81"/>
            <rFont val="Tahoma"/>
            <charset val="1"/>
          </rPr>
          <t xml:space="preserve">Hindi New Year.
</t>
        </r>
      </text>
    </comment>
    <comment ref="C58" authorId="0" shapeId="0" xr:uid="{97A05374-7FDE-4B46-A9ED-C9B7EA87514F}">
      <text>
        <r>
          <rPr>
            <b/>
            <sz val="9"/>
            <color indexed="81"/>
            <rFont val="Tahoma"/>
            <family val="2"/>
          </rPr>
          <t>Equal Pay Day</t>
        </r>
        <r>
          <rPr>
            <sz val="9"/>
            <color indexed="81"/>
            <rFont val="Tahoma"/>
            <family val="2"/>
          </rPr>
          <t xml:space="preserve">, an attempt to raise awareness about the raw wage gap, the figure that shows that women, on average, earn about 80 cents for every dollar men earn. The date moves earlier each year as the wage gap closes. Equal Pay Day began in 1996 by the National Committee on Pay Equity as a public awareness event to illustrate the gender pay gap.
</t>
        </r>
      </text>
    </comment>
    <comment ref="D58" authorId="0" shapeId="0" xr:uid="{96745174-69F8-4216-BBF1-115C6BD354EB}">
      <text>
        <r>
          <rPr>
            <b/>
            <sz val="9"/>
            <color indexed="81"/>
            <rFont val="Tahoma"/>
            <family val="2"/>
          </rPr>
          <t xml:space="preserve">Vaisakhi </t>
        </r>
        <r>
          <rPr>
            <sz val="9"/>
            <color indexed="81"/>
            <rFont val="Tahoma"/>
            <family val="2"/>
          </rPr>
          <t xml:space="preserve">(also known as Baisakhi), the celebration of the founding of the Sikh community as the Khalsa (community of the initiated) and the birth of the Khalsa.
</t>
        </r>
      </text>
    </comment>
    <comment ref="F58" authorId="0" shapeId="0" xr:uid="{2DB4B423-D589-4D44-92C9-03D0083FAA9D}">
      <text>
        <r>
          <rPr>
            <b/>
            <sz val="9"/>
            <color indexed="81"/>
            <rFont val="Tahoma"/>
            <family val="2"/>
          </rPr>
          <t>Yom Ha’Atzmaut</t>
        </r>
        <r>
          <rPr>
            <sz val="9"/>
            <color indexed="81"/>
            <rFont val="Tahoma"/>
            <family val="2"/>
          </rPr>
          <t xml:space="preserve">, national Independence Day in Israel.
</t>
        </r>
      </text>
    </comment>
    <comment ref="G58" authorId="0" shapeId="0" xr:uid="{DFD60622-2C12-430C-867E-6FE5975DEACA}">
      <text>
        <r>
          <rPr>
            <b/>
            <sz val="9"/>
            <color indexed="81"/>
            <rFont val="Tahoma"/>
            <family val="2"/>
          </rPr>
          <t>Yom Ha’Atzmaut</t>
        </r>
        <r>
          <rPr>
            <sz val="9"/>
            <color indexed="81"/>
            <rFont val="Tahoma"/>
            <family val="2"/>
          </rPr>
          <t xml:space="preserve">, national Independence Day in Israel.
</t>
        </r>
      </text>
    </comment>
    <comment ref="C60" authorId="0" shapeId="0" xr:uid="{360E7ACB-8DAA-467E-83EF-4FA5299B05A9}">
      <text>
        <r>
          <rPr>
            <b/>
            <sz val="9"/>
            <color indexed="81"/>
            <rFont val="Tahoma"/>
            <family val="2"/>
          </rPr>
          <t>The Festival of Ridvan</t>
        </r>
        <r>
          <rPr>
            <sz val="9"/>
            <color indexed="81"/>
            <rFont val="Tahoma"/>
            <family val="2"/>
          </rPr>
          <t>, a holiday celebrated by those of the Bahá’í faith, commemorating the 12 days when Bahá'u'lláh, the prophet-founder, resided in a garden called Ridvan (paradise) and publicly proclaimed his mission as God’s messenger for this age.</t>
        </r>
      </text>
    </comment>
    <comment ref="D60" authorId="0" shapeId="0" xr:uid="{FA31FDD7-7FD3-4B27-B781-CDFE6666DAF7}">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Ram Navami</t>
        </r>
        <r>
          <rPr>
            <sz val="9"/>
            <color indexed="81"/>
            <rFont val="Tahoma"/>
            <family val="2"/>
          </rPr>
          <t xml:space="preserve">, a Hindu day of worship and celebration of the seventh avatar of Vishnu (Lord Rama). Devotees typically wear red and place extravagant flowers on the shrine of the God.
</t>
        </r>
      </text>
    </comment>
    <comment ref="E60" authorId="0" shapeId="0" xr:uid="{0B4C6E81-B12D-44EC-ADC0-3C183E57940A}">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Earth Day</t>
        </r>
        <r>
          <rPr>
            <sz val="9"/>
            <color indexed="81"/>
            <rFont val="Tahoma"/>
            <family val="2"/>
          </rPr>
          <t xml:space="preserve"> promotes world peace and sustainability of the planet. Events are held globally to show support of environmental protection of the Earth.
</t>
        </r>
      </text>
    </comment>
    <comment ref="F60" authorId="0" shapeId="0" xr:uid="{342BC23C-8E98-4136-9CD4-32D716F6F825}">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St. George’s Day</t>
        </r>
        <r>
          <rPr>
            <sz val="9"/>
            <color indexed="81"/>
            <rFont val="Tahoma"/>
            <family val="2"/>
          </rPr>
          <t xml:space="preserve">, the feast day of St. George celebrated by various Christian churches.
</t>
        </r>
        <r>
          <rPr>
            <b/>
            <sz val="9"/>
            <color indexed="81"/>
            <rFont val="Tahoma"/>
            <family val="2"/>
          </rPr>
          <t>The Day of Silence</t>
        </r>
        <r>
          <rPr>
            <sz val="9"/>
            <color indexed="81"/>
            <rFont val="Tahoma"/>
            <family val="2"/>
          </rPr>
          <t>, during which students take a daylong vow of silence to protest the actual silencing of lesbian, gay, bisexual and transgender (LGBT) students and their straight allies due to bias and harassment.</t>
        </r>
      </text>
    </comment>
    <comment ref="G60" authorId="0" shapeId="0" xr:uid="{2F9FC684-6895-45C6-BC92-FC64DA87107A}">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 xml:space="preserve">
Lazarus Saturday</t>
        </r>
        <r>
          <rPr>
            <sz val="9"/>
            <color indexed="81"/>
            <rFont val="Tahoma"/>
            <family val="2"/>
          </rPr>
          <t xml:space="preserve">, a day celebrated by the Eastern Orthodox Church and Oriental Orthodoxy to commemorate the raising of Lazarus of Bethany.
</t>
        </r>
        <r>
          <rPr>
            <b/>
            <sz val="9"/>
            <color indexed="81"/>
            <rFont val="Tahoma"/>
            <family val="2"/>
          </rPr>
          <t>Armenian Martyrs’ Day</t>
        </r>
        <r>
          <rPr>
            <sz val="9"/>
            <color indexed="81"/>
            <rFont val="Tahoma"/>
            <family val="2"/>
          </rPr>
          <t xml:space="preserve"> recognizes the genocide of approximately 1.5 million Armenians between 1915 and 1923 in Turkey.
</t>
        </r>
      </text>
    </comment>
    <comment ref="H60" authorId="0" shapeId="0" xr:uid="{388C57D5-890F-4937-99AD-4F79D360C35D}">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Mahavir Jayanti</t>
        </r>
        <r>
          <rPr>
            <sz val="9"/>
            <color indexed="81"/>
            <rFont val="Tahoma"/>
            <family val="2"/>
          </rPr>
          <t xml:space="preserve">, a holiday celebrated by the Jains commemorating the birth of Lord Mahavira. It is one of the most important religious festivals for Jains.
</t>
        </r>
      </text>
    </comment>
    <comment ref="B62" authorId="0" shapeId="0" xr:uid="{2570A918-7B72-4F9D-A36A-C31836CF21FE}">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text>
    </comment>
    <comment ref="C62" authorId="0" shapeId="0" xr:uid="{4D3F084D-3E76-4089-87D5-2FDACD195F75}">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text>
    </comment>
    <comment ref="D62" authorId="0" shapeId="0" xr:uid="{E8DEE43C-5EC4-463B-9153-AE8515226E8A}">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Ninth Day of Ridvan</t>
        </r>
        <r>
          <rPr>
            <sz val="9"/>
            <color indexed="81"/>
            <rFont val="Tahoma"/>
            <family val="2"/>
          </rPr>
          <t xml:space="preserve">, a festival of joy and unity in the Bahá’í faith to commemorate the reunification of Bahá'u'lláh’s family, and by extension the unity of the entire human family the Bahá’í faith calls for. It permeates the symbolic meaning of the Ninth Day of Ridvan.
</t>
        </r>
      </text>
    </comment>
    <comment ref="E62" authorId="0" shapeId="0" xr:uid="{1466C25B-D5C9-4457-A580-9C72D4955669}">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 xml:space="preserve">
Lag BaOmer</t>
        </r>
        <r>
          <rPr>
            <sz val="9"/>
            <color indexed="81"/>
            <rFont val="Tahoma"/>
            <family val="2"/>
          </rPr>
          <t xml:space="preserve">, a Jewish holiday marking the day of hillula of Rabbi Shimon bar Yochai.
</t>
        </r>
      </text>
    </comment>
    <comment ref="F62" authorId="0" shapeId="0" xr:uid="{0C00ACE2-CE1E-424D-955E-D0898C6B8E64}">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Lag BaOmer</t>
        </r>
        <r>
          <rPr>
            <sz val="9"/>
            <color indexed="81"/>
            <rFont val="Tahoma"/>
            <family val="2"/>
          </rPr>
          <t>, a Jewish holiday marking the day of hillula of Rabbi Shimon bar Yochai.</t>
        </r>
      </text>
    </comment>
    <comment ref="G70" authorId="0" shapeId="0" xr:uid="{4769D2A5-D18C-4B10-968C-42F575317A68}">
      <text>
        <r>
          <rPr>
            <b/>
            <sz val="9"/>
            <color indexed="81"/>
            <rFont val="Tahoma"/>
            <family val="2"/>
          </rPr>
          <t>The Festival of Ridvan</t>
        </r>
        <r>
          <rPr>
            <sz val="9"/>
            <color indexed="81"/>
            <rFont val="Tahoma"/>
            <family val="2"/>
          </rPr>
          <t xml:space="preserve">, a holiday celebrated by those of the Bahá’í faith, commemorating the 12 days when Bahá'u'lláh, the prophet-founder, resided in a garden called Ridvan (paradise) and publicly proclaimed his mission as God’s messenger for this age.
</t>
        </r>
        <r>
          <rPr>
            <b/>
            <sz val="9"/>
            <color indexed="81"/>
            <rFont val="Tahoma"/>
            <family val="2"/>
          </rPr>
          <t>Beltane</t>
        </r>
        <r>
          <rPr>
            <sz val="9"/>
            <color indexed="81"/>
            <rFont val="Tahoma"/>
            <family val="2"/>
          </rPr>
          <t>, an ancient Celtic festival celebrated on May Day, signifying the beginning of summer.</t>
        </r>
      </text>
    </comment>
    <comment ref="H70" authorId="0" shapeId="0" xr:uid="{DD37C688-2228-4153-8D9C-261A45A3362A}">
      <text>
        <r>
          <rPr>
            <b/>
            <sz val="9"/>
            <color indexed="81"/>
            <rFont val="Tahoma"/>
            <family val="2"/>
          </rPr>
          <t>Orthodox Easter</t>
        </r>
        <r>
          <rPr>
            <sz val="9"/>
            <color indexed="81"/>
            <rFont val="Tahoma"/>
            <family val="2"/>
          </rPr>
          <t xml:space="preserve"> (also called Pascha), a later Easter date than observed by many Western churches.
</t>
        </r>
      </text>
    </comment>
    <comment ref="B72" authorId="0" shapeId="0" xr:uid="{5FEE407D-94D0-4AA7-BBCA-81E999756056}">
      <text>
        <r>
          <rPr>
            <b/>
            <sz val="9"/>
            <color indexed="81"/>
            <rFont val="Tahoma"/>
            <family val="2"/>
          </rPr>
          <t>Saints Philip and James</t>
        </r>
        <r>
          <rPr>
            <sz val="9"/>
            <color indexed="81"/>
            <rFont val="Tahoma"/>
            <family val="2"/>
          </rPr>
          <t>, a Roman Rite feast day for the anniversary of the dedication of the church to Saints Phillip and James in Rome.</t>
        </r>
      </text>
    </comment>
    <comment ref="D72" authorId="0" shapeId="0" xr:uid="{57C6F8B9-4158-4637-BE80-C82C3D5030F9}">
      <text>
        <r>
          <rPr>
            <b/>
            <sz val="9"/>
            <color indexed="81"/>
            <rFont val="Tahoma"/>
            <family val="2"/>
          </rPr>
          <t>Cinco de Mayo</t>
        </r>
        <r>
          <rPr>
            <sz val="9"/>
            <color indexed="81"/>
            <rFont val="Tahoma"/>
            <family val="2"/>
          </rPr>
          <t xml:space="preserve">, a Mexican holiday commemorating the Mexican army’s 1862 victory over France at the Battle of Puebla during the Franco-Mexican War (1861-1867). This day celebrates Mexican culture and heritage, including parades and mariachi music performances.
</t>
        </r>
      </text>
    </comment>
    <comment ref="E72" authorId="0" shapeId="0" xr:uid="{75C15E16-E6C2-44DF-86FB-A2959438E1A4}">
      <text>
        <r>
          <rPr>
            <b/>
            <sz val="9"/>
            <color indexed="81"/>
            <rFont val="Tahoma"/>
            <family val="2"/>
          </rPr>
          <t>National Day of Prayer</t>
        </r>
        <r>
          <rPr>
            <sz val="9"/>
            <color indexed="81"/>
            <rFont val="Tahoma"/>
            <family val="2"/>
          </rPr>
          <t xml:space="preserve">, a day of observance in the United States when people are asked to “turn to God in prayer and meditation.”
</t>
        </r>
      </text>
    </comment>
    <comment ref="H72" authorId="0" shapeId="0" xr:uid="{634A1B52-D3C2-46DD-A1CC-1949A3F9FB99}">
      <text>
        <r>
          <rPr>
            <b/>
            <sz val="9"/>
            <color indexed="81"/>
            <rFont val="Tahoma"/>
            <family val="2"/>
          </rPr>
          <t>Laylat al-Qadr,</t>
        </r>
        <r>
          <rPr>
            <sz val="9"/>
            <color indexed="81"/>
            <rFont val="Tahoma"/>
            <family val="2"/>
          </rPr>
          <t xml:space="preserve"> the holiest night of the year for Muslims, is traditionally celebrated on the 27th day of Ramadan. It is known as the Night of Power and commemorates the night that the Quran was first revealed to the prophet Muhammad.
</t>
        </r>
        <r>
          <rPr>
            <b/>
            <sz val="9"/>
            <color indexed="81"/>
            <rFont val="Tahoma"/>
            <family val="2"/>
          </rPr>
          <t>Mother's Day</t>
        </r>
        <r>
          <rPr>
            <sz val="9"/>
            <color indexed="81"/>
            <rFont val="Tahoma"/>
            <family val="2"/>
          </rPr>
          <t>, a celebration honoring the mother of the family, as well as motherhood, maternal bonds, and the influence of mothers in society.</t>
        </r>
      </text>
    </comment>
    <comment ref="D74" authorId="0" shapeId="0" xr:uid="{9D47D759-60F6-46D9-9699-DFF5CBB7DABC}">
      <text>
        <r>
          <rPr>
            <b/>
            <sz val="9"/>
            <color indexed="81"/>
            <rFont val="Tahoma"/>
            <family val="2"/>
          </rPr>
          <t>Eid al-Fitr</t>
        </r>
        <r>
          <rPr>
            <sz val="9"/>
            <color indexed="81"/>
            <rFont val="Tahoma"/>
            <family val="2"/>
          </rPr>
          <t>, the first day of the Islamic month of Shawwal, marking the end of Ramadan. Many Muslims attend communal prayers, listen to a khutuba (sermon), and give Zakat al-Fitr (charity in the form of food) during Eid al-Fitr.</t>
        </r>
      </text>
    </comment>
    <comment ref="E74" authorId="0" shapeId="0" xr:uid="{02701C58-CA13-488A-BD37-CAE257376312}">
      <text>
        <r>
          <rPr>
            <b/>
            <sz val="9"/>
            <color indexed="81"/>
            <rFont val="Tahoma"/>
            <family val="2"/>
          </rPr>
          <t>Eid al-Fitr</t>
        </r>
        <r>
          <rPr>
            <sz val="9"/>
            <color indexed="81"/>
            <rFont val="Tahoma"/>
            <family val="2"/>
          </rPr>
          <t xml:space="preserve">, the first day of the Islamic month of Shawwal, marking the end of Ramadan. Many Muslims attend communal prayers, listen to a khutuba (sermon), and give Zakat al-Fitr (charity in the form of food) during Eid al-Fitr.
</t>
        </r>
        <r>
          <rPr>
            <b/>
            <sz val="9"/>
            <color indexed="81"/>
            <rFont val="Tahoma"/>
            <family val="2"/>
          </rPr>
          <t>Ascension of Jesus</t>
        </r>
        <r>
          <rPr>
            <sz val="9"/>
            <color indexed="81"/>
            <rFont val="Tahoma"/>
            <family val="2"/>
          </rPr>
          <t xml:space="preserve"> or Ascension Day, is celebrated as the ascension of Christ from Earth in the presence of God within most of the Christian faith.</t>
        </r>
      </text>
    </comment>
    <comment ref="H74" authorId="0" shapeId="0" xr:uid="{5B07E43A-7C92-4F7F-84DE-2080E4F14F6F}">
      <text>
        <r>
          <rPr>
            <b/>
            <sz val="9"/>
            <color indexed="81"/>
            <rFont val="Tahoma"/>
            <family val="2"/>
          </rPr>
          <t>Shavuot</t>
        </r>
        <r>
          <rPr>
            <sz val="9"/>
            <color indexed="81"/>
            <rFont val="Tahoma"/>
            <family val="2"/>
          </rPr>
          <t xml:space="preserve">, a Jewish holiday that has double significance. It marks the all-important wheat harvest in Israel and commemorates the anniversary of the day when God gave the Torah to the nation of Israel assembled at Mount Sinai.
</t>
        </r>
      </text>
    </comment>
    <comment ref="B76" authorId="0" shapeId="0" xr:uid="{00E8BEA5-9BFD-4CD7-9B50-83352E4ED3E2}">
      <text>
        <r>
          <rPr>
            <b/>
            <sz val="9"/>
            <color indexed="81"/>
            <rFont val="Tahoma"/>
            <family val="2"/>
          </rPr>
          <t>Shavuot</t>
        </r>
        <r>
          <rPr>
            <sz val="9"/>
            <color indexed="81"/>
            <rFont val="Tahoma"/>
            <family val="2"/>
          </rPr>
          <t xml:space="preserve">, a Jewish holiday that has double significance. It marks the all-important wheat harvest in Israel and commemorates the anniversary of the day when God gave the Torah to the nation of Israel assembled at Mount Sinai.
</t>
        </r>
        <r>
          <rPr>
            <b/>
            <sz val="9"/>
            <color indexed="81"/>
            <rFont val="Tahoma"/>
            <family val="2"/>
          </rPr>
          <t>International Day Against Homophobia</t>
        </r>
        <r>
          <rPr>
            <sz val="9"/>
            <color indexed="81"/>
            <rFont val="Tahoma"/>
            <family val="2"/>
          </rPr>
          <t>, Transphobia and Biphobia, a global celebration of sexual-orientation and gender diversities.</t>
        </r>
      </text>
    </comment>
    <comment ref="C76" authorId="0" shapeId="0" xr:uid="{B3685681-D046-4231-81D6-7EF89CFBB21C}">
      <text>
        <r>
          <rPr>
            <b/>
            <sz val="9"/>
            <color indexed="81"/>
            <rFont val="Tahoma"/>
            <family val="2"/>
          </rPr>
          <t>Shavuot</t>
        </r>
        <r>
          <rPr>
            <sz val="9"/>
            <color indexed="81"/>
            <rFont val="Tahoma"/>
            <family val="2"/>
          </rPr>
          <t xml:space="preserve">, a Jewish holiday that has double significance. It marks the all-important wheat harvest in Israel and commemorates the anniversary of the day when God gave the Torah to the nation of Israel assembled at Mount Sinai.
</t>
        </r>
      </text>
    </comment>
    <comment ref="F76" authorId="0" shapeId="0" xr:uid="{7BF127A4-58A3-4F46-B296-365AAC69402F}">
      <text>
        <r>
          <rPr>
            <b/>
            <sz val="9"/>
            <color indexed="81"/>
            <rFont val="Tahoma"/>
            <family val="2"/>
          </rPr>
          <t>World Day for Cultural Diversity for Dialogue and Development</t>
        </r>
        <r>
          <rPr>
            <sz val="9"/>
            <color indexed="81"/>
            <rFont val="Tahoma"/>
            <family val="2"/>
          </rPr>
          <t xml:space="preserve">, a day set aside by the United Nations as an opportunity to deepen our understanding of the values of cultural diversity and to learn to live together in harmony.
</t>
        </r>
      </text>
    </comment>
    <comment ref="G76" authorId="0" shapeId="0" xr:uid="{E5A0AD0D-3C5A-412A-B029-201B1739B4C3}">
      <text>
        <r>
          <rPr>
            <b/>
            <sz val="9"/>
            <color indexed="81"/>
            <rFont val="Tahoma"/>
            <family val="2"/>
          </rPr>
          <t>Declaration of the Báb</t>
        </r>
        <r>
          <rPr>
            <sz val="9"/>
            <color indexed="81"/>
            <rFont val="Tahoma"/>
            <family val="2"/>
          </rPr>
          <t xml:space="preserve">, the day of declaration of the Báb, the forerunner of Bahá'u'lláh, the founder of the Bahá’í faith.
</t>
        </r>
      </text>
    </comment>
    <comment ref="H76" authorId="0" shapeId="0" xr:uid="{6BB55B0A-C461-44CD-9579-867457D109BC}">
      <text>
        <r>
          <rPr>
            <b/>
            <sz val="9"/>
            <color indexed="81"/>
            <rFont val="Tahoma"/>
            <family val="2"/>
          </rPr>
          <t>Declaration of the Báb</t>
        </r>
        <r>
          <rPr>
            <sz val="9"/>
            <color indexed="81"/>
            <rFont val="Tahoma"/>
            <family val="2"/>
          </rPr>
          <t>, the day of declaration of the Báb, the forerunner of Bahá'u'lláh, the founder of the Bahá’í faith.</t>
        </r>
        <r>
          <rPr>
            <b/>
            <sz val="9"/>
            <color indexed="81"/>
            <rFont val="Tahoma"/>
            <family val="2"/>
          </rPr>
          <t xml:space="preserve">
Pentecost</t>
        </r>
        <r>
          <rPr>
            <sz val="9"/>
            <color indexed="81"/>
            <rFont val="Tahoma"/>
            <family val="2"/>
          </rPr>
          <t>, the celebration of the giving of the Ten Commandments by God at Mount Sinai.</t>
        </r>
      </text>
    </comment>
    <comment ref="D78" authorId="0" shapeId="0" xr:uid="{BC371294-CE45-4396-833C-4AFE7E5CE601}">
      <text>
        <r>
          <rPr>
            <b/>
            <sz val="9"/>
            <color indexed="81"/>
            <rFont val="Tahoma"/>
            <family val="2"/>
          </rPr>
          <t>Buddha Day</t>
        </r>
        <r>
          <rPr>
            <sz val="9"/>
            <color indexed="81"/>
            <rFont val="Tahoma"/>
            <family val="2"/>
          </rPr>
          <t xml:space="preserve"> (Vesak or Visakha Puja), a Buddhist festival that marks Gautama Buddha's birth, enlightenment and death. It falls on the day of the full moon in May and it is a gazetted holiday in India.
</t>
        </r>
      </text>
    </comment>
    <comment ref="G78" authorId="0" shapeId="0" xr:uid="{6FFB8C3A-577F-42FD-8037-600AC79F4BC8}">
      <text>
        <r>
          <rPr>
            <b/>
            <sz val="9"/>
            <color indexed="81"/>
            <rFont val="Tahoma"/>
            <family val="2"/>
          </rPr>
          <t>Ascension of Bahá'u'lláh</t>
        </r>
        <r>
          <rPr>
            <sz val="9"/>
            <color indexed="81"/>
            <rFont val="Tahoma"/>
            <family val="2"/>
          </rPr>
          <t xml:space="preserve">, commemorates the ascension of Bahá'u'lláh, the founder of the Bahá’í faith.
</t>
        </r>
      </text>
    </comment>
    <comment ref="H78" authorId="0" shapeId="0" xr:uid="{DBE9DDF5-8393-4EBF-98D5-68E060494611}">
      <text>
        <r>
          <rPr>
            <b/>
            <sz val="9"/>
            <color indexed="81"/>
            <rFont val="Tahoma"/>
            <family val="2"/>
          </rPr>
          <t>Trinity Sunday</t>
        </r>
        <r>
          <rPr>
            <sz val="9"/>
            <color indexed="81"/>
            <rFont val="Tahoma"/>
            <family val="2"/>
          </rPr>
          <t xml:space="preserve">, observed in the Western Christian faith as a feast in honor of the Holy Trinity.
</t>
        </r>
        <r>
          <rPr>
            <b/>
            <sz val="9"/>
            <color indexed="81"/>
            <rFont val="Tahoma"/>
            <family val="2"/>
          </rPr>
          <t xml:space="preserve">
</t>
        </r>
      </text>
    </comment>
    <comment ref="B80" authorId="0" shapeId="0" xr:uid="{6DF410B6-8C3D-489D-A69E-15D26353FEDD}">
      <text>
        <r>
          <rPr>
            <b/>
            <sz val="9"/>
            <color indexed="81"/>
            <rFont val="Tahoma"/>
            <family val="2"/>
          </rPr>
          <t>Memorial Day</t>
        </r>
        <r>
          <rPr>
            <sz val="9"/>
            <color indexed="81"/>
            <rFont val="Tahoma"/>
            <family val="2"/>
          </rPr>
          <t xml:space="preserve"> in the United States, a federal holiday established to honor military veterans who died in wars fought by American forces.
</t>
        </r>
      </text>
    </comment>
    <comment ref="E86" authorId="0" shapeId="0" xr:uid="{CA3C16F9-BBC3-43DB-B6F9-D698D9B7E152}">
      <text>
        <r>
          <rPr>
            <b/>
            <sz val="9"/>
            <color indexed="81"/>
            <rFont val="Tahoma"/>
            <family val="2"/>
          </rPr>
          <t>Corpus Christi</t>
        </r>
        <r>
          <rPr>
            <sz val="9"/>
            <color indexed="81"/>
            <rFont val="Tahoma"/>
            <family val="2"/>
          </rPr>
          <t xml:space="preserve">, a Catholic holiday celebrating the presence of the body and blood of Christ, in the Eucharist.
</t>
        </r>
      </text>
    </comment>
    <comment ref="F88" authorId="0" shapeId="0" xr:uid="{0CAAD525-EC91-4E57-A8DB-FABB257A0062}">
      <text>
        <r>
          <rPr>
            <b/>
            <sz val="9"/>
            <color indexed="81"/>
            <rFont val="Tahoma"/>
            <family val="2"/>
          </rPr>
          <t>Sacred Heart of Jesus</t>
        </r>
        <r>
          <rPr>
            <sz val="9"/>
            <color indexed="81"/>
            <rFont val="Tahoma"/>
            <family val="2"/>
          </rPr>
          <t xml:space="preserve">, the Feast of the Most Sacred Heart is a solemnity in the liturgical calendar of the Roman Catholic Church.
</t>
        </r>
      </text>
    </comment>
    <comment ref="H88" authorId="0" shapeId="0" xr:uid="{79DBDD9A-D172-4208-B01A-FFDDF2944ABE}">
      <text>
        <r>
          <rPr>
            <b/>
            <sz val="9"/>
            <color indexed="81"/>
            <rFont val="Tahoma"/>
            <family val="2"/>
          </rPr>
          <t>The Puerto Rican Day Parade</t>
        </r>
        <r>
          <rPr>
            <sz val="9"/>
            <color indexed="81"/>
            <rFont val="Tahoma"/>
            <family val="2"/>
          </rPr>
          <t xml:space="preserve"> (also known as the National Puerto Rican Day Parade) takes place annually in the United States along Fifth Avenue in the Manhattan borough of New York City. The parade is held on the second Sunday in June, in honor of the 3.2 million inhabitants of Puerto Rico and all people of Puerto Rican birth or heritage residing on the U.S. mainland. The parade attracts many celebrities, both Puerto Rican and of Puerto Rican heritage, and many politicians from the Tri-State area. 
The parade marches along Fifth Avenue from 44th Street to 86th Street and has grown to become one of the largest parades in the United States, with nearly four million spectators annually by 2007. Although the largest Puerto Rican cultural parade is in New York City, other cities with large Puerto Rican populations, such as Philadelphia, Chicago, and Boston, also have notable Puerto Rican parades and festivals. 
</t>
        </r>
      </text>
    </comment>
    <comment ref="B90" authorId="0" shapeId="0" xr:uid="{36E854D7-3E6E-4B4E-A803-A564D1C63F6B}">
      <text>
        <r>
          <rPr>
            <b/>
            <sz val="9"/>
            <color indexed="81"/>
            <rFont val="Tahoma"/>
            <family val="2"/>
          </rPr>
          <t>Flag Day</t>
        </r>
        <r>
          <rPr>
            <sz val="9"/>
            <color indexed="81"/>
            <rFont val="Tahoma"/>
            <family val="2"/>
          </rPr>
          <t xml:space="preserve"> in the United States, observed to celebrate the history and symbolism of the American flag.
</t>
        </r>
      </text>
    </comment>
    <comment ref="C90" authorId="0" shapeId="0" xr:uid="{F3D82FED-CAC4-4136-BCC3-EB002E0A6313}">
      <text>
        <r>
          <rPr>
            <b/>
            <sz val="9"/>
            <color indexed="81"/>
            <rFont val="Tahoma"/>
            <family val="2"/>
          </rPr>
          <t>St. Vladimir Day</t>
        </r>
        <r>
          <rPr>
            <sz val="9"/>
            <color indexed="81"/>
            <rFont val="Tahoma"/>
            <family val="2"/>
          </rPr>
          <t xml:space="preserve">, a Roman Catholic feast celebrating St. Vladimir.
</t>
        </r>
        <r>
          <rPr>
            <b/>
            <sz val="9"/>
            <color indexed="81"/>
            <rFont val="Tahoma"/>
            <family val="2"/>
          </rPr>
          <t>Native American Citizenship Day</t>
        </r>
        <r>
          <rPr>
            <sz val="9"/>
            <color indexed="81"/>
            <rFont val="Tahoma"/>
            <family val="2"/>
          </rPr>
          <t>, commemorating the day in 1924 when the U.S. Congress passed legislation recognizing the citizenship of Native Americans.</t>
        </r>
      </text>
    </comment>
    <comment ref="D90" authorId="0" shapeId="0" xr:uid="{E4E71F72-B49A-4191-A5D0-1081E66C822C}">
      <text>
        <r>
          <rPr>
            <b/>
            <sz val="9"/>
            <color indexed="81"/>
            <rFont val="Tahoma"/>
            <family val="2"/>
          </rPr>
          <t>Martyrdom of Guru Arjan Dev</t>
        </r>
        <r>
          <rPr>
            <sz val="9"/>
            <color indexed="81"/>
            <rFont val="Tahoma"/>
            <family val="2"/>
          </rPr>
          <t xml:space="preserve">, observed by members of the Sikh faith. Guru Arjan Dev was the fifth Sikh guru and the first Sikh martyr.
</t>
        </r>
      </text>
    </comment>
    <comment ref="G90" authorId="0" shapeId="0" xr:uid="{AE6518FD-0134-44CA-B4A0-557681AA7AFA}">
      <text>
        <r>
          <rPr>
            <b/>
            <sz val="9"/>
            <color indexed="81"/>
            <rFont val="Tahoma"/>
            <family val="2"/>
          </rPr>
          <t>Juneteenth</t>
        </r>
        <r>
          <rPr>
            <sz val="9"/>
            <color indexed="81"/>
            <rFont val="Tahoma"/>
            <family val="2"/>
          </rPr>
          <t xml:space="preserve">, also known as Freedom Day or Emancipation Day. It is observed as a public holiday in 14 U.S. states. This celebration honors the day in 1865 when slaves in Texas and Louisiana finally heard they were free, two months after the end of the Civil War. June 19, therefore, became the day of emancipation for thousands of African-Americans.
</t>
        </r>
        <r>
          <rPr>
            <b/>
            <sz val="9"/>
            <color indexed="81"/>
            <rFont val="Tahoma"/>
            <family val="2"/>
          </rPr>
          <t>New Church Day</t>
        </r>
        <r>
          <rPr>
            <sz val="9"/>
            <color indexed="81"/>
            <rFont val="Tahoma"/>
            <family val="2"/>
          </rPr>
          <t>, according to Christian belief, on this day the Lord called together the 12 disciples who had followed him on earth, instructed them in the Heavenly Doctrine of the New Jerusalem, and sent them out to teach that “the Lord God Jesus Christ reigns, whose kingdom shall be for ages and ages.” This was the beginning of the New Christian Church.</t>
        </r>
      </text>
    </comment>
    <comment ref="H90" authorId="0" shapeId="0" xr:uid="{079197DC-76CF-4580-A939-2F3FA9207D85}">
      <text>
        <r>
          <rPr>
            <b/>
            <sz val="9"/>
            <color indexed="81"/>
            <rFont val="Tahoma"/>
            <family val="2"/>
          </rPr>
          <t>Father's Day</t>
        </r>
        <r>
          <rPr>
            <sz val="9"/>
            <color indexed="81"/>
            <rFont val="Tahoma"/>
            <family val="2"/>
          </rPr>
          <t xml:space="preserve">, a day of honoring fatherhood and paternal bonds, as well as the influence of fathers in society.
</t>
        </r>
      </text>
    </comment>
    <comment ref="B92" authorId="0" shapeId="0" xr:uid="{87D56418-AD1B-4011-84A2-C6E47CAE2831}">
      <text>
        <r>
          <rPr>
            <b/>
            <sz val="9"/>
            <color indexed="81"/>
            <rFont val="Tahoma"/>
            <family val="2"/>
          </rPr>
          <t>National Indigenous Peoples Day</t>
        </r>
        <r>
          <rPr>
            <sz val="9"/>
            <color indexed="81"/>
            <rFont val="Tahoma"/>
            <family val="2"/>
          </rPr>
          <t xml:space="preserve"> or First Nations Day, a day that gives recognition to the indigenous populations affected by colonization in Canada.
</t>
        </r>
        <r>
          <rPr>
            <b/>
            <sz val="9"/>
            <color indexed="81"/>
            <rFont val="Tahoma"/>
            <family val="2"/>
          </rPr>
          <t>Litha</t>
        </r>
        <r>
          <rPr>
            <sz val="9"/>
            <color indexed="81"/>
            <rFont val="Tahoma"/>
            <family val="2"/>
          </rPr>
          <t>, the summer solstice celebrated by the Wiccans and Pagans. It is the longest day of the year, representing the sun’s “annual retreat.”</t>
        </r>
      </text>
    </comment>
    <comment ref="H92" authorId="0" shapeId="0" xr:uid="{C5477B98-0436-4D46-85C9-1ED2AD5165AF}">
      <text>
        <r>
          <rPr>
            <b/>
            <sz val="9"/>
            <color indexed="81"/>
            <rFont val="Tahoma"/>
            <family val="2"/>
          </rPr>
          <t>Lesbian, Gay, Bisexual, Transgender (LGBT) Pride Day</t>
        </r>
        <r>
          <rPr>
            <sz val="9"/>
            <color indexed="81"/>
            <rFont val="Tahoma"/>
            <family val="2"/>
          </rPr>
          <t xml:space="preserve"> in the United States. It celebrates the Stonewall Riots on June 28, 1969.
</t>
        </r>
      </text>
    </comment>
    <comment ref="C94" authorId="0" shapeId="0" xr:uid="{DABD0BE9-E48C-49E3-8FDE-4BFB3896E220}">
      <text>
        <r>
          <rPr>
            <b/>
            <sz val="9"/>
            <color indexed="81"/>
            <rFont val="Tahoma"/>
            <family val="2"/>
          </rPr>
          <t>Feast Day of Saints Peter and Paul</t>
        </r>
        <r>
          <rPr>
            <sz val="9"/>
            <color indexed="81"/>
            <rFont val="Tahoma"/>
            <family val="2"/>
          </rPr>
          <t xml:space="preserve">, a liturgical feast in honor of the martyrdom in Rome for the apostles St. Peter and St. Paul in Eastern Orthodox Christianity.
</t>
        </r>
      </text>
    </comment>
    <comment ref="E102" authorId="0" shapeId="0" xr:uid="{3A4CDABA-2392-40B5-8F14-E7510B9FD5FD}">
      <text>
        <r>
          <rPr>
            <b/>
            <sz val="9"/>
            <color indexed="81"/>
            <rFont val="Tahoma"/>
            <family val="2"/>
          </rPr>
          <t>Canada Day</t>
        </r>
        <r>
          <rPr>
            <sz val="9"/>
            <color indexed="81"/>
            <rFont val="Tahoma"/>
            <charset val="1"/>
          </rPr>
          <t xml:space="preserve">, or Fête du Canada, is a Canadian federal holiday that celebrates the 1867 enactment of the Constitution Act, which established the three former British colonies of Canada, Nova Scotia and New Brunswick as a united nation called Canada.
</t>
        </r>
      </text>
    </comment>
    <comment ref="H102" authorId="0" shapeId="0" xr:uid="{9269516D-06B2-4D29-AC82-4D73C3714372}">
      <text>
        <r>
          <rPr>
            <b/>
            <sz val="9"/>
            <color indexed="81"/>
            <rFont val="Tahoma"/>
            <family val="2"/>
          </rPr>
          <t>Independence Day</t>
        </r>
        <r>
          <rPr>
            <sz val="9"/>
            <color indexed="81"/>
            <rFont val="Tahoma"/>
            <family val="2"/>
          </rPr>
          <t xml:space="preserve"> (also known as the Fourth of July), a United States federal holiday that celebrates the adoption of the Declaration of Independence on July 4, 1776. The original 13 American colonies declared independence from Britain and established themselves as a new nation known as the United States of America.
</t>
        </r>
      </text>
    </comment>
    <comment ref="E104" authorId="0" shapeId="0" xr:uid="{A74D069D-C242-4724-BF35-C8EC20BB861F}">
      <text>
        <r>
          <rPr>
            <b/>
            <sz val="9"/>
            <color indexed="81"/>
            <rFont val="Tahoma"/>
            <family val="2"/>
          </rPr>
          <t>The Martyrdom of the Bab</t>
        </r>
        <r>
          <rPr>
            <sz val="9"/>
            <color indexed="81"/>
            <rFont val="Tahoma"/>
            <family val="2"/>
          </rPr>
          <t xml:space="preserve">, a day when Bahá’ís observe the anniversary of the Báb’s execution in Tabriz, Iran, in 1850. July 11: St. Benedict Day, the feast day of St. Benedict celebrated by some Christian denominations.
</t>
        </r>
      </text>
    </comment>
    <comment ref="F104" authorId="0" shapeId="0" xr:uid="{272BC4EA-1E08-44E2-8DA2-095AB7318AB6}">
      <text>
        <r>
          <rPr>
            <b/>
            <sz val="9"/>
            <color indexed="81"/>
            <rFont val="Tahoma"/>
            <family val="2"/>
          </rPr>
          <t>The Martyrdom of the Bab</t>
        </r>
        <r>
          <rPr>
            <sz val="9"/>
            <color indexed="81"/>
            <rFont val="Tahoma"/>
            <family val="2"/>
          </rPr>
          <t>, a day when Bahá’ís observe the anniversary of the Báb’s execution in Tabriz, Iran, in 1850. July 11: St. Benedict Day, the feast day of St. Benedict celebrated by some Christian denominations.</t>
        </r>
      </text>
    </comment>
    <comment ref="H104" authorId="0" shapeId="0" xr:uid="{AECF5FCD-CB80-4AEB-8B2F-6B56949496C1}">
      <text>
        <r>
          <rPr>
            <b/>
            <sz val="9"/>
            <color indexed="81"/>
            <rFont val="Tahoma"/>
            <family val="2"/>
          </rPr>
          <t>World Population Day</t>
        </r>
        <r>
          <rPr>
            <sz val="9"/>
            <color indexed="81"/>
            <rFont val="Tahoma"/>
            <family val="2"/>
          </rPr>
          <t xml:space="preserve">, an observance established in 1989 by the Governing Council of the United Nations Development Programme. The annual event is designed to raise awareness of global population issues.
</t>
        </r>
      </text>
    </comment>
    <comment ref="D106" authorId="0" shapeId="0" xr:uid="{F60BC387-731E-44F9-B186-6B6CD553F152}">
      <text>
        <r>
          <rPr>
            <b/>
            <sz val="9"/>
            <color indexed="81"/>
            <rFont val="Tahoma"/>
            <family val="2"/>
          </rPr>
          <t>International Non-Binary People’s Day</t>
        </r>
        <r>
          <rPr>
            <sz val="9"/>
            <color indexed="81"/>
            <rFont val="Tahoma"/>
            <family val="2"/>
          </rPr>
          <t xml:space="preserve">, aimed at raising awareness and organizing around the issues faced by non-binary people around the world while celebrating their contributions.
</t>
        </r>
        <r>
          <rPr>
            <b/>
            <sz val="9"/>
            <color indexed="81"/>
            <rFont val="Tahoma"/>
            <family val="2"/>
          </rPr>
          <t>Bastille Day</t>
        </r>
        <r>
          <rPr>
            <sz val="9"/>
            <color indexed="81"/>
            <rFont val="Tahoma"/>
            <family val="2"/>
          </rPr>
          <t>, a French federal holiday that commemorates the Storming of the Bastille, a fortress-prison in Paris that held political prisoners who had displeased the French nobility. The Storming of the Bastille, which took place on July 14, 1789, was regarded as a turning point of the French Revolution. Celebrations are held throughout France.</t>
        </r>
      </text>
    </comment>
    <comment ref="E106" authorId="0" shapeId="0" xr:uid="{A49C6EAF-2BDE-4C2D-8EF4-3CCBF16E1696}">
      <text>
        <r>
          <rPr>
            <b/>
            <sz val="9"/>
            <color indexed="81"/>
            <rFont val="Tahoma"/>
            <family val="2"/>
          </rPr>
          <t>St. Vladimir of the Great Day</t>
        </r>
        <r>
          <rPr>
            <sz val="9"/>
            <color indexed="81"/>
            <rFont val="Tahoma"/>
            <family val="2"/>
          </rPr>
          <t xml:space="preserve">, feast day for St. Vladimir celebrated by the Eastern Orthodox and Roman Catholic churches.
</t>
        </r>
      </text>
    </comment>
    <comment ref="G106" authorId="0" shapeId="0" xr:uid="{B11FB6A4-B624-4A70-8FF8-DA9ED17E5EC0}">
      <text>
        <r>
          <rPr>
            <b/>
            <sz val="9"/>
            <color indexed="81"/>
            <rFont val="Tahoma"/>
            <family val="2"/>
          </rPr>
          <t>Tisha B'Av</t>
        </r>
        <r>
          <rPr>
            <sz val="9"/>
            <color indexed="81"/>
            <rFont val="Tahoma"/>
            <family val="2"/>
          </rPr>
          <t xml:space="preserve">, a fast in commemoration of the destruction of two holy and sacred temples of Judaism destroyed by the Babylonians (in 586 B.C.E) and Romans (in 70 C.E.). At the Tisha B’Av, after select passages from the Torah are read and understood, netilat yadayim, or the washing of the hands, is performed.
</t>
        </r>
      </text>
    </comment>
    <comment ref="H106" authorId="0" shapeId="0" xr:uid="{8EB8B1B5-FD52-487F-8C80-5BFBE8B51336}">
      <text>
        <r>
          <rPr>
            <b/>
            <sz val="9"/>
            <color indexed="81"/>
            <rFont val="Tahoma"/>
            <family val="2"/>
          </rPr>
          <t>Tisha B'Av</t>
        </r>
        <r>
          <rPr>
            <sz val="9"/>
            <color indexed="81"/>
            <rFont val="Tahoma"/>
            <family val="2"/>
          </rPr>
          <t xml:space="preserve">, a fast in commemoration of the destruction of two holy and sacred temples of Judaism destroyed by the Babylonians (in 586 B.C.E) and Romans (in 70 C.E.). At the Tisha B’Av, after select passages from the Torah are read and understood, netilat yadayim, or the washing of the hands, is performed.
</t>
        </r>
        <r>
          <rPr>
            <b/>
            <sz val="9"/>
            <color indexed="81"/>
            <rFont val="Tahoma"/>
            <family val="2"/>
          </rPr>
          <t>Waqf al Arafa</t>
        </r>
        <r>
          <rPr>
            <sz val="9"/>
            <color indexed="81"/>
            <rFont val="Tahoma"/>
            <family val="2"/>
          </rPr>
          <t xml:space="preserve">, the second day of pilgrimage within the Islamic faith.
</t>
        </r>
        <r>
          <rPr>
            <b/>
            <sz val="9"/>
            <color indexed="81"/>
            <rFont val="Tahoma"/>
            <family val="2"/>
          </rPr>
          <t>Nelson Mandela International Day</t>
        </r>
        <r>
          <rPr>
            <sz val="9"/>
            <color indexed="81"/>
            <rFont val="Tahoma"/>
            <family val="2"/>
          </rPr>
          <t xml:space="preserve">, launched on July 18, 2009, in recognition of Nelson Mandela’s birthday via unanimous decision of the U.N. General Assembly. It was inspired by a call Nelson Mandela made a year earlier for the next generation to take on the burden of leadership in addressing the world’s social injustices: “It is in your hands now.” It is more than a celebration of Mandela’s life and legacy; it is a global movement to honor his life’s work and to change the world for the better.
</t>
        </r>
      </text>
    </comment>
    <comment ref="B108" authorId="0" shapeId="0" xr:uid="{453A8D89-1C63-4F6A-8641-5E27981AB3BB}">
      <text>
        <r>
          <rPr>
            <b/>
            <sz val="9"/>
            <color indexed="81"/>
            <rFont val="Tahoma"/>
            <family val="2"/>
          </rPr>
          <t>Waqf al Arafa</t>
        </r>
        <r>
          <rPr>
            <sz val="9"/>
            <color indexed="81"/>
            <rFont val="Tahoma"/>
            <family val="2"/>
          </rPr>
          <t xml:space="preserve">, the second day of pilgrimage within the Islamic faith.
</t>
        </r>
        <r>
          <rPr>
            <b/>
            <sz val="9"/>
            <color indexed="81"/>
            <rFont val="Tahoma"/>
            <family val="2"/>
          </rPr>
          <t>Eid al-Adha</t>
        </r>
        <r>
          <rPr>
            <sz val="9"/>
            <color indexed="81"/>
            <rFont val="Tahoma"/>
            <family val="2"/>
          </rPr>
          <t>, an Islamic festival to commemorate the willingness of Ibrahim (also known as Abraham) to follow Allah's (God's) command to sacrifice his son, Ishmael. Muslims around the world observe this event.</t>
        </r>
      </text>
    </comment>
    <comment ref="C108" authorId="0" shapeId="0" xr:uid="{24A8C992-2244-437A-A247-7C14F44730E8}">
      <text>
        <r>
          <rPr>
            <b/>
            <sz val="9"/>
            <color indexed="81"/>
            <rFont val="Tahoma"/>
            <family val="2"/>
          </rPr>
          <t>Eid al-Adha</t>
        </r>
        <r>
          <rPr>
            <sz val="9"/>
            <color indexed="81"/>
            <rFont val="Tahoma"/>
            <family val="2"/>
          </rPr>
          <t xml:space="preserve">, an Islamic festival to commemorate the willingness of Ibrahim (also known as Abraham) to follow Allah's (God's) command to sacrifice his son, Ishmael. Muslims around the world observe this event.
</t>
        </r>
      </text>
    </comment>
    <comment ref="F108" authorId="0" shapeId="0" xr:uid="{BC01EFD5-8C1E-434A-989F-9A1C15032834}">
      <text>
        <r>
          <rPr>
            <b/>
            <sz val="9"/>
            <color indexed="81"/>
            <rFont val="Tahoma"/>
            <family val="2"/>
          </rPr>
          <t>The Birthday of Haile Selassie I</t>
        </r>
        <r>
          <rPr>
            <sz val="9"/>
            <color indexed="81"/>
            <rFont val="Tahoma"/>
            <family val="2"/>
          </rPr>
          <t xml:space="preserve">, the former Emperor of Ethiopia whom the Rastafarians consider to be their savior.
</t>
        </r>
      </text>
    </comment>
    <comment ref="G108" authorId="0" shapeId="0" xr:uid="{C2D62BF8-5AC3-46F4-A36E-FEFC85C91A93}">
      <text>
        <r>
          <rPr>
            <b/>
            <sz val="9"/>
            <color indexed="81"/>
            <rFont val="Tahoma"/>
            <family val="2"/>
          </rPr>
          <t>Asalha Puja</t>
        </r>
        <r>
          <rPr>
            <sz val="9"/>
            <color indexed="81"/>
            <rFont val="Tahoma"/>
            <charset val="1"/>
          </rPr>
          <t xml:space="preserve">, or Dharma Day, is a celebration of Buddha’s first teachings.
</t>
        </r>
        <r>
          <rPr>
            <b/>
            <sz val="9"/>
            <color indexed="81"/>
            <rFont val="Tahoma"/>
            <family val="2"/>
          </rPr>
          <t>Pioneer Day</t>
        </r>
        <r>
          <rPr>
            <sz val="9"/>
            <color indexed="81"/>
            <rFont val="Tahoma"/>
            <charset val="1"/>
          </rPr>
          <t xml:space="preserve">, observed by the Mormons to commemorate the arrival in 1847 of the first Latter Day Saints pioneer in Salt Lake Valley.
</t>
        </r>
      </text>
    </comment>
    <comment ref="H108" authorId="0" shapeId="0" xr:uid="{CC73A334-021D-40E3-B398-A2EC2901A0CC}">
      <text>
        <r>
          <rPr>
            <b/>
            <sz val="9"/>
            <color indexed="81"/>
            <rFont val="Tahoma"/>
            <family val="2"/>
          </rPr>
          <t>St. James the Greater Day</t>
        </r>
        <r>
          <rPr>
            <sz val="9"/>
            <color indexed="81"/>
            <rFont val="Tahoma"/>
            <family val="2"/>
          </rPr>
          <t xml:space="preserve">, feast day for St. James the Greater celebrated by some Christian denominations.
</t>
        </r>
      </text>
    </comment>
    <comment ref="B110" authorId="0" shapeId="0" xr:uid="{31C62DDC-9E48-4348-9C44-D465452A422F}">
      <text>
        <r>
          <rPr>
            <b/>
            <sz val="9"/>
            <color indexed="81"/>
            <rFont val="Tahoma"/>
            <family val="2"/>
          </rPr>
          <t>Disability Independence Day</t>
        </r>
        <r>
          <rPr>
            <sz val="9"/>
            <color indexed="81"/>
            <rFont val="Tahoma"/>
            <family val="2"/>
          </rPr>
          <t xml:space="preserve">, celebrating the anniversary of the 1990 signing of the Americans with Disabilities Act.
</t>
        </r>
      </text>
    </comment>
    <comment ref="F110" authorId="0" shapeId="0" xr:uid="{959D579F-DAAA-4175-9F17-0F8411512239}">
      <text>
        <r>
          <rPr>
            <b/>
            <sz val="9"/>
            <color indexed="81"/>
            <rFont val="Tahoma"/>
            <family val="2"/>
          </rPr>
          <t>International Day of Friendship</t>
        </r>
        <r>
          <rPr>
            <sz val="9"/>
            <color indexed="81"/>
            <rFont val="Tahoma"/>
            <family val="2"/>
          </rPr>
          <t xml:space="preserve">, proclaimed in 2011 by the U.N. General Assembly with the idea that friendship between peoples, countries, cultures and individuals can inspire peace efforts and build bridges between communities.
</t>
        </r>
      </text>
    </comment>
    <comment ref="H118" authorId="0" shapeId="0" xr:uid="{5DDB75E9-47DD-42D4-B259-F8D3CFCEA2E4}">
      <text>
        <r>
          <rPr>
            <b/>
            <sz val="9"/>
            <color indexed="81"/>
            <rFont val="Tahoma"/>
            <family val="2"/>
          </rPr>
          <t>Lammas</t>
        </r>
        <r>
          <rPr>
            <sz val="9"/>
            <color indexed="81"/>
            <rFont val="Tahoma"/>
            <family val="2"/>
          </rPr>
          <t xml:space="preserve">, a festival to mark the annual wheat harvest within some English-speaking countries in the Northern Hemisphere.
</t>
        </r>
        <r>
          <rPr>
            <b/>
            <sz val="9"/>
            <color indexed="81"/>
            <rFont val="Tahoma"/>
            <family val="2"/>
          </rPr>
          <t>Lughnasadh</t>
        </r>
        <r>
          <rPr>
            <sz val="9"/>
            <color indexed="81"/>
            <rFont val="Tahoma"/>
            <family val="2"/>
          </rPr>
          <t xml:space="preserve">, a Gaelic festival marking the beginning of the harvest season.
</t>
        </r>
        <r>
          <rPr>
            <b/>
            <sz val="9"/>
            <color indexed="81"/>
            <rFont val="Tahoma"/>
            <family val="2"/>
          </rPr>
          <t>Fast in Honor of Holy Mother of Jesus</t>
        </r>
        <r>
          <rPr>
            <sz val="9"/>
            <color indexed="81"/>
            <rFont val="Tahoma"/>
            <family val="2"/>
          </rPr>
          <t>, beginning of the 14-day period of preparation for Orthodox Christians leading up to the Dormition of the Virgin Mary.</t>
        </r>
      </text>
    </comment>
    <comment ref="F120" authorId="0" shapeId="0" xr:uid="{ED27CC02-7C14-4133-894C-FD18CADBB411}">
      <text>
        <r>
          <rPr>
            <b/>
            <sz val="9"/>
            <color indexed="81"/>
            <rFont val="Tahoma"/>
            <family val="2"/>
          </rPr>
          <t xml:space="preserve">Transfiguration of the Lord </t>
        </r>
        <r>
          <rPr>
            <sz val="9"/>
            <color indexed="81"/>
            <rFont val="Tahoma"/>
            <family val="2"/>
          </rPr>
          <t xml:space="preserve">(Feast of the Transfiguration), celebrated by various Christian denominations, the feast day is dedicated to the transfiguration of Jesus.
</t>
        </r>
      </text>
    </comment>
    <comment ref="C122" authorId="0" shapeId="0" xr:uid="{355E02AD-D1BF-4E74-8F72-54852D0BDB72}">
      <text>
        <r>
          <rPr>
            <b/>
            <sz val="9"/>
            <color indexed="81"/>
            <rFont val="Tahoma"/>
            <family val="2"/>
          </rPr>
          <t>Hijri New Year</t>
        </r>
        <r>
          <rPr>
            <sz val="9"/>
            <color indexed="81"/>
            <rFont val="Tahoma"/>
            <family val="2"/>
          </rPr>
          <t xml:space="preserve">, the day that marks the beginning of the new Islamic calendar year.
</t>
        </r>
      </text>
    </comment>
    <comment ref="F122" authorId="0" shapeId="0" xr:uid="{C57A40C4-200D-4E13-8118-9E61282A3BF8}">
      <text>
        <r>
          <rPr>
            <b/>
            <sz val="9"/>
            <color indexed="81"/>
            <rFont val="Tahoma"/>
            <family val="2"/>
          </rPr>
          <t>Black Women’s Equal Pay Day</t>
        </r>
        <r>
          <rPr>
            <sz val="9"/>
            <color indexed="81"/>
            <rFont val="Tahoma"/>
            <family val="2"/>
          </rPr>
          <t>. The aim is to raise awareness about the wider-than-average pay gap between Black women and White men. Black women are paid 62 cents for every dollar paid to white men.</t>
        </r>
      </text>
    </comment>
    <comment ref="H122" authorId="0" shapeId="0" xr:uid="{6D30AC03-2026-47D4-8F43-C86FAB040D52}">
      <text>
        <r>
          <rPr>
            <b/>
            <sz val="9"/>
            <color indexed="81"/>
            <rFont val="Tahoma"/>
            <family val="2"/>
          </rPr>
          <t>Assumption of Blessed Virgin Mary</t>
        </r>
        <r>
          <rPr>
            <sz val="9"/>
            <color indexed="81"/>
            <rFont val="Tahoma"/>
            <family val="2"/>
          </rPr>
          <t xml:space="preserve">, according to the beliefs of the Catholic Church, Eastern and Oriental Orthodoxy, as well as parts of Anglicanism, the day commemorates the bodily taking up of the Virgin Mary into heaven at the end of her earthly life.
</t>
        </r>
        <r>
          <rPr>
            <b/>
            <sz val="9"/>
            <color indexed="81"/>
            <rFont val="Tahoma"/>
            <family val="2"/>
          </rPr>
          <t>Dormition of the Theotokos,</t>
        </r>
        <r>
          <rPr>
            <sz val="9"/>
            <color indexed="81"/>
            <rFont val="Tahoma"/>
            <family val="2"/>
          </rPr>
          <t xml:space="preserve"> a Great Feast of the Eastern Orthodox, Oriental Orthodox and Eastern Catholic Churches that commemorates the "falling asleep," or death, of Mary the Theotokos ("Mother of God") and her bodily resurrection before ascending into heaven.
</t>
        </r>
      </text>
    </comment>
    <comment ref="C124" authorId="0" shapeId="0" xr:uid="{A9D165FF-E9EA-4D21-8F3E-958AA9677C25}">
      <text>
        <r>
          <rPr>
            <b/>
            <sz val="9"/>
            <color indexed="81"/>
            <rFont val="Tahoma"/>
            <family val="2"/>
          </rPr>
          <t>Marcus Garvey Day</t>
        </r>
        <r>
          <rPr>
            <sz val="9"/>
            <color indexed="81"/>
            <rFont val="Tahoma"/>
            <family val="2"/>
          </rPr>
          <t xml:space="preserve">, which celebrates the birthday of the Jamaican politician and activist who is revered by Rastafarians. Garvey is credited with starting the Back to Africa movement, which encouraged those of African descent to return to the land of their ancestors during and after slavery in North America.
</t>
        </r>
      </text>
    </comment>
    <comment ref="D124" authorId="0" shapeId="0" xr:uid="{1288817A-920D-46E5-9EB2-2BF8C95C009A}">
      <text>
        <r>
          <rPr>
            <b/>
            <sz val="9"/>
            <color indexed="81"/>
            <rFont val="Tahoma"/>
            <family val="2"/>
          </rPr>
          <t>Ashura</t>
        </r>
        <r>
          <rPr>
            <sz val="9"/>
            <color indexed="81"/>
            <rFont val="Tahoma"/>
            <family val="2"/>
          </rPr>
          <t>, an Islamic holiday commemorating the day Noah left the ark and the day Allah saved Moses from the Egyptians.</t>
        </r>
      </text>
    </comment>
    <comment ref="E124" authorId="0" shapeId="0" xr:uid="{10BC8AD6-978C-49FB-B49C-CC4B7740F19F}">
      <text>
        <r>
          <rPr>
            <b/>
            <sz val="9"/>
            <color indexed="81"/>
            <rFont val="Tahoma"/>
            <family val="2"/>
          </rPr>
          <t>Ashura</t>
        </r>
        <r>
          <rPr>
            <sz val="9"/>
            <color indexed="81"/>
            <rFont val="Tahoma"/>
            <family val="2"/>
          </rPr>
          <t xml:space="preserve">, an Islamic holiday commemorating the day Noah left the ark and the day Allah saved Moses from the Egyptians.
</t>
        </r>
      </text>
    </comment>
    <comment ref="H124" authorId="0" shapeId="0" xr:uid="{ABA8B909-34BF-4919-A749-0A513616D949}">
      <text>
        <r>
          <rPr>
            <b/>
            <sz val="9"/>
            <color indexed="81"/>
            <rFont val="Tahoma"/>
            <family val="2"/>
          </rPr>
          <t>Obon</t>
        </r>
        <r>
          <rPr>
            <sz val="9"/>
            <color indexed="81"/>
            <rFont val="Tahoma"/>
            <family val="2"/>
          </rPr>
          <t xml:space="preserve"> (Ullambana), a Buddhist festival and Japanese custom for honoring the spirits of ancestors.
</t>
        </r>
        <r>
          <rPr>
            <b/>
            <sz val="9"/>
            <color indexed="81"/>
            <rFont val="Tahoma"/>
            <family val="2"/>
          </rPr>
          <t>Raksha Bandhan</t>
        </r>
        <r>
          <rPr>
            <sz val="9"/>
            <color indexed="81"/>
            <rFont val="Tahoma"/>
            <family val="2"/>
          </rPr>
          <t xml:space="preserve">, a Hindu holiday commemorating the loving kinship between a brother and sister. “Raksha” means “protection” in Hindi and symbolizes the longing a sister has to be protected by her brother. During the celebration, a sister ties a string around her brother’s (or brother-figure’s) wrist and asks him to protect her. The brother usually gives the sister a gift and agrees to protect her for life.
</t>
        </r>
        <r>
          <rPr>
            <b/>
            <sz val="9"/>
            <color indexed="81"/>
            <rFont val="Tahoma"/>
            <family val="2"/>
          </rPr>
          <t>Hungry Ghost Festival</t>
        </r>
        <r>
          <rPr>
            <sz val="9"/>
            <color indexed="81"/>
            <rFont val="Tahoma"/>
            <family val="2"/>
          </rPr>
          <t xml:space="preserve">, a Chinese holiday where street, market, and temple ceremonies take place to honor dead ancestors and appease other spirits.
</t>
        </r>
      </text>
    </comment>
    <comment ref="B126" authorId="0" shapeId="0" xr:uid="{DECDAE4B-692C-4C8B-8A7F-0807FF88D5B3}">
      <text>
        <r>
          <rPr>
            <b/>
            <sz val="9"/>
            <color indexed="81"/>
            <rFont val="Tahoma"/>
            <family val="2"/>
          </rPr>
          <t>International Day for the Remembrance of the Slave Trade and its Abolition</t>
        </r>
        <r>
          <rPr>
            <sz val="9"/>
            <color indexed="81"/>
            <rFont val="Tahoma"/>
            <family val="2"/>
          </rPr>
          <t xml:space="preserve"> and the anniversary of the uprising in Santo Domingo (today Haiti and the Dominican Republic) that initiated the abolition of slavery in the Caribbean.</t>
        </r>
      </text>
    </comment>
    <comment ref="E126" authorId="0" shapeId="0" xr:uid="{05C029CB-6AAF-4451-928E-B9F36FA647BD}">
      <text>
        <r>
          <rPr>
            <b/>
            <sz val="9"/>
            <color indexed="81"/>
            <rFont val="Tahoma"/>
            <family val="2"/>
          </rPr>
          <t>Women’s Equality Day</t>
        </r>
        <r>
          <rPr>
            <sz val="9"/>
            <color indexed="81"/>
            <rFont val="Tahoma"/>
            <family val="2"/>
          </rPr>
          <t xml:space="preserve">, which commemorates the August 26, 1920, certification of the 19th Amendment to the U.S. Constitution that gave women the right to vote. Congresswoman Bella Abzug first introduced a proclamation for Women’s Equality Day in 1971. Since that time, every president has published a proclamation recognizing August 26 as Women’s Equality Day.
</t>
        </r>
      </text>
    </comment>
    <comment ref="H126" authorId="0" shapeId="0" xr:uid="{F9531068-92AB-4900-AF35-770FB0A38EC7}">
      <text>
        <r>
          <rPr>
            <b/>
            <sz val="9"/>
            <color indexed="81"/>
            <rFont val="Tahoma"/>
            <family val="2"/>
          </rPr>
          <t>Krishna Janmashtami</t>
        </r>
        <r>
          <rPr>
            <sz val="9"/>
            <color indexed="81"/>
            <rFont val="Tahoma"/>
            <family val="2"/>
          </rPr>
          <t xml:space="preserve">, a Hindu celebration of Lord Vishnu’s most powerful human incarnations, Krishna, the god of love and compassion. Celebrations include praying and fasting.
</t>
        </r>
      </text>
    </comment>
    <comment ref="B128" authorId="0" shapeId="0" xr:uid="{364E2509-C163-47AE-8371-ED839F81EC2F}">
      <text>
        <r>
          <rPr>
            <b/>
            <sz val="9"/>
            <color indexed="81"/>
            <rFont val="Tahoma"/>
            <family val="2"/>
          </rPr>
          <t>Krishna Janmashtami</t>
        </r>
        <r>
          <rPr>
            <sz val="9"/>
            <color indexed="81"/>
            <rFont val="Tahoma"/>
            <family val="2"/>
          </rPr>
          <t xml:space="preserve">, a Hindu celebration of Lord Vishnu’s most powerful human incarnations, Krishna, the god of love and compassion. Celebrations include praying and fasting.
</t>
        </r>
      </text>
    </comment>
    <comment ref="G134" authorId="0" shapeId="0" xr:uid="{F029E8D3-BBCA-4746-A18E-BB147C86A03C}">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text>
    </comment>
    <comment ref="H134" authorId="0" shapeId="0" xr:uid="{2A6013A9-3BFF-4631-9710-7B81AC4854EA}">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text>
    </comment>
    <comment ref="B136" authorId="0" shapeId="0" xr:uid="{1186BB5A-F1DE-4FD2-9428-4B470B05AA76}">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r>
          <rPr>
            <b/>
            <sz val="9"/>
            <color indexed="81"/>
            <rFont val="Tahoma"/>
            <family val="2"/>
          </rPr>
          <t>Labor Day</t>
        </r>
        <r>
          <rPr>
            <sz val="9"/>
            <color indexed="81"/>
            <rFont val="Tahoma"/>
            <family val="2"/>
          </rPr>
          <t xml:space="preserve"> in the United States. Labor Day honors the contribution that laborers have made to the country and is observed on the first Monday of September.
</t>
        </r>
        <r>
          <rPr>
            <b/>
            <sz val="9"/>
            <color indexed="81"/>
            <rFont val="Tahoma"/>
            <family val="2"/>
          </rPr>
          <t>Rosh Hashanah</t>
        </r>
        <r>
          <rPr>
            <sz val="9"/>
            <color indexed="81"/>
            <rFont val="Tahoma"/>
            <family val="2"/>
          </rPr>
          <t>, the Jewish New Year celebration, marking the creation of the world.</t>
        </r>
      </text>
    </comment>
    <comment ref="C136" authorId="0" shapeId="0" xr:uid="{CD0E935C-6267-415E-AFA2-6D348135F519}">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r>
          <rPr>
            <b/>
            <sz val="9"/>
            <color indexed="81"/>
            <rFont val="Tahoma"/>
            <family val="2"/>
          </rPr>
          <t>Rosh Hashanah</t>
        </r>
        <r>
          <rPr>
            <sz val="9"/>
            <color indexed="81"/>
            <rFont val="Tahoma"/>
            <family val="2"/>
          </rPr>
          <t>, the Jewish New Year celebration, marking the creation of the world.</t>
        </r>
      </text>
    </comment>
    <comment ref="D136" authorId="0" shapeId="0" xr:uid="{C75EB1AC-9655-4127-AE18-26D67B60571D}">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r>
          <rPr>
            <b/>
            <sz val="9"/>
            <color indexed="81"/>
            <rFont val="Tahoma"/>
            <family val="2"/>
          </rPr>
          <t>Rosh Hashanah</t>
        </r>
        <r>
          <rPr>
            <sz val="9"/>
            <color indexed="81"/>
            <rFont val="Tahoma"/>
            <family val="2"/>
          </rPr>
          <t>, the Jewish New Year celebration, marking the creation of the world.</t>
        </r>
      </text>
    </comment>
    <comment ref="E136" authorId="0" shapeId="0" xr:uid="{F830DF9A-6121-49B2-B5F5-DE583C426AE0}">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text>
    </comment>
    <comment ref="F136" authorId="0" shapeId="0" xr:uid="{7D91621C-A177-47D5-8565-B1AC3B91C993}">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r>
          <rPr>
            <b/>
            <sz val="9"/>
            <color indexed="81"/>
            <rFont val="Tahoma"/>
            <family val="2"/>
          </rPr>
          <t>Ganesh Chaturthi</t>
        </r>
        <r>
          <rPr>
            <sz val="9"/>
            <color indexed="81"/>
            <rFont val="Tahoma"/>
            <family val="2"/>
          </rPr>
          <t xml:space="preserve">, a Hindu holiday lasting around 10 days, where the elephant-headed Hindu God is praised and given offerings.
</t>
        </r>
      </text>
    </comment>
    <comment ref="G136" authorId="0" shapeId="0" xr:uid="{CFA887E0-5EFA-4A2F-ABC3-490FF6ADE7E8}">
      <text>
        <r>
          <rPr>
            <b/>
            <sz val="9"/>
            <color indexed="81"/>
            <rFont val="Tahoma"/>
            <family val="2"/>
          </rPr>
          <t>Paryushana Parva</t>
        </r>
        <r>
          <rPr>
            <sz val="9"/>
            <color indexed="81"/>
            <rFont val="Tahoma"/>
            <family val="2"/>
          </rPr>
          <t xml:space="preserve">, a Jain festival lasting about eight to ten days that is observed through meditation and fasting. Its main focus is spiritual upliftment, pursuit of salvation and a deeper understanding of the religion.
</t>
        </r>
        <r>
          <rPr>
            <b/>
            <sz val="9"/>
            <color indexed="81"/>
            <rFont val="Tahoma"/>
            <family val="2"/>
          </rPr>
          <t>Beheading of St. John the Baptist,</t>
        </r>
        <r>
          <rPr>
            <sz val="9"/>
            <color indexed="81"/>
            <rFont val="Tahoma"/>
            <family val="2"/>
          </rPr>
          <t xml:space="preserve"> a holy day observed by various Christian churches that follow liturgical traditions. The day commemorates the martyrdom by the beheading of St. John the Baptist on the orders of Herod Antipas through the vengeful request of his stepdaughter, Salome, and her mother.
</t>
        </r>
        <r>
          <rPr>
            <b/>
            <sz val="9"/>
            <color indexed="81"/>
            <rFont val="Tahoma"/>
            <family val="2"/>
          </rPr>
          <t>Ethiopian New Year</t>
        </r>
        <r>
          <rPr>
            <sz val="9"/>
            <color indexed="81"/>
            <rFont val="Tahoma"/>
            <family val="2"/>
          </rPr>
          <t xml:space="preserve">. Rastafarians celebrate the New Year on this date and believe that Ethiopia is their spiritual home.
</t>
        </r>
        <r>
          <rPr>
            <b/>
            <sz val="9"/>
            <color indexed="81"/>
            <rFont val="Tahoma"/>
            <family val="2"/>
          </rPr>
          <t>Patriot Day</t>
        </r>
        <r>
          <rPr>
            <sz val="9"/>
            <color indexed="81"/>
            <rFont val="Tahoma"/>
            <family val="2"/>
          </rPr>
          <t>, a United States national observance to honor the memory of those who were killed in the attacks of September 11, 2001.</t>
        </r>
      </text>
    </comment>
    <comment ref="D138" authorId="0" shapeId="0" xr:uid="{F98DF614-8187-4E73-BA28-676811CD3F98}">
      <text>
        <r>
          <rPr>
            <b/>
            <sz val="9"/>
            <color indexed="81"/>
            <rFont val="Tahoma"/>
            <family val="2"/>
          </rPr>
          <t>Yom Kippur</t>
        </r>
        <r>
          <rPr>
            <sz val="9"/>
            <color indexed="81"/>
            <rFont val="Tahoma"/>
            <family val="2"/>
          </rPr>
          <t xml:space="preserve">, the holiest day on the Jewish calendar, a day of atonement marked by fasting and ceremonial repentance.
</t>
        </r>
      </text>
    </comment>
    <comment ref="E138" authorId="0" shapeId="0" xr:uid="{AA60B85B-12E0-4211-AB2C-8E3373E9A249}">
      <text>
        <r>
          <rPr>
            <b/>
            <sz val="9"/>
            <color indexed="81"/>
            <rFont val="Tahoma"/>
            <family val="2"/>
          </rPr>
          <t>Yom Kippur</t>
        </r>
        <r>
          <rPr>
            <sz val="9"/>
            <color indexed="81"/>
            <rFont val="Tahoma"/>
            <charset val="1"/>
          </rPr>
          <t xml:space="preserve">, the holiest day on the Jewish calendar, a day of atonement marked by fasting and ceremonial repentance.
</t>
        </r>
      </text>
    </comment>
    <comment ref="G138" authorId="0" shapeId="0" xr:uid="{D2666D83-58A8-4225-A709-F9C5DF37C08C}">
      <text>
        <r>
          <rPr>
            <b/>
            <sz val="9"/>
            <color indexed="81"/>
            <rFont val="Tahoma"/>
            <family val="2"/>
          </rPr>
          <t>International Equal Pay Day</t>
        </r>
        <r>
          <rPr>
            <sz val="9"/>
            <color indexed="81"/>
            <rFont val="Tahoma"/>
            <family val="2"/>
          </rPr>
          <t xml:space="preserve">, celebrated for the first time in September 2020, represents the longstanding efforts towards the achievement of equal pay for work of equal value. It further builds on the United Nations’ commitment to human rights and against all forms of discrimination, including discrimination against women and girls.
</t>
        </r>
      </text>
    </comment>
    <comment ref="B140" authorId="0" shapeId="0" xr:uid="{15D2F8EF-409F-4FA0-AD77-35BDF043AEF5}">
      <text>
        <r>
          <rPr>
            <b/>
            <sz val="9"/>
            <color indexed="81"/>
            <rFont val="Tahoma"/>
            <family val="2"/>
          </rPr>
          <t>Sukkot</t>
        </r>
        <r>
          <rPr>
            <sz val="9"/>
            <color indexed="81"/>
            <rFont val="Tahoma"/>
            <family val="2"/>
          </rPr>
          <t xml:space="preserve">, a seven-day Jewish festival giving thanks for the fall harvest.
</t>
        </r>
      </text>
    </comment>
    <comment ref="C140" authorId="0" shapeId="0" xr:uid="{79CAA5C7-9328-4ED6-B89F-582D340358ED}">
      <text>
        <r>
          <rPr>
            <b/>
            <sz val="9"/>
            <color indexed="81"/>
            <rFont val="Tahoma"/>
            <family val="2"/>
          </rPr>
          <t>Sukkot</t>
        </r>
        <r>
          <rPr>
            <sz val="9"/>
            <color indexed="81"/>
            <rFont val="Tahoma"/>
            <family val="2"/>
          </rPr>
          <t xml:space="preserve">, a seven-day Jewish festival giving thanks for the fall harvest.
</t>
        </r>
      </text>
    </comment>
    <comment ref="D140" authorId="0" shapeId="0" xr:uid="{8EF25661-61B8-4E71-AFFB-1B54173C585C}">
      <text>
        <r>
          <rPr>
            <b/>
            <sz val="9"/>
            <color indexed="81"/>
            <rFont val="Tahoma"/>
            <family val="2"/>
          </rPr>
          <t>Sukkot</t>
        </r>
        <r>
          <rPr>
            <sz val="9"/>
            <color indexed="81"/>
            <rFont val="Tahoma"/>
            <family val="2"/>
          </rPr>
          <t xml:space="preserve">, a seven-day Jewish festival giving thanks for the fall harvest.
</t>
        </r>
        <r>
          <rPr>
            <b/>
            <sz val="9"/>
            <color indexed="81"/>
            <rFont val="Tahoma"/>
            <family val="2"/>
          </rPr>
          <t>Ostara Mabon</t>
        </r>
        <r>
          <rPr>
            <sz val="9"/>
            <color indexed="81"/>
            <rFont val="Tahoma"/>
            <family val="2"/>
          </rPr>
          <t>, a celebration of the vernal equinox commemorated by Pagans and Wiccans.</t>
        </r>
      </text>
    </comment>
    <comment ref="E140" authorId="0" shapeId="0" xr:uid="{4A0BD2DE-48DB-47F8-B0E3-1FE174C0D06B}">
      <text>
        <r>
          <rPr>
            <b/>
            <sz val="9"/>
            <color indexed="81"/>
            <rFont val="Tahoma"/>
            <family val="2"/>
          </rPr>
          <t>Sukkot</t>
        </r>
        <r>
          <rPr>
            <sz val="9"/>
            <color indexed="81"/>
            <rFont val="Tahoma"/>
            <family val="2"/>
          </rPr>
          <t xml:space="preserve">, a seven-day Jewish festival giving thanks for the fall harvest.
</t>
        </r>
      </text>
    </comment>
    <comment ref="F140" authorId="0" shapeId="0" xr:uid="{F765FD38-5158-4D9B-A6F1-F2CF05FA5A5D}">
      <text>
        <r>
          <rPr>
            <b/>
            <sz val="9"/>
            <color indexed="81"/>
            <rFont val="Tahoma"/>
            <family val="2"/>
          </rPr>
          <t>Sukkot</t>
        </r>
        <r>
          <rPr>
            <sz val="9"/>
            <color indexed="81"/>
            <rFont val="Tahoma"/>
            <family val="2"/>
          </rPr>
          <t xml:space="preserve">, a seven-day Jewish festival giving thanks for the fall harvest.
</t>
        </r>
        <r>
          <rPr>
            <b/>
            <sz val="9"/>
            <color indexed="81"/>
            <rFont val="Tahoma"/>
            <family val="2"/>
          </rPr>
          <t>Native American Day</t>
        </r>
        <r>
          <rPr>
            <sz val="9"/>
            <color indexed="81"/>
            <rFont val="Tahoma"/>
            <family val="2"/>
          </rPr>
          <t>, a Federal holiday observed annually on the fourth Friday in September in the state of California and Nevada and on the second Monday in October in South Dakota and Oklahoma, United States.</t>
        </r>
      </text>
    </comment>
    <comment ref="G140" authorId="0" shapeId="0" xr:uid="{6DF86491-4238-4D23-894F-470380132040}">
      <text>
        <r>
          <rPr>
            <b/>
            <sz val="9"/>
            <color indexed="81"/>
            <rFont val="Tahoma"/>
            <family val="2"/>
          </rPr>
          <t>Sukkot</t>
        </r>
        <r>
          <rPr>
            <sz val="9"/>
            <color indexed="81"/>
            <rFont val="Tahoma"/>
            <family val="2"/>
          </rPr>
          <t xml:space="preserve">, a seven-day Jewish festival giving thanks for the fall harvest.
</t>
        </r>
      </text>
    </comment>
    <comment ref="H140" authorId="0" shapeId="0" xr:uid="{37FDB992-FF93-4B7E-A4D0-02F4313FB630}">
      <text>
        <r>
          <rPr>
            <b/>
            <sz val="9"/>
            <color indexed="81"/>
            <rFont val="Tahoma"/>
            <family val="2"/>
          </rPr>
          <t>Sukkot</t>
        </r>
        <r>
          <rPr>
            <sz val="9"/>
            <color indexed="81"/>
            <rFont val="Tahoma"/>
            <family val="2"/>
          </rPr>
          <t xml:space="preserve">, a seven-day Jewish festival giving thanks for the fall harvest.
</t>
        </r>
      </text>
    </comment>
    <comment ref="B142" authorId="0" shapeId="0" xr:uid="{2FA47C90-8BEF-4C1B-99EB-8DAA13130E07}">
      <text>
        <r>
          <rPr>
            <b/>
            <sz val="9"/>
            <color indexed="81"/>
            <rFont val="Tahoma"/>
            <family val="2"/>
          </rPr>
          <t>Sukkot</t>
        </r>
        <r>
          <rPr>
            <sz val="9"/>
            <color indexed="81"/>
            <rFont val="Tahoma"/>
            <family val="2"/>
          </rPr>
          <t xml:space="preserve">, a seven-day Jewish festival giving thanks for the fall harvest.
</t>
        </r>
        <r>
          <rPr>
            <b/>
            <sz val="9"/>
            <color indexed="81"/>
            <rFont val="Tahoma"/>
            <family val="2"/>
          </rPr>
          <t xml:space="preserve">
Elevation of the Life Giving Cross </t>
        </r>
        <r>
          <rPr>
            <sz val="9"/>
            <color indexed="81"/>
            <rFont val="Tahoma"/>
            <family val="2"/>
          </rPr>
          <t xml:space="preserve">(Holy Cross), a day that commemorates the cross used in the Crucifixion of Jesus in some Christian denominations.
</t>
        </r>
        <r>
          <rPr>
            <b/>
            <sz val="9"/>
            <color indexed="81"/>
            <rFont val="Tahoma"/>
            <family val="2"/>
          </rPr>
          <t>Meskel</t>
        </r>
        <r>
          <rPr>
            <sz val="9"/>
            <color indexed="81"/>
            <rFont val="Tahoma"/>
            <family val="2"/>
          </rPr>
          <t xml:space="preserve">, religious holiday in the Ethiopian Orthodox and Eritrean Orthodox churches that commemorates the discovery of the True Cross by the Roman Empress, Helena, in the fourth century.
</t>
        </r>
        <r>
          <rPr>
            <b/>
            <sz val="9"/>
            <color indexed="81"/>
            <rFont val="Tahoma"/>
            <family val="2"/>
          </rPr>
          <t xml:space="preserve">
Shemini Atzeret</t>
        </r>
        <r>
          <rPr>
            <sz val="9"/>
            <color indexed="81"/>
            <rFont val="Tahoma"/>
            <family val="2"/>
          </rPr>
          <t>, a Jewish holiday also known as The Eighth (Day) of Assembly, takes place the day after the Sukkot festival, where gratitude for the fall harvest is deeply internalized.</t>
        </r>
      </text>
    </comment>
    <comment ref="C142" authorId="0" shapeId="0" xr:uid="{155C59FF-EB74-4B56-A186-5CB8A22222C3}">
      <text>
        <r>
          <rPr>
            <b/>
            <sz val="9"/>
            <color indexed="81"/>
            <rFont val="Tahoma"/>
            <family val="2"/>
          </rPr>
          <t>Shemini Atzeret</t>
        </r>
        <r>
          <rPr>
            <sz val="9"/>
            <color indexed="81"/>
            <rFont val="Tahoma"/>
            <family val="2"/>
          </rPr>
          <t xml:space="preserve">, a Jewish holiday also known as The Eighth (Day) of Assembly, takes place the day after the Sukkot festival, where gratitude for the fall harvest is deeply internalized.
</t>
        </r>
        <r>
          <rPr>
            <b/>
            <sz val="9"/>
            <color indexed="81"/>
            <rFont val="Tahoma"/>
            <family val="2"/>
          </rPr>
          <t>Teacher’s Day in Taiwan</t>
        </r>
        <r>
          <rPr>
            <sz val="9"/>
            <color indexed="81"/>
            <rFont val="Tahoma"/>
            <family val="2"/>
          </rPr>
          <t xml:space="preserve">. This day is used to honor teachers’ contributions to their students and to society in general. People often express their gratitude to their teachers by paying them a visit or sending them a card. This date was chosen to commemorate the birth of Confucius, the model master educator in ancient China.
</t>
        </r>
        <r>
          <rPr>
            <b/>
            <sz val="9"/>
            <color indexed="81"/>
            <rFont val="Tahoma"/>
            <family val="2"/>
          </rPr>
          <t>Simchat Torah</t>
        </r>
        <r>
          <rPr>
            <sz val="9"/>
            <color indexed="81"/>
            <rFont val="Tahoma"/>
            <family val="2"/>
          </rPr>
          <t>, a Jewish holiday, marks the end of the weekly readings of the Torah. The holy book is read from chapter one of Genesis to Deuteronomy 34 and then back to chapter one again, in acknowledgement of the words of the Torah being a circle, a never-ending cycle.</t>
        </r>
      </text>
    </comment>
    <comment ref="D142" authorId="0" shapeId="0" xr:uid="{5F3CC20C-7BBE-4781-A6E2-A41E844DE87A}">
      <text>
        <r>
          <rPr>
            <b/>
            <sz val="9"/>
            <color indexed="81"/>
            <rFont val="Tahoma"/>
            <family val="2"/>
          </rPr>
          <t>Simchat Torah</t>
        </r>
        <r>
          <rPr>
            <sz val="9"/>
            <color indexed="81"/>
            <rFont val="Tahoma"/>
            <family val="2"/>
          </rPr>
          <t xml:space="preserve">, a Jewish holiday, marks the end of the weekly readings of the Torah. The holy book is read from chapter one of Genesis to Deuteronomy 34 and then back to chapter one again, in acknowledgement of the words of the Torah being a circle, a never-ending cycle.
</t>
        </r>
        <r>
          <rPr>
            <b/>
            <sz val="9"/>
            <color indexed="81"/>
            <rFont val="Tahoma"/>
            <family val="2"/>
          </rPr>
          <t>Michaelmas</t>
        </r>
        <r>
          <rPr>
            <sz val="9"/>
            <color indexed="81"/>
            <rFont val="Tahoma"/>
            <family val="2"/>
          </rPr>
          <t>, or the Feast of Michael and All Angels, is a minor Christian festival dedicated to Archangel Michael that is observed in some Western liturgical calendars.</t>
        </r>
      </text>
    </comment>
    <comment ref="F150" authorId="0" shapeId="0" xr:uid="{B2E6FDEC-AC9E-47D9-9E90-342F01D09577}">
      <text>
        <r>
          <rPr>
            <b/>
            <sz val="9"/>
            <color indexed="81"/>
            <rFont val="Tahoma"/>
            <family val="2"/>
          </rPr>
          <t>The beginning of Black History Month in the UK</t>
        </r>
        <r>
          <rPr>
            <sz val="9"/>
            <color indexed="81"/>
            <rFont val="Tahoma"/>
            <family val="2"/>
          </rPr>
          <t xml:space="preserve">, Ireland, and The Netherlands.
</t>
        </r>
        <r>
          <rPr>
            <b/>
            <sz val="9"/>
            <color indexed="81"/>
            <rFont val="Tahoma"/>
            <family val="2"/>
          </rPr>
          <t>Native American Women’s Equal Pay Day</t>
        </r>
        <r>
          <rPr>
            <sz val="9"/>
            <color indexed="81"/>
            <rFont val="Tahoma"/>
            <family val="2"/>
          </rPr>
          <t>. The aim is to raise awareness about the wider-than-average pay gap between Native American women and White men. Native American women are paid 57 cents for every dollar paid to white men.</t>
        </r>
      </text>
    </comment>
    <comment ref="B152" authorId="0" shapeId="0" xr:uid="{3EEE299A-CD8A-413B-888D-37DCE0EA3210}">
      <text>
        <r>
          <rPr>
            <b/>
            <sz val="9"/>
            <color indexed="81"/>
            <rFont val="Tahoma"/>
            <family val="2"/>
          </rPr>
          <t>St. Francis Day</t>
        </r>
        <r>
          <rPr>
            <sz val="9"/>
            <color indexed="81"/>
            <rFont val="Tahoma"/>
            <family val="2"/>
          </rPr>
          <t xml:space="preserve">, feast day for St. Francis of Assisi, the patron saint of animals and the environment, celebrated by many Catholic denominations.
</t>
        </r>
        <r>
          <rPr>
            <b/>
            <sz val="9"/>
            <color indexed="81"/>
            <rFont val="Tahoma"/>
            <family val="2"/>
          </rPr>
          <t>Blessing of the Animals</t>
        </r>
        <r>
          <rPr>
            <sz val="9"/>
            <color indexed="81"/>
            <rFont val="Tahoma"/>
            <family val="2"/>
          </rPr>
          <t>, in congruence with St. Francis Day. Many Unitarian Universalists have picked up on the Catholic tradition of blessing animals, particularly pets, as St. Francis was known for his special connection to animals.</t>
        </r>
      </text>
    </comment>
    <comment ref="D152" authorId="0" shapeId="0" xr:uid="{E6DC73C2-BA92-45A6-9ED2-C6F3B2C5D4A9}">
      <text>
        <r>
          <rPr>
            <b/>
            <sz val="9"/>
            <color indexed="81"/>
            <rFont val="Tahoma"/>
            <family val="2"/>
          </rPr>
          <t>Navaratri</t>
        </r>
        <r>
          <rPr>
            <sz val="9"/>
            <color indexed="81"/>
            <rFont val="Tahoma"/>
            <charset val="1"/>
          </rPr>
          <t xml:space="preserve">, the nine-day festival celebrating the triumph of good over evil. It worships God in the form of the universal mother commonly referred to as Durga, Devi or Shakti, and marks the start of fall.
</t>
        </r>
        <r>
          <rPr>
            <b/>
            <sz val="9"/>
            <color indexed="81"/>
            <rFont val="Tahoma"/>
            <family val="2"/>
          </rPr>
          <t xml:space="preserve">
German-American Day</t>
        </r>
        <r>
          <rPr>
            <sz val="9"/>
            <color indexed="81"/>
            <rFont val="Tahoma"/>
            <charset val="1"/>
          </rPr>
          <t xml:space="preserve"> is a holiday in the United States, observed annually on October 6. The holiday, which celebrates German American heritage, commemorates the date in 1683 when 13 German families from Krefeld near the Rhine landed in Philadelphia. These families subsequently founded Germantown, Pennsylvania, the first German settlement in the original thirteen American colonies. </t>
        </r>
      </text>
    </comment>
    <comment ref="E152" authorId="0" shapeId="0" xr:uid="{858C5FC3-A525-4144-B2C9-68BB38B2234D}">
      <text>
        <r>
          <rPr>
            <b/>
            <sz val="9"/>
            <color indexed="81"/>
            <rFont val="Tahoma"/>
            <family val="2"/>
          </rPr>
          <t>Navaratri</t>
        </r>
        <r>
          <rPr>
            <sz val="9"/>
            <color indexed="81"/>
            <rFont val="Tahoma"/>
            <charset val="1"/>
          </rPr>
          <t xml:space="preserve">, the nine-day festival celebrating the triumph of good over evil. It worships God in the form of the universal mother commonly referred to as Durga, Devi or Shakti, and marks the start of fall.
</t>
        </r>
      </text>
    </comment>
    <comment ref="F152" authorId="0" shapeId="0" xr:uid="{F7A29072-BBEE-42B4-8714-6311CF38386A}">
      <text>
        <r>
          <rPr>
            <b/>
            <sz val="9"/>
            <color indexed="81"/>
            <rFont val="Tahoma"/>
            <family val="2"/>
          </rPr>
          <t>Navaratri</t>
        </r>
        <r>
          <rPr>
            <sz val="9"/>
            <color indexed="81"/>
            <rFont val="Tahoma"/>
            <charset val="1"/>
          </rPr>
          <t xml:space="preserve">, the nine-day festival celebrating the triumph of good over evil. It worships God in the form of the universal mother commonly referred to as Durga, Devi or Shakti, and marks the start of fall.
</t>
        </r>
      </text>
    </comment>
    <comment ref="G152" authorId="0" shapeId="0" xr:uid="{A1F7828C-5587-4A4D-8BAF-0C24D2FC3EAF}">
      <text>
        <r>
          <rPr>
            <b/>
            <sz val="9"/>
            <color indexed="81"/>
            <rFont val="Tahoma"/>
            <family val="2"/>
          </rPr>
          <t>Navaratri</t>
        </r>
        <r>
          <rPr>
            <sz val="9"/>
            <color indexed="81"/>
            <rFont val="Tahoma"/>
            <family val="2"/>
          </rPr>
          <t xml:space="preserve">, the nine-day festival celebrating the triumph of good over evil. It worships God in the form of the universal mother commonly referred to as Durga, Devi or Shakti, and marks the start of fall.
</t>
        </r>
      </text>
    </comment>
    <comment ref="H152" authorId="0" shapeId="0" xr:uid="{FB74DA83-33BC-482A-AE02-4E47B3FEAD00}">
      <text>
        <r>
          <rPr>
            <b/>
            <sz val="9"/>
            <color indexed="81"/>
            <rFont val="Tahoma"/>
            <family val="2"/>
          </rPr>
          <t>Navaratri</t>
        </r>
        <r>
          <rPr>
            <sz val="9"/>
            <color indexed="81"/>
            <rFont val="Tahoma"/>
            <family val="2"/>
          </rPr>
          <t xml:space="preserve">, the nine-day festival celebrating the triumph of good over evil. It worships God in the form of the universal mother commonly referred to as Durga, Devi or Shakti, and marks the start of fall.
</t>
        </r>
        <r>
          <rPr>
            <b/>
            <sz val="9"/>
            <color indexed="81"/>
            <rFont val="Tahoma"/>
            <family val="2"/>
          </rPr>
          <t>World Mental Health Day</t>
        </r>
        <r>
          <rPr>
            <sz val="9"/>
            <color indexed="81"/>
            <rFont val="Tahoma"/>
            <family val="2"/>
          </rPr>
          <t>. First celebrated in 1993, this day is meant to increase public awareness about the importance of mental health, mental health services, and mental health workers worldwide.</t>
        </r>
      </text>
    </comment>
    <comment ref="B154" authorId="0" shapeId="0" xr:uid="{D99BB56E-1C7A-4809-89DC-10530B3A0FBE}">
      <text>
        <r>
          <rPr>
            <b/>
            <sz val="9"/>
            <color indexed="81"/>
            <rFont val="Tahoma"/>
            <family val="2"/>
          </rPr>
          <t>Navaratri</t>
        </r>
        <r>
          <rPr>
            <sz val="9"/>
            <color indexed="81"/>
            <rFont val="Tahoma"/>
            <family val="2"/>
          </rPr>
          <t xml:space="preserve">, the nine-day festival celebrating the triumph of good over evil. It worships God in the form of the universal mother commonly referred to as Durga, Devi or Shakti, and marks the start of fall.
</t>
        </r>
        <r>
          <rPr>
            <b/>
            <sz val="9"/>
            <color indexed="81"/>
            <rFont val="Tahoma"/>
            <family val="2"/>
          </rPr>
          <t>National Coming Out Day</t>
        </r>
        <r>
          <rPr>
            <sz val="9"/>
            <color indexed="81"/>
            <rFont val="Tahoma"/>
            <family val="2"/>
          </rPr>
          <t xml:space="preserve"> (U.S.). For those who identify as lesbian, gay, bisexual or transgender, this day celebrates coming out and the recognition of the 1987 march on Washington for gay and lesbian equality.
</t>
        </r>
        <r>
          <rPr>
            <b/>
            <sz val="9"/>
            <color indexed="81"/>
            <rFont val="Tahoma"/>
            <family val="2"/>
          </rPr>
          <t xml:space="preserve">
Canadian Thanksgiving</t>
        </r>
        <r>
          <rPr>
            <sz val="9"/>
            <color indexed="81"/>
            <rFont val="Tahoma"/>
            <family val="2"/>
          </rPr>
          <t xml:space="preserve">, a chance for people to give thanks for a good harvest and other fortunes in the past year.
</t>
        </r>
        <r>
          <rPr>
            <b/>
            <sz val="9"/>
            <color indexed="81"/>
            <rFont val="Tahoma"/>
            <family val="2"/>
          </rPr>
          <t xml:space="preserve">National Indigenous Peoples Day - </t>
        </r>
        <r>
          <rPr>
            <sz val="9"/>
            <color indexed="81"/>
            <rFont val="Tahoma"/>
            <family val="2"/>
          </rPr>
          <t xml:space="preserve">Since 1991, dozens of cities, several universities, and a growing number of states have adopted Indigenous Peoples’ Day, a holiday that celebrates the history and contributions of Native Americans. Not by coincidence, the occasion usually falls on Columbus Day, the second Monday in October, or replaces the holiday entirely. As of 2020, the holiday is observed by the states of Minnesota, Alaska, Maine, Louisiana, Oregon, New Mexico, Nevada and Vermont, as well as South Dakota, which celebrates Native Americans’ Day, and Hawaii, which celebrates Discoverers' Day. 
</t>
        </r>
        <r>
          <rPr>
            <b/>
            <sz val="9"/>
            <color indexed="81"/>
            <rFont val="Tahoma"/>
            <family val="2"/>
          </rPr>
          <t>Columbus Day</t>
        </r>
        <r>
          <rPr>
            <sz val="9"/>
            <color indexed="81"/>
            <rFont val="Tahoma"/>
            <family val="2"/>
          </rPr>
          <t>, a U.S. holiday that commemorates the landing of Christopher Columbus in the Americas in 1492.</t>
        </r>
      </text>
    </comment>
    <comment ref="C154" authorId="0" shapeId="0" xr:uid="{93BB1514-F894-40C5-9620-2F0C1E0BB0BD}">
      <text>
        <r>
          <rPr>
            <b/>
            <sz val="9"/>
            <color indexed="81"/>
            <rFont val="Tahoma"/>
            <family val="2"/>
          </rPr>
          <t>Navaratri</t>
        </r>
        <r>
          <rPr>
            <sz val="9"/>
            <color indexed="81"/>
            <rFont val="Tahoma"/>
            <family val="2"/>
          </rPr>
          <t xml:space="preserve">, the nine-day festival celebrating the triumph of good over evil. It worships God in the form of the universal mother commonly referred to as Durga, Devi or Shakti, and marks the start of fall.
</t>
        </r>
      </text>
    </comment>
    <comment ref="D154" authorId="0" shapeId="0" xr:uid="{2D62FA27-AF77-4C9C-9008-B91742A916E8}">
      <text>
        <r>
          <rPr>
            <b/>
            <sz val="9"/>
            <color indexed="81"/>
            <rFont val="Tahoma"/>
            <family val="2"/>
          </rPr>
          <t>Navaratri</t>
        </r>
        <r>
          <rPr>
            <sz val="9"/>
            <color indexed="81"/>
            <rFont val="Tahoma"/>
            <family val="2"/>
          </rPr>
          <t>, the nine-day festival celebrating the triumph of good over evil. It worships God in the form of the universal mother commonly referred to as Durga, Devi or Shakti, and marks the start of fall.</t>
        </r>
      </text>
    </comment>
    <comment ref="E154" authorId="0" shapeId="0" xr:uid="{3878CFC6-69BB-41D9-8C20-BA3225937280}">
      <text>
        <r>
          <rPr>
            <b/>
            <sz val="9"/>
            <color indexed="81"/>
            <rFont val="Tahoma"/>
            <family val="2"/>
          </rPr>
          <t>Navaratri,</t>
        </r>
        <r>
          <rPr>
            <sz val="9"/>
            <color indexed="81"/>
            <rFont val="Tahoma"/>
            <family val="2"/>
          </rPr>
          <t xml:space="preserve"> the nine-day festival celebrating the triumph of good over evil. It worships God in the form of the universal mother commonly referred to as Durga, Devi or Shakti, and marks the start of fall.
</t>
        </r>
      </text>
    </comment>
    <comment ref="F154" authorId="0" shapeId="0" xr:uid="{1DAB120D-D7C4-4501-91C0-A71A33BE5374}">
      <text>
        <r>
          <rPr>
            <b/>
            <sz val="9"/>
            <color indexed="81"/>
            <rFont val="Tahoma"/>
            <family val="2"/>
          </rPr>
          <t xml:space="preserve">Dasara, Dussehra, or Vijayadashami, </t>
        </r>
        <r>
          <rPr>
            <sz val="9"/>
            <color indexed="81"/>
            <rFont val="Tahoma"/>
            <family val="2"/>
          </rPr>
          <t xml:space="preserve">in the eastern and northeastern states of India, marks the end of Durga Puja, remembering goddess Durga's victory over the buffalo demon Mahishasura to help restore dharma.
</t>
        </r>
      </text>
    </comment>
    <comment ref="G154" authorId="0" shapeId="0" xr:uid="{5931F1B8-6BD0-46AD-ADCF-27FAC720B1AB}">
      <text>
        <r>
          <rPr>
            <b/>
            <sz val="9"/>
            <color indexed="81"/>
            <rFont val="Tahoma"/>
            <family val="2"/>
          </rPr>
          <t>Milvian Bridge Day</t>
        </r>
        <r>
          <rPr>
            <sz val="9"/>
            <color indexed="81"/>
            <rFont val="Tahoma"/>
            <family val="2"/>
          </rPr>
          <t>, a one-day festival in Fayetteville, West Virginia. It is the only day of the year people can BASE jump off a bridge into New River Gorge.</t>
        </r>
      </text>
    </comment>
    <comment ref="B156" authorId="0" shapeId="0" xr:uid="{27D029D1-C640-4AEB-A85C-9CE7900C3A2E}">
      <text>
        <r>
          <rPr>
            <b/>
            <sz val="9"/>
            <color indexed="81"/>
            <rFont val="Tahoma"/>
            <family val="2"/>
          </rPr>
          <t>Eid Milad un-Nabi,</t>
        </r>
        <r>
          <rPr>
            <sz val="9"/>
            <color indexed="81"/>
            <rFont val="Tahoma"/>
            <family val="2"/>
          </rPr>
          <t xml:space="preserve"> an Islamic holiday commemorating the birthday of the prophet Muhammad. During this celebration, homes and mosques are decorated, large parades take place, and those observing the holiday participate in charity events.</t>
        </r>
      </text>
    </comment>
    <comment ref="C156" authorId="0" shapeId="0" xr:uid="{9613CC5E-058D-4D0D-AF19-0D4B64262C51}">
      <text>
        <r>
          <rPr>
            <b/>
            <sz val="9"/>
            <color indexed="81"/>
            <rFont val="Tahoma"/>
            <family val="2"/>
          </rPr>
          <t>Eid Milad un-Nabi,</t>
        </r>
        <r>
          <rPr>
            <sz val="9"/>
            <color indexed="81"/>
            <rFont val="Tahoma"/>
            <family val="2"/>
          </rPr>
          <t xml:space="preserve"> an Islamic holiday commemorating the birthday of the prophet Muhammad. During this celebration, homes and mosques are decorated, large parades take place, and those observing the holiday participate in charity events.
</t>
        </r>
        <r>
          <rPr>
            <b/>
            <sz val="9"/>
            <color indexed="81"/>
            <rFont val="Tahoma"/>
            <family val="2"/>
          </rPr>
          <t>Mawlid Al-Nabi</t>
        </r>
        <r>
          <rPr>
            <sz val="9"/>
            <color indexed="81"/>
            <rFont val="Tahoma"/>
            <family val="2"/>
          </rPr>
          <t xml:space="preserve">, the observance of the birthday of Islam founder Prophet Muhammad, celebrated during the month of Rabiulawal, the third month of the Muslim calendar. Shi’a Muslims celebrate it five days later than Sunni Muslims.
</t>
        </r>
      </text>
    </comment>
    <comment ref="D156" authorId="0" shapeId="0" xr:uid="{C14325ED-9604-4388-9E12-B1F40434F58E}">
      <text>
        <r>
          <rPr>
            <b/>
            <sz val="9"/>
            <color indexed="81"/>
            <rFont val="Tahoma"/>
            <family val="2"/>
          </rPr>
          <t>Sikh Holy Day</t>
        </r>
        <r>
          <rPr>
            <sz val="9"/>
            <color indexed="81"/>
            <rFont val="Tahoma"/>
            <family val="2"/>
          </rPr>
          <t xml:space="preserve">, the day Sikhs celebrate Sri Guru Granth Sahib, their spiritual guide.
</t>
        </r>
        <r>
          <rPr>
            <b/>
            <sz val="9"/>
            <color indexed="81"/>
            <rFont val="Tahoma"/>
            <family val="2"/>
          </rPr>
          <t xml:space="preserve">International Pronouns Day </t>
        </r>
        <r>
          <rPr>
            <sz val="9"/>
            <color indexed="81"/>
            <rFont val="Tahoma"/>
            <family val="2"/>
          </rPr>
          <t>seeks to make respecting, sharing, and educating about personal pronouns commonplace. Each year it is held on the third Wednesday of October.</t>
        </r>
      </text>
    </comment>
    <comment ref="H156" authorId="0" shapeId="0" xr:uid="{B4FB0A5D-F195-499E-9EC4-DB1D631990B8}">
      <text>
        <r>
          <rPr>
            <b/>
            <sz val="9"/>
            <color indexed="81"/>
            <rFont val="Tahoma"/>
            <family val="2"/>
          </rPr>
          <t>United Nations Day</t>
        </r>
        <r>
          <rPr>
            <sz val="9"/>
            <color indexed="81"/>
            <rFont val="Tahoma"/>
            <family val="2"/>
          </rPr>
          <t xml:space="preserve"> is celebrated to commemorate the day that 51 countries came together to promote peace throughout the world post World War II.
</t>
        </r>
      </text>
    </comment>
    <comment ref="F158" authorId="0" shapeId="0" xr:uid="{1E0BAEA4-1922-4AD1-BE1D-A286DE4EFE92}">
      <text>
        <r>
          <rPr>
            <b/>
            <sz val="9"/>
            <color indexed="81"/>
            <rFont val="Tahoma"/>
            <family val="2"/>
          </rPr>
          <t>Latinx Women’s Equal Pay Day</t>
        </r>
        <r>
          <rPr>
            <sz val="9"/>
            <color indexed="81"/>
            <rFont val="Tahoma"/>
            <family val="2"/>
          </rPr>
          <t xml:space="preserve">. The aim is to raise awareness about the wider-than-average pay gap between Latinx women and White men. Latinx women are paid 54 cents for every dollar paid to white men.
</t>
        </r>
      </text>
    </comment>
    <comment ref="H158" authorId="0" shapeId="0" xr:uid="{8CB26935-E955-4272-AAB7-2991C6ABB673}">
      <text>
        <r>
          <rPr>
            <b/>
            <sz val="9"/>
            <color indexed="81"/>
            <rFont val="Tahoma"/>
            <family val="2"/>
          </rPr>
          <t xml:space="preserve">All Hallows’ Eve </t>
        </r>
        <r>
          <rPr>
            <sz val="9"/>
            <color indexed="81"/>
            <rFont val="Tahoma"/>
            <family val="2"/>
          </rPr>
          <t xml:space="preserve">(Halloween), a celebration observed in a number of countries on the eve of the Western Christian feast of All Hallows' Day. It begins the three-day observance of Allhallowtide, the time in the liturgical year dedicated to remembering the dead, including saints (hallows), martyrs and all the faithful departed.
</t>
        </r>
        <r>
          <rPr>
            <b/>
            <sz val="9"/>
            <color indexed="81"/>
            <rFont val="Tahoma"/>
            <family val="2"/>
          </rPr>
          <t>Reformation Day</t>
        </r>
        <r>
          <rPr>
            <sz val="9"/>
            <color indexed="81"/>
            <rFont val="Tahoma"/>
            <family val="2"/>
          </rPr>
          <t xml:space="preserve">, a Protestant Christian religious holiday celebrated alongside All Hallows' Eve (Halloween) during the triduum of Allhallowtide in remembrance of the onset of the Reformation.
</t>
        </r>
        <r>
          <rPr>
            <b/>
            <sz val="9"/>
            <color indexed="81"/>
            <rFont val="Tahoma"/>
            <family val="2"/>
          </rPr>
          <t>Samhain</t>
        </r>
        <r>
          <rPr>
            <sz val="9"/>
            <color indexed="81"/>
            <rFont val="Tahoma"/>
            <family val="2"/>
          </rPr>
          <t>, a Gaelic festival marking the end of the harvest season and the beginning of winter or the "darker half" of the year.</t>
        </r>
      </text>
    </comment>
    <comment ref="B166" authorId="0" shapeId="0" xr:uid="{BC88F70A-7FF1-4B08-87A2-D2337BFB7576}">
      <text>
        <r>
          <rPr>
            <b/>
            <sz val="9"/>
            <color indexed="81"/>
            <rFont val="Tahoma"/>
            <family val="2"/>
          </rPr>
          <t>Samhain</t>
        </r>
        <r>
          <rPr>
            <sz val="9"/>
            <color indexed="81"/>
            <rFont val="Tahoma"/>
            <family val="2"/>
          </rPr>
          <t xml:space="preserve">, a Gaelic festival marking the end of the harvest season and the beginning of winter or the "darker half" of the year.
</t>
        </r>
        <r>
          <rPr>
            <b/>
            <sz val="9"/>
            <color indexed="81"/>
            <rFont val="Tahoma"/>
            <family val="2"/>
          </rPr>
          <t>All Saints’ Day</t>
        </r>
        <r>
          <rPr>
            <sz val="9"/>
            <color indexed="81"/>
            <rFont val="Tahoma"/>
            <family val="2"/>
          </rPr>
          <t>, celebrated by many Eastern Christian churches on the first Sunday after Pentecost, in recognition of all known and unknown saints.</t>
        </r>
      </text>
    </comment>
    <comment ref="C166" authorId="0" shapeId="0" xr:uid="{30CF937E-B813-4398-8532-AE772D2498D0}">
      <text>
        <r>
          <rPr>
            <b/>
            <sz val="9"/>
            <color indexed="81"/>
            <rFont val="Tahoma"/>
            <family val="2"/>
          </rPr>
          <t>All Souls’ Day</t>
        </r>
        <r>
          <rPr>
            <sz val="9"/>
            <color indexed="81"/>
            <rFont val="Tahoma"/>
            <family val="2"/>
          </rPr>
          <t xml:space="preserve">, a Christian holiday commemorating all faithful Christians who are now dead. In the Mexican tradition, the holiday is celebrated as Dia de los Muertos (October 31- November 2), which is a time of remembrance for dead ancestors and a celebration of the continuity of life.
</t>
        </r>
      </text>
    </comment>
    <comment ref="E166" authorId="0" shapeId="0" xr:uid="{35281BA0-8632-4621-B795-43A299503C22}">
      <text>
        <r>
          <rPr>
            <b/>
            <sz val="9"/>
            <color indexed="81"/>
            <rFont val="Tahoma"/>
            <family val="2"/>
          </rPr>
          <t>Diwali,</t>
        </r>
        <r>
          <rPr>
            <sz val="9"/>
            <color indexed="81"/>
            <rFont val="Tahoma"/>
            <family val="2"/>
          </rPr>
          <t xml:space="preserve"> the Hindu, Jain and Sikh five-day festival of lights celebrates new beginnings and the triumph of good over evil and lightness over darkness.
</t>
        </r>
      </text>
    </comment>
    <comment ref="F166" authorId="0" shapeId="0" xr:uid="{18AA408A-7962-4783-B1F9-C23FBC7613FF}">
      <text>
        <r>
          <rPr>
            <b/>
            <sz val="9"/>
            <color indexed="81"/>
            <rFont val="Tahoma"/>
            <family val="2"/>
          </rPr>
          <t>Birth of Báb</t>
        </r>
        <r>
          <rPr>
            <sz val="9"/>
            <color indexed="81"/>
            <rFont val="Tahoma"/>
            <family val="2"/>
          </rPr>
          <t xml:space="preserve">, a Bahá’í holiday celebrating the birth of the prophet Báb.
</t>
        </r>
      </text>
    </comment>
    <comment ref="G166" authorId="0" shapeId="0" xr:uid="{05F03EA6-7E2B-41A2-93F0-CC7AAAA7901D}">
      <text>
        <r>
          <rPr>
            <b/>
            <sz val="9"/>
            <color indexed="81"/>
            <rFont val="Tahoma"/>
            <family val="2"/>
          </rPr>
          <t>Birth of Báb</t>
        </r>
        <r>
          <rPr>
            <sz val="9"/>
            <color indexed="81"/>
            <rFont val="Tahoma"/>
            <family val="2"/>
          </rPr>
          <t xml:space="preserve">, a Bahá’í holiday celebrating the birth of the prophet Báb.
</t>
        </r>
        <r>
          <rPr>
            <b/>
            <sz val="9"/>
            <color indexed="81"/>
            <rFont val="Tahoma"/>
            <family val="2"/>
          </rPr>
          <t>The birth of Bahá'u'lláh</t>
        </r>
        <r>
          <rPr>
            <sz val="9"/>
            <color indexed="81"/>
            <rFont val="Tahoma"/>
            <family val="2"/>
          </rPr>
          <t>, the founder of the Bahá’í religion.</t>
        </r>
      </text>
    </comment>
    <comment ref="H166" authorId="0" shapeId="0" xr:uid="{5CB40005-617B-42D1-B42F-1036FBA84B9A}">
      <text>
        <r>
          <rPr>
            <b/>
            <sz val="9"/>
            <color indexed="81"/>
            <rFont val="Tahoma"/>
            <family val="2"/>
          </rPr>
          <t>The birth of Bahá'u'lláh</t>
        </r>
        <r>
          <rPr>
            <sz val="9"/>
            <color indexed="81"/>
            <rFont val="Tahoma"/>
            <family val="2"/>
          </rPr>
          <t xml:space="preserve">, the founder of the Bahá’í religion.
</t>
        </r>
      </text>
    </comment>
    <comment ref="E168" authorId="0" shapeId="0" xr:uid="{E689615C-416E-4EF0-9B78-9378F6D83C5C}">
      <text>
        <r>
          <rPr>
            <b/>
            <sz val="9"/>
            <color indexed="81"/>
            <rFont val="Tahoma"/>
            <family val="2"/>
          </rPr>
          <t>Veterans Day</t>
        </r>
        <r>
          <rPr>
            <sz val="9"/>
            <color indexed="81"/>
            <rFont val="Tahoma"/>
            <family val="2"/>
          </rPr>
          <t>, a U.S. federal holiday honoring military veterans. The date is also celebrated as Armistice Day, or Remembrance Day, in other parts of the world and commemorates the ending of World War I in 1918.</t>
        </r>
      </text>
    </comment>
    <comment ref="F170" authorId="0" shapeId="0" xr:uid="{D94B64B5-D367-44DF-8338-93FD1B15D4C3}">
      <text>
        <r>
          <rPr>
            <b/>
            <sz val="9"/>
            <color indexed="81"/>
            <rFont val="Tahoma"/>
            <family val="2"/>
          </rPr>
          <t>International Men’s Day</t>
        </r>
        <r>
          <rPr>
            <sz val="9"/>
            <color indexed="81"/>
            <rFont val="Tahoma"/>
            <family val="2"/>
          </rPr>
          <t xml:space="preserve"> emphasizes the important issues affecting males, including health issues that affect males, improving the relations between genders, highlighting the importance of male role models and promoting gender equality. This holiday is celebrated in over 70 countries.
</t>
        </r>
      </text>
    </comment>
    <comment ref="G170" authorId="0" shapeId="0" xr:uid="{85065966-BE54-4574-BE06-030518539560}">
      <text>
        <r>
          <rPr>
            <b/>
            <sz val="9"/>
            <color indexed="81"/>
            <rFont val="Tahoma"/>
            <family val="2"/>
          </rPr>
          <t>Transgender Day of Remembrance</t>
        </r>
        <r>
          <rPr>
            <sz val="9"/>
            <color indexed="81"/>
            <rFont val="Tahoma"/>
            <family val="2"/>
          </rPr>
          <t xml:space="preserve">, established in 1998 to memorialize those who have been killed as a result of transphobia and to raise awareness of the continued violence endured by the transgender community.
</t>
        </r>
      </text>
    </comment>
    <comment ref="H170" authorId="0" shapeId="0" xr:uid="{FE82BC57-C804-43CF-986B-E19AFC77B6A6}">
      <text>
        <r>
          <rPr>
            <b/>
            <sz val="9"/>
            <color indexed="81"/>
            <rFont val="Tahoma"/>
            <family val="2"/>
          </rPr>
          <t>Feast of Christ the King</t>
        </r>
        <r>
          <rPr>
            <sz val="9"/>
            <color indexed="81"/>
            <rFont val="Tahoma"/>
            <family val="2"/>
          </rPr>
          <t xml:space="preserve">, a Catholic holiday established in thanking God for the gift of time and a rededication to the Christian faith.
</t>
        </r>
      </text>
    </comment>
    <comment ref="E172" authorId="0" shapeId="0" xr:uid="{BED0F6CD-4239-4064-A2D5-46142D67EF58}">
      <text>
        <r>
          <rPr>
            <b/>
            <sz val="9"/>
            <color indexed="81"/>
            <rFont val="Tahoma"/>
            <family val="2"/>
          </rPr>
          <t xml:space="preserve">Thanksgiving </t>
        </r>
        <r>
          <rPr>
            <sz val="9"/>
            <color indexed="81"/>
            <rFont val="Tahoma"/>
            <family val="2"/>
          </rPr>
          <t>in the United States. It began as a day of giving thanks for the blessing of the harvest and of the preceding year.</t>
        </r>
      </text>
    </comment>
    <comment ref="F172" authorId="0" shapeId="0" xr:uid="{4E466F17-9880-48DE-9C3C-B970714C4ED8}">
      <text>
        <r>
          <rPr>
            <b/>
            <sz val="9"/>
            <color indexed="81"/>
            <rFont val="Tahoma"/>
            <family val="2"/>
          </rPr>
          <t>Native American Heritage Day</t>
        </r>
        <r>
          <rPr>
            <sz val="9"/>
            <color indexed="81"/>
            <rFont val="Tahoma"/>
            <family val="2"/>
          </rPr>
          <t xml:space="preserve">, held annually the Friday after Thanksgiving, encourages Americans of all backgrounds to observe and honor Native Americans through appropriate ceremonies and activities. The day was signed into law by George W. Bush in 2008.
</t>
        </r>
      </text>
    </comment>
    <comment ref="H172" authorId="0" shapeId="0" xr:uid="{F1D46B2F-2EC1-42E5-B97B-C98C7A9BD397}">
      <text>
        <r>
          <rPr>
            <b/>
            <sz val="9"/>
            <color indexed="81"/>
            <rFont val="Tahoma"/>
            <family val="2"/>
          </rPr>
          <t>Hanukkah</t>
        </r>
        <r>
          <rPr>
            <sz val="9"/>
            <color indexed="81"/>
            <rFont val="Tahoma"/>
            <family val="2"/>
          </rPr>
          <t>, a Jewish holiday that is celebrated around the world for eight days and nights. Hanukkah celebrates the victory of the Maccabees, or Israelites, over the Greek-Syrian ruler, Antiochus, approximately 2,200 years ago.</t>
        </r>
      </text>
    </comment>
    <comment ref="B174" authorId="0" shapeId="0" xr:uid="{A72A9ABD-B3FF-4AA6-B4D0-77677499CD59}">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text>
    </comment>
    <comment ref="C174" authorId="0" shapeId="0" xr:uid="{B25C2A7E-08DC-4BA6-B347-3D2CCA786FC4}">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r>
          <rPr>
            <b/>
            <sz val="9"/>
            <color indexed="81"/>
            <rFont val="Tahoma"/>
            <family val="2"/>
          </rPr>
          <t>St. Andrew’s Day</t>
        </r>
        <r>
          <rPr>
            <sz val="9"/>
            <color indexed="81"/>
            <rFont val="Tahoma"/>
            <family val="2"/>
          </rPr>
          <t>, the feast day for St. Andrew within various Christian denominations.</t>
        </r>
      </text>
    </comment>
    <comment ref="D182" authorId="0" shapeId="0" xr:uid="{59FE3131-2A02-4794-A655-A4A4499F18D9}">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r>
          <rPr>
            <b/>
            <sz val="9"/>
            <color indexed="81"/>
            <rFont val="Tahoma"/>
            <family val="2"/>
          </rPr>
          <t>World AIDS Day</t>
        </r>
        <r>
          <rPr>
            <sz val="9"/>
            <color indexed="81"/>
            <rFont val="Tahoma"/>
            <family val="2"/>
          </rPr>
          <t xml:space="preserve">, commemorating those who have died of AIDS, and to acknowledge the need for a continued commitment to all those affected by the HIV/AIDS epidemic.
</t>
        </r>
      </text>
    </comment>
    <comment ref="E182" authorId="0" shapeId="0" xr:uid="{E47233E4-1DD2-45C4-A1DF-D8C7A45CDA9C}">
      <text>
        <r>
          <rPr>
            <b/>
            <sz val="9"/>
            <color indexed="81"/>
            <rFont val="Tahoma"/>
            <family val="2"/>
          </rPr>
          <t>Hanukkah</t>
        </r>
        <r>
          <rPr>
            <sz val="9"/>
            <color indexed="81"/>
            <rFont val="Tahoma"/>
            <family val="2"/>
          </rPr>
          <t>, a Jewish holiday that is celebrated around the world for eight days and nights. Hanukkah celebrates the victory of the Maccabees, or Israelites, over the Greek-Syrian ruler, Antiochus, approximately 2,200 years ago.</t>
        </r>
      </text>
    </comment>
    <comment ref="F182" authorId="0" shapeId="0" xr:uid="{A6255118-7CF6-4D6F-868D-0D387F8E309B}">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r>
          <rPr>
            <b/>
            <sz val="9"/>
            <color indexed="81"/>
            <rFont val="Tahoma"/>
            <family val="2"/>
          </rPr>
          <t>International Day of Persons with Disabilities</t>
        </r>
        <r>
          <rPr>
            <sz val="9"/>
            <color indexed="81"/>
            <rFont val="Tahoma"/>
            <family val="2"/>
          </rPr>
          <t>, designed to raise awareness in regards to persons with disabilities in order to improve their lives and provide them with equal opportunity.</t>
        </r>
      </text>
    </comment>
    <comment ref="G182" authorId="0" shapeId="0" xr:uid="{D50F98AB-186E-4C45-8F18-F8C9FF370B60}">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text>
    </comment>
    <comment ref="H182" authorId="0" shapeId="0" xr:uid="{E339DC04-CC22-41BD-A89C-DC61722270CF}">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text>
    </comment>
    <comment ref="B184" authorId="0" shapeId="0" xr:uid="{9036C312-7031-4AAB-83B7-0C2F1B255D38}">
      <text>
        <r>
          <rPr>
            <b/>
            <sz val="9"/>
            <color indexed="81"/>
            <rFont val="Tahoma"/>
            <family val="2"/>
          </rPr>
          <t>Hanukkah</t>
        </r>
        <r>
          <rPr>
            <sz val="9"/>
            <color indexed="81"/>
            <rFont val="Tahoma"/>
            <family val="2"/>
          </rPr>
          <t xml:space="preserve">, a Jewish holiday that is celebrated around the world for eight days and nights. Hanukkah celebrates the victory of the Maccabees, or Israelites, over the Greek-Syrian ruler, Antiochus, approximately 2,200 years ago.
</t>
        </r>
      </text>
    </comment>
    <comment ref="D184" authorId="0" shapeId="0" xr:uid="{35666FC8-8B33-4909-A313-DFAD0C9CD8FF}">
      <text>
        <r>
          <rPr>
            <b/>
            <sz val="9"/>
            <color indexed="81"/>
            <rFont val="Tahoma"/>
            <family val="2"/>
          </rPr>
          <t>Immaculate Conception of Mary</t>
        </r>
        <r>
          <rPr>
            <sz val="9"/>
            <color indexed="81"/>
            <rFont val="Tahoma"/>
            <family val="2"/>
          </rPr>
          <t xml:space="preserve">, the Feast of the Immaculate Conception celebrates the solemn celebration, by various Christian denominations, of belief in the Immaculate Conception of the Blessed Virgin Mary.
</t>
        </r>
        <r>
          <rPr>
            <b/>
            <sz val="9"/>
            <color indexed="81"/>
            <rFont val="Tahoma"/>
            <family val="2"/>
          </rPr>
          <t>Bodhi Day</t>
        </r>
        <r>
          <rPr>
            <sz val="9"/>
            <color indexed="81"/>
            <rFont val="Tahoma"/>
            <family val="2"/>
          </rPr>
          <t>, the Buddhist holiday that commemorates the day that the historical Buddha, Siddhartha Gautama (Shakyamuni), experienced enlightenment, also known as bodhi in Sanskrit and Pali.</t>
        </r>
      </text>
    </comment>
    <comment ref="F184" authorId="0" shapeId="0" xr:uid="{A6600919-6480-499A-8F0A-174E84DAE5A7}">
      <text>
        <r>
          <rPr>
            <b/>
            <sz val="9"/>
            <color indexed="81"/>
            <rFont val="Tahoma"/>
            <family val="2"/>
          </rPr>
          <t>International Human Rights Day</t>
        </r>
        <r>
          <rPr>
            <sz val="9"/>
            <color indexed="81"/>
            <rFont val="Tahoma"/>
            <family val="2"/>
          </rPr>
          <t xml:space="preserve">, established by the United Nations in 1948 to commemorate the anniversary of the Universal Declaration of Human Rights.
</t>
        </r>
      </text>
    </comment>
    <comment ref="H184" authorId="0" shapeId="0" xr:uid="{742AF6BD-BF1C-413B-88F1-674C82FC4FD8}">
      <text>
        <r>
          <rPr>
            <b/>
            <sz val="9"/>
            <color indexed="81"/>
            <rFont val="Tahoma"/>
            <family val="2"/>
          </rPr>
          <t>Feast of Our Lady of Guadalupe</t>
        </r>
        <r>
          <rPr>
            <sz val="9"/>
            <color indexed="81"/>
            <rFont val="Tahoma"/>
            <family val="2"/>
          </rPr>
          <t xml:space="preserve">, a religious holiday in Mexico commemorating the appearance of the Virgin Mary near Mexico City in 1531.
</t>
        </r>
      </text>
    </comment>
    <comment ref="B186" authorId="0" shapeId="0" xr:uid="{C046175D-CCCC-4744-8594-0122822F46D1}">
      <text>
        <r>
          <rPr>
            <b/>
            <sz val="9"/>
            <color indexed="81"/>
            <rFont val="Tahoma"/>
            <family val="2"/>
          </rPr>
          <t>St. Lucia’s Day</t>
        </r>
        <r>
          <rPr>
            <sz val="9"/>
            <color indexed="81"/>
            <rFont val="Tahoma"/>
            <family val="2"/>
          </rPr>
          <t xml:space="preserve">, a religious festival of light in Scandinavia and Italy commemorating the martyrdom of St. Lucia, a young Christian girl who was killed for her faith in 304 C.E. She secretly brought food to persecuted Christians in Rome while wearing a wreath of candles on her head so both her hands would be free.
</t>
        </r>
      </text>
    </comment>
    <comment ref="E186" authorId="0" shapeId="0" xr:uid="{4EFF2E64-4D5D-4CD5-A45B-91A649D855CC}">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F186" authorId="0" shapeId="0" xr:uid="{2D077812-767D-427D-BA76-267D3A0C7109}">
      <text>
        <r>
          <rPr>
            <b/>
            <sz val="9"/>
            <color indexed="81"/>
            <rFont val="Tahoma"/>
            <family val="2"/>
          </rPr>
          <t>Las Posadas</t>
        </r>
        <r>
          <rPr>
            <sz val="9"/>
            <color indexed="81"/>
            <rFont val="Tahoma"/>
            <family val="2"/>
          </rPr>
          <t>, a nine-day celebration in Mexico commemorating the trials Mary and Joseph endured during their journey to Bethlehem.</t>
        </r>
      </text>
    </comment>
    <comment ref="G186" authorId="0" shapeId="0" xr:uid="{D1E4F952-55E1-4D00-A73D-C29F96F21858}">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H186" authorId="0" shapeId="0" xr:uid="{3F403176-B9A3-439F-BF8F-D7BC2B515903}">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B188" authorId="0" shapeId="0" xr:uid="{FA8EA1FA-1625-4315-951D-C3947E5E7AFD}">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C188" authorId="0" shapeId="0" xr:uid="{758B2FFB-FDEB-4E4B-9FFD-777F277E925D}">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r>
          <rPr>
            <b/>
            <sz val="9"/>
            <color indexed="81"/>
            <rFont val="Tahoma"/>
            <family val="2"/>
          </rPr>
          <t>Yule Winter Solstice</t>
        </r>
        <r>
          <rPr>
            <sz val="9"/>
            <color indexed="81"/>
            <rFont val="Tahoma"/>
            <family val="2"/>
          </rPr>
          <t>, celebrated by Pagans and Wiccans. The shortest day of the year represents a celebration focusing on rebirth, renewal and new beginnings as the sun makes its way back to the Earth. A solstice is an astronomical event that happens twice each year when the sun reaches its highest position in the sky.</t>
        </r>
      </text>
    </comment>
    <comment ref="D188" authorId="0" shapeId="0" xr:uid="{DA296EE0-6B0E-421A-A44D-DB597635BC11}">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E188" authorId="0" shapeId="0" xr:uid="{A12685E0-69D4-4761-B419-07A0C1216B5E}">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F188" authorId="0" shapeId="0" xr:uid="{859231D3-90A8-492C-9C45-07251711E14F}">
      <text>
        <r>
          <rPr>
            <b/>
            <sz val="9"/>
            <color indexed="81"/>
            <rFont val="Tahoma"/>
            <family val="2"/>
          </rPr>
          <t>Las Posadas</t>
        </r>
        <r>
          <rPr>
            <sz val="9"/>
            <color indexed="81"/>
            <rFont val="Tahoma"/>
            <family val="2"/>
          </rPr>
          <t xml:space="preserve">, a nine-day celebration in Mexico commemorating the trials Mary and Joseph endured during their journey to Bethlehem.
</t>
        </r>
      </text>
    </comment>
    <comment ref="G188" authorId="0" shapeId="0" xr:uid="{8FEB74D8-E144-45E7-9876-A3C457E4EAAD}">
      <text>
        <r>
          <rPr>
            <b/>
            <sz val="9"/>
            <color indexed="81"/>
            <rFont val="Tahoma"/>
            <family val="2"/>
          </rPr>
          <t>Christmas Day</t>
        </r>
        <r>
          <rPr>
            <sz val="9"/>
            <color indexed="81"/>
            <rFont val="Tahoma"/>
            <family val="2"/>
          </rPr>
          <t xml:space="preserve">, the day that many Christians associate with Jesus’ birth.
</t>
        </r>
      </text>
    </comment>
    <comment ref="H188" authorId="0" shapeId="0" xr:uid="{12F73BBE-7045-4D07-BC0A-0283007A6CCA}">
      <text>
        <r>
          <rPr>
            <b/>
            <sz val="9"/>
            <color indexed="81"/>
            <rFont val="Tahoma"/>
            <family val="2"/>
          </rPr>
          <t>Boxing Day</t>
        </r>
        <r>
          <rPr>
            <sz val="9"/>
            <color indexed="81"/>
            <rFont val="Tahoma"/>
            <family val="2"/>
          </rPr>
          <t xml:space="preserve">, a secular holiday celebrated in the U.K., Canada, Ireland, Australia, New Zealand, Hong Kong and South Africa.
</t>
        </r>
        <r>
          <rPr>
            <b/>
            <sz val="9"/>
            <color indexed="81"/>
            <rFont val="Tahoma"/>
            <family val="2"/>
          </rPr>
          <t>Kwanzaa</t>
        </r>
        <r>
          <rPr>
            <sz val="9"/>
            <color indexed="81"/>
            <rFont val="Tahoma"/>
            <family val="2"/>
          </rPr>
          <t xml:space="preserve">, an African-American holiday started by Maulana Karenga in 1966 to celebrate universal African-American heritage.
</t>
        </r>
        <r>
          <rPr>
            <b/>
            <sz val="9"/>
            <color indexed="81"/>
            <rFont val="Tahoma"/>
            <family val="2"/>
          </rPr>
          <t>Zartosht No-Diso</t>
        </r>
        <r>
          <rPr>
            <sz val="9"/>
            <color indexed="81"/>
            <rFont val="Tahoma"/>
            <family val="2"/>
          </rPr>
          <t xml:space="preserve"> (Death of Prophet Zarathushtra), a day of remembrance in the Zoroastrian religion. It is a commemoration of the death anniversary of the prophet Zoroaster, or Zarathushtra.
</t>
        </r>
        <r>
          <rPr>
            <b/>
            <sz val="9"/>
            <color indexed="81"/>
            <rFont val="Tahoma"/>
            <family val="2"/>
          </rPr>
          <t>St. Stephen’s Day</t>
        </r>
        <r>
          <rPr>
            <sz val="9"/>
            <color indexed="81"/>
            <rFont val="Tahoma"/>
            <family val="2"/>
          </rPr>
          <t xml:space="preserve">, a day to commemorate St. Stephen, the first Christian martyr, or protomartyr.
</t>
        </r>
        <r>
          <rPr>
            <b/>
            <sz val="9"/>
            <color indexed="81"/>
            <rFont val="Tahoma"/>
            <family val="2"/>
          </rPr>
          <t>Feast of the Holy Family</t>
        </r>
        <r>
          <rPr>
            <sz val="9"/>
            <color indexed="81"/>
            <rFont val="Tahoma"/>
            <family val="2"/>
          </rPr>
          <t>, a liturgical celebration in the Catholic Church in honor of Jesus, his mother and his foster father, St. Joseph as a family. The primary purpose of this feast is to present the Holy Family as a model for Christian families.</t>
        </r>
      </text>
    </comment>
    <comment ref="B190" authorId="0" shapeId="0" xr:uid="{9BE00C21-6F34-4451-BD03-0CF55BBCE97F}">
      <text>
        <r>
          <rPr>
            <b/>
            <sz val="9"/>
            <color indexed="81"/>
            <rFont val="Tahoma"/>
            <family val="2"/>
          </rPr>
          <t>Kwanzaa</t>
        </r>
        <r>
          <rPr>
            <sz val="9"/>
            <color indexed="81"/>
            <rFont val="Tahoma"/>
            <family val="2"/>
          </rPr>
          <t xml:space="preserve">, an African-American holiday started by Maulana Karenga in 1966 to celebrate universal African-American heritage.
</t>
        </r>
        <r>
          <rPr>
            <b/>
            <sz val="9"/>
            <color indexed="81"/>
            <rFont val="Tahoma"/>
            <family val="2"/>
          </rPr>
          <t xml:space="preserve">
St. John’s Day</t>
        </r>
        <r>
          <rPr>
            <sz val="9"/>
            <color indexed="81"/>
            <rFont val="Tahoma"/>
            <family val="2"/>
          </rPr>
          <t>, Apostle and Evangelist, feast day for St. John, celebrated by Christian denominations.</t>
        </r>
      </text>
    </comment>
    <comment ref="C190" authorId="0" shapeId="0" xr:uid="{F34A2264-CF4B-45AD-B79F-50A93F3A2893}">
      <text>
        <r>
          <rPr>
            <b/>
            <sz val="9"/>
            <color indexed="81"/>
            <rFont val="Tahoma"/>
            <family val="2"/>
          </rPr>
          <t>Kwanzaa</t>
        </r>
        <r>
          <rPr>
            <sz val="9"/>
            <color indexed="81"/>
            <rFont val="Tahoma"/>
            <family val="2"/>
          </rPr>
          <t xml:space="preserve">, an African-American holiday started by Maulana Karenga in 1966 to celebrate universal African-American heritage.
</t>
        </r>
        <r>
          <rPr>
            <b/>
            <sz val="9"/>
            <color indexed="81"/>
            <rFont val="Tahoma"/>
            <family val="2"/>
          </rPr>
          <t>Feast of the Holy Innocents</t>
        </r>
        <r>
          <rPr>
            <sz val="9"/>
            <color indexed="81"/>
            <rFont val="Tahoma"/>
            <family val="2"/>
          </rPr>
          <t>, a Christian feast in remembrance of the massacre of young children in Bethlehem by King Herod the Great in his attempt to kill the infant Jesus.</t>
        </r>
      </text>
    </comment>
    <comment ref="D190" authorId="0" shapeId="0" xr:uid="{2796D9C0-C6AC-4D62-82FE-AE77EAA496D3}">
      <text>
        <r>
          <rPr>
            <b/>
            <sz val="9"/>
            <color indexed="81"/>
            <rFont val="Tahoma"/>
            <family val="2"/>
          </rPr>
          <t>Kwanzaa</t>
        </r>
        <r>
          <rPr>
            <sz val="9"/>
            <color indexed="81"/>
            <rFont val="Tahoma"/>
            <family val="2"/>
          </rPr>
          <t>, an African-American holiday started by Maulana Karenga in 1966 to celebrate universal African-American heritage.</t>
        </r>
      </text>
    </comment>
    <comment ref="E190" authorId="0" shapeId="0" xr:uid="{8E0D82F1-D7A0-4E9A-B451-1094C4CBE51C}">
      <text>
        <r>
          <rPr>
            <b/>
            <sz val="9"/>
            <color indexed="81"/>
            <rFont val="Tahoma"/>
            <family val="2"/>
          </rPr>
          <t>Kwanzaa</t>
        </r>
        <r>
          <rPr>
            <sz val="9"/>
            <color indexed="81"/>
            <rFont val="Tahoma"/>
            <family val="2"/>
          </rPr>
          <t xml:space="preserve">, an African-American holiday started by Maulana Karenga in 1966 to celebrate universal African-American heritage.
</t>
        </r>
      </text>
    </comment>
    <comment ref="F190" authorId="0" shapeId="0" xr:uid="{74AD1A2F-CBB4-48F9-BE6A-3300C6DBAFDC}">
      <text>
        <r>
          <rPr>
            <b/>
            <sz val="9"/>
            <color indexed="81"/>
            <rFont val="Tahoma"/>
            <family val="2"/>
          </rPr>
          <t>Kwanzaa</t>
        </r>
        <r>
          <rPr>
            <sz val="9"/>
            <color indexed="81"/>
            <rFont val="Tahoma"/>
            <family val="2"/>
          </rPr>
          <t xml:space="preserve">, an African-American holiday started by Maulana Karenga in 1966 to celebrate universal African-American heritage.
</t>
        </r>
        <r>
          <rPr>
            <b/>
            <sz val="9"/>
            <color indexed="81"/>
            <rFont val="Tahoma"/>
            <family val="2"/>
          </rPr>
          <t>Watch Night</t>
        </r>
        <r>
          <rPr>
            <sz val="9"/>
            <color indexed="81"/>
            <rFont val="Tahoma"/>
            <family val="2"/>
          </rPr>
          <t>, a day for Christians to review the year that has passed, make confessions, and then prepare for the year ahead by praying and resolving.</t>
        </r>
      </text>
    </comment>
  </commentList>
</comments>
</file>

<file path=xl/sharedStrings.xml><?xml version="1.0" encoding="utf-8"?>
<sst xmlns="http://schemas.openxmlformats.org/spreadsheetml/2006/main" count="232" uniqueCount="190">
  <si>
    <t>Notes:</t>
  </si>
  <si>
    <t>Monday</t>
  </si>
  <si>
    <t xml:space="preserve"> </t>
  </si>
  <si>
    <t>January</t>
  </si>
  <si>
    <t>World Braille Day</t>
  </si>
  <si>
    <t>Guru Gobind Singh Ji’s Birthday                      Twelfth Night</t>
  </si>
  <si>
    <t xml:space="preserve">Dia dos los Reyes   Christmas </t>
  </si>
  <si>
    <t>Christmas</t>
  </si>
  <si>
    <t>Lori-Maghi</t>
  </si>
  <si>
    <t>Makar Sankranti</t>
  </si>
  <si>
    <t>World Religion Day</t>
  </si>
  <si>
    <t>Martin Luther King Jr. Day</t>
  </si>
  <si>
    <t>Timkat</t>
  </si>
  <si>
    <t>Republic Day of India</t>
  </si>
  <si>
    <t>Mahayana New Year</t>
  </si>
  <si>
    <t>The International Day of Commemoration       Holocaust Remembrance                         Tu B’shevat</t>
  </si>
  <si>
    <t>Feast of the Holy Name    of Jesus</t>
  </si>
  <si>
    <t>National Freedom Day  Imbolc                                 St. Brigid of Kildare</t>
  </si>
  <si>
    <t xml:space="preserve">Imbolc                 Candlemas </t>
  </si>
  <si>
    <t>St. Blaise Day       Setsubun-Sai                 Four Chaplains Day</t>
  </si>
  <si>
    <t>Asian-American Women's Equal Pay Day</t>
  </si>
  <si>
    <t>Lunar New Year          Losar</t>
  </si>
  <si>
    <t>Losar</t>
  </si>
  <si>
    <t>St. Valentines Day     Losar</t>
  </si>
  <si>
    <t>Parinirvana Day   Presidents Day</t>
  </si>
  <si>
    <t>Vasant Panchami      Mardi Gras                 Shrove Tuesday</t>
  </si>
  <si>
    <t>Ash Wednesday</t>
  </si>
  <si>
    <t>Intercalary Days</t>
  </si>
  <si>
    <t>Intercalary Days         Purim</t>
  </si>
  <si>
    <t>Intercalary Days         Purim                        Lantern Festival</t>
  </si>
  <si>
    <t>Intercalary Days       Maghi-Purnima</t>
  </si>
  <si>
    <r>
      <rPr>
        <b/>
        <u/>
        <sz val="9"/>
        <color theme="1" tint="4.9989318521683403E-2"/>
        <rFont val="Century Schoolbook"/>
        <family val="1"/>
        <scheme val="minor"/>
      </rPr>
      <t>January 14-April 27</t>
    </r>
    <r>
      <rPr>
        <sz val="9"/>
        <color theme="1" tint="4.9989318521683403E-2"/>
        <rFont val="Century Schoolbook"/>
        <family val="1"/>
        <scheme val="minor"/>
      </rPr>
      <t xml:space="preserve">: </t>
    </r>
    <r>
      <rPr>
        <b/>
        <sz val="9"/>
        <color theme="1" tint="4.9989318521683403E-2"/>
        <rFont val="Century Schoolbook"/>
        <family val="1"/>
        <scheme val="minor"/>
      </rPr>
      <t>Kumbh Mela</t>
    </r>
    <r>
      <rPr>
        <sz val="9"/>
        <color theme="1" tint="4.9989318521683403E-2"/>
        <rFont val="Century Schoolbook"/>
        <family val="1"/>
        <scheme val="minor"/>
      </rPr>
      <t xml:space="preserve">, a mass pilgrimage event which takes place every 12 years and is of deep religious significance to Hindus. Millions of devotees and pilgrims congregate on the banks of the Ganges River to take part in a ritual bathing on various dates through April 27. It is believed that taking a dip in the holy water cleanses devotees of their sins. It is known as the world's largest religious and cultural human gathering.                                                                                                                                                                            </t>
    </r>
    <r>
      <rPr>
        <b/>
        <u/>
        <sz val="9"/>
        <color theme="1" tint="4.9989318521683403E-2"/>
        <rFont val="Century Schoolbook"/>
        <family val="1"/>
        <scheme val="minor"/>
      </rPr>
      <t>January 18-25:</t>
    </r>
    <r>
      <rPr>
        <sz val="9"/>
        <color theme="1" tint="4.9989318521683403E-2"/>
        <rFont val="Century Schoolbook"/>
        <family val="1"/>
        <scheme val="minor"/>
      </rPr>
      <t xml:space="preserve"> </t>
    </r>
    <r>
      <rPr>
        <b/>
        <sz val="9"/>
        <color theme="1" tint="4.9989318521683403E-2"/>
        <rFont val="Century Schoolbook"/>
        <family val="1"/>
        <scheme val="minor"/>
      </rPr>
      <t>The Week of Prayer for Christian Unity</t>
    </r>
    <r>
      <rPr>
        <sz val="9"/>
        <color theme="1" tint="4.9989318521683403E-2"/>
        <rFont val="Century Schoolbook"/>
        <family val="1"/>
        <scheme val="minor"/>
      </rPr>
      <t>, during which Christians pray for unity between all churches of the Christian faith.</t>
    </r>
  </si>
  <si>
    <r>
      <rPr>
        <b/>
        <u/>
        <sz val="9"/>
        <color theme="1" tint="4.9989318521683403E-2"/>
        <rFont val="Century Schoolbook"/>
        <family val="1"/>
        <scheme val="minor"/>
      </rPr>
      <t>February is Black History Month in the United States and Canada</t>
    </r>
    <r>
      <rPr>
        <sz val="9"/>
        <color theme="1" tint="4.9989318521683403E-2"/>
        <rFont val="Century Schoolbook"/>
        <family val="1"/>
        <scheme val="minor"/>
      </rPr>
      <t xml:space="preserve">:  Since 1976, the month has been designated to remember the contributions of people of the African diaspora.                                                                                                                                               </t>
    </r>
    <r>
      <rPr>
        <b/>
        <u/>
        <sz val="9"/>
        <color theme="1" tint="4.9989318521683403E-2"/>
        <rFont val="Century Schoolbook"/>
        <family val="1"/>
        <scheme val="minor"/>
      </rPr>
      <t>February 27 - March 28:</t>
    </r>
    <r>
      <rPr>
        <sz val="9"/>
        <color theme="1" tint="4.9989318521683403E-2"/>
        <rFont val="Century Schoolbook"/>
        <family val="1"/>
        <scheme val="minor"/>
      </rPr>
      <t xml:space="preserve">  </t>
    </r>
    <r>
      <rPr>
        <b/>
        <sz val="9"/>
        <color theme="1" tint="4.9989318521683403E-2"/>
        <rFont val="Century Schoolbook"/>
        <family val="1"/>
        <scheme val="minor"/>
      </rPr>
      <t>Magha Puja Day</t>
    </r>
    <r>
      <rPr>
        <sz val="9"/>
        <color theme="1" tint="4.9989318521683403E-2"/>
        <rFont val="Century Schoolbook"/>
        <family val="1"/>
        <scheme val="minor"/>
      </rPr>
      <t xml:space="preserve"> (also known as Maka Bucha), a Buddhist holiday that marks an event early in the Buddha’s teaching life when a group of 1,250 enlightened saints, ordained by the Buddha, gathered to pay their respect to him. It is celebrated on various dates in different countries.                                                                                                                                                 </t>
    </r>
    <r>
      <rPr>
        <b/>
        <u/>
        <sz val="9"/>
        <color theme="1" tint="4.9989318521683403E-2"/>
        <rFont val="Century Schoolbook"/>
        <family val="1"/>
        <scheme val="minor"/>
      </rPr>
      <t>February 28 (sunset) to March 19 (sunset)</t>
    </r>
    <r>
      <rPr>
        <sz val="9"/>
        <color theme="1" tint="4.9989318521683403E-2"/>
        <rFont val="Century Schoolbook"/>
        <family val="1"/>
        <scheme val="minor"/>
      </rPr>
      <t xml:space="preserve">: </t>
    </r>
    <r>
      <rPr>
        <b/>
        <sz val="9"/>
        <color theme="1" tint="4.9989318521683403E-2"/>
        <rFont val="Century Schoolbook"/>
        <family val="1"/>
        <scheme val="minor"/>
      </rPr>
      <t>Nineteen-Day Fast</t>
    </r>
    <r>
      <rPr>
        <sz val="9"/>
        <color theme="1" tint="4.9989318521683403E-2"/>
        <rFont val="Century Schoolbook"/>
        <family val="1"/>
        <scheme val="minor"/>
      </rPr>
      <t>, a time in the Bahá’í Faith to reinvigorate the soul and bring one closer to God. This fast takes place immediately before the beginning of the Bahá'í New Year.</t>
    </r>
  </si>
  <si>
    <t>St. David's Day</t>
  </si>
  <si>
    <t>Meatfare Sunday</t>
  </si>
  <si>
    <t>International Women's Day</t>
  </si>
  <si>
    <t>Maha Shivarati           Lailat al Miraj</t>
  </si>
  <si>
    <t>Cheesefare Sunday</t>
  </si>
  <si>
    <t>St. Patrick's Day</t>
  </si>
  <si>
    <r>
      <t>St. Joseph's Day              Naw-R</t>
    </r>
    <r>
      <rPr>
        <sz val="9"/>
        <color theme="1" tint="4.9989318521683403E-2"/>
        <rFont val="Century Schoolbook"/>
        <family val="1"/>
      </rPr>
      <t>ú</t>
    </r>
    <r>
      <rPr>
        <sz val="9"/>
        <color theme="1" tint="4.9989318521683403E-2"/>
        <rFont val="Century Schoolbook"/>
        <family val="2"/>
      </rPr>
      <t>z</t>
    </r>
  </si>
  <si>
    <r>
      <t>Naw-R</t>
    </r>
    <r>
      <rPr>
        <sz val="9"/>
        <color theme="1" tint="4.9989318521683403E-2"/>
        <rFont val="Century Schoolbook"/>
        <family val="1"/>
      </rPr>
      <t>ú</t>
    </r>
    <r>
      <rPr>
        <sz val="9"/>
        <color theme="1" tint="4.9989318521683403E-2"/>
        <rFont val="Century Schoolbook"/>
        <family val="2"/>
      </rPr>
      <t>z                      Ostara</t>
    </r>
  </si>
  <si>
    <t>Nowruz            International Day for the Elimination of Racial Discrimination        Orthodox Sunday</t>
  </si>
  <si>
    <t>Khordad Sal</t>
  </si>
  <si>
    <t>Passover                                   Lord's Evening Meal</t>
  </si>
  <si>
    <t>Passover</t>
  </si>
  <si>
    <t>Passover                         Palm Sunday                    Holi                                             Lailat al Bara'a</t>
  </si>
  <si>
    <t>Passover                                 Holi                                                   Lailat al Bara'a                          Hola Mohalla</t>
  </si>
  <si>
    <t>Passover                                      Hola Mohalla</t>
  </si>
  <si>
    <t>Passover                                         Hola Mohalla  International Transgender Day of Visibility</t>
  </si>
  <si>
    <t>Passover                          Holy Thursday</t>
  </si>
  <si>
    <t xml:space="preserve">Passover                              Good Friday                  World Autism Awareness Day </t>
  </si>
  <si>
    <t>Passover                       Easter</t>
  </si>
  <si>
    <t>Yom HaShoah</t>
  </si>
  <si>
    <r>
      <rPr>
        <b/>
        <u/>
        <sz val="9"/>
        <color theme="1" tint="4.9989318521683403E-2"/>
        <rFont val="Century Schoolbook"/>
        <family val="1"/>
        <scheme val="minor"/>
      </rPr>
      <t xml:space="preserve">April is Celebrate Diversity Month: </t>
    </r>
    <r>
      <rPr>
        <sz val="9"/>
        <color theme="1" tint="4.9989318521683403E-2"/>
        <rFont val="Century Schoolbook"/>
        <family val="1"/>
        <scheme val="minor"/>
      </rPr>
      <t xml:space="preserve"> Started in 2004 to recognize and honor the diversity surrounding us all. By celebrating differences and similarities during this month, organizers hope that people will get a deeper understanding of each other.</t>
    </r>
    <r>
      <rPr>
        <b/>
        <u/>
        <sz val="9"/>
        <color theme="1" tint="4.9989318521683403E-2"/>
        <rFont val="Century Schoolbook"/>
        <family val="1"/>
        <scheme val="minor"/>
      </rPr>
      <t xml:space="preserve">                                                     April is Autism Awareness Month: </t>
    </r>
    <r>
      <rPr>
        <sz val="9"/>
        <color theme="1" tint="4.9989318521683403E-2"/>
        <rFont val="Century Schoolbook"/>
        <family val="1"/>
        <scheme val="minor"/>
      </rPr>
      <t xml:space="preserve"> Established to raise awareness about the developmental disorder that affects an individual's normal development of social and communication skills.                                                                                                                                                                                                                                                         </t>
    </r>
    <r>
      <rPr>
        <b/>
        <u/>
        <sz val="9"/>
        <color theme="1" tint="4.9989318521683403E-2"/>
        <rFont val="Century Schoolbook"/>
        <family val="1"/>
        <scheme val="minor"/>
      </rPr>
      <t>March 13 - April 15:</t>
    </r>
    <r>
      <rPr>
        <sz val="9"/>
        <color theme="1" tint="4.9989318521683403E-2"/>
        <rFont val="Century Schoolbook"/>
        <family val="1"/>
        <scheme val="minor"/>
      </rPr>
      <t xml:space="preserve">  Deaf History Month. This observance celebrates key events in deaf history, including the founding of Gallaudet University and the American</t>
    </r>
    <r>
      <rPr>
        <sz val="9"/>
        <color theme="1" tint="4.9989318521683403E-2"/>
        <rFont val="Century Schoolbook"/>
        <family val="2"/>
        <scheme val="minor"/>
      </rPr>
      <t xml:space="preserve"> School for the Deaf.</t>
    </r>
    <r>
      <rPr>
        <sz val="9"/>
        <color theme="1" tint="4.9989318521683403E-2"/>
        <rFont val="Century Schoolbook"/>
        <family val="1"/>
        <scheme val="minor"/>
      </rPr>
      <t xml:space="preserve">                                                                                                                                                                  </t>
    </r>
    <r>
      <rPr>
        <b/>
        <u/>
        <sz val="9"/>
        <color theme="1" tint="4.9989318521683403E-2"/>
        <rFont val="Century Schoolbook"/>
        <family val="1"/>
        <scheme val="minor"/>
      </rPr>
      <t>March 15-May 1:</t>
    </r>
    <r>
      <rPr>
        <sz val="9"/>
        <color theme="1" tint="4.9989318521683403E-2"/>
        <rFont val="Century Schoolbook"/>
        <family val="1"/>
        <scheme val="minor"/>
      </rPr>
      <t xml:space="preserve">  Beginning of Great Lent in the Orthodox Christian faith. March 15, the day Great Lent begins this year, is also known as Clean Monday.                                                                                                                                                                                                                                </t>
    </r>
    <r>
      <rPr>
        <b/>
        <u/>
        <sz val="9"/>
        <color theme="1" tint="4.9989318521683403E-2"/>
        <rFont val="Century Schoolbook"/>
        <family val="1"/>
        <scheme val="minor"/>
      </rPr>
      <t>April 12-May 11 (sundown to sundown):</t>
    </r>
    <r>
      <rPr>
        <sz val="9"/>
        <color theme="1" tint="4.9989318521683403E-2"/>
        <rFont val="Century Schoolbook"/>
        <family val="1"/>
        <scheme val="minor"/>
      </rPr>
      <t xml:space="preserve"> Ramadan, an Islamic holiday marked by fasting, praise, prayer and devotion to Islam.</t>
    </r>
  </si>
  <si>
    <t>Hindu New Year</t>
  </si>
  <si>
    <t>Equal Pay Day</t>
  </si>
  <si>
    <t>Vaisakhi</t>
  </si>
  <si>
    <t>Yom Ha'Atzmauat</t>
  </si>
  <si>
    <t>Yom Ha'Atzmaut</t>
  </si>
  <si>
    <t>The Festival of Ridvan</t>
  </si>
  <si>
    <t>The Festival of Ridvan   Ram Navami</t>
  </si>
  <si>
    <t>The Festival of Ridvan   Earth Day</t>
  </si>
  <si>
    <t>The Festival of Ridvan         St. George's Day               The Day of Silence</t>
  </si>
  <si>
    <t>The Festival of Ridvan   Lazarus Saturday   Armenian Martyrs' Day</t>
  </si>
  <si>
    <t>The Festival of Ridvan   Mahavir Jayanti</t>
  </si>
  <si>
    <t>The Festival of Ridvan   Ninth Day of Ridvan</t>
  </si>
  <si>
    <t>The Festival of Ridvan   Lag BaOmer</t>
  </si>
  <si>
    <t xml:space="preserve">The Festival of Ridvan    Lag BaOmer </t>
  </si>
  <si>
    <t>The Festival of Rivdan   Beltane</t>
  </si>
  <si>
    <t>Orthodox Easter</t>
  </si>
  <si>
    <t>Saint Phillips and James</t>
  </si>
  <si>
    <t>Cinco De Mayo</t>
  </si>
  <si>
    <t>National Day of Prayer</t>
  </si>
  <si>
    <t>Eid al-Fitr</t>
  </si>
  <si>
    <t>Eid al-Fitr                          Ascension of Jesus</t>
  </si>
  <si>
    <t>Shavuot</t>
  </si>
  <si>
    <t>Shavuot                             International Day Against Homophopia</t>
  </si>
  <si>
    <t>World Day for Cultural Diversity for Dialogue and Development</t>
  </si>
  <si>
    <r>
      <t>Declaration of the B</t>
    </r>
    <r>
      <rPr>
        <sz val="9"/>
        <color theme="1" tint="4.9989318521683403E-2"/>
        <rFont val="Century Schoolbook"/>
        <family val="1"/>
      </rPr>
      <t>á</t>
    </r>
    <r>
      <rPr>
        <sz val="9"/>
        <color theme="1" tint="4.9989318521683403E-2"/>
        <rFont val="Century Schoolbook"/>
        <family val="2"/>
      </rPr>
      <t>b</t>
    </r>
  </si>
  <si>
    <r>
      <t>Declaration of the B</t>
    </r>
    <r>
      <rPr>
        <sz val="9"/>
        <color theme="1" tint="4.9989318521683403E-2"/>
        <rFont val="Century Schoolbook"/>
        <family val="1"/>
      </rPr>
      <t>á</t>
    </r>
    <r>
      <rPr>
        <sz val="9"/>
        <color theme="1" tint="4.9989318521683403E-2"/>
        <rFont val="Century Schoolbook"/>
        <family val="2"/>
      </rPr>
      <t>b  Pentecost</t>
    </r>
  </si>
  <si>
    <t>Buddha Day</t>
  </si>
  <si>
    <t>Memorial Day</t>
  </si>
  <si>
    <t>Ascension of Bahá'u'lláh</t>
  </si>
  <si>
    <r>
      <rPr>
        <b/>
        <u/>
        <sz val="9"/>
        <color theme="1" tint="4.9989318521683403E-2"/>
        <rFont val="Century Schoolbook"/>
        <family val="1"/>
        <scheme val="minor"/>
      </rPr>
      <t xml:space="preserve">June is Lesbian, Gay, Bisexual, and Transgender Pride Month: </t>
    </r>
    <r>
      <rPr>
        <sz val="9"/>
        <color theme="1" tint="4.9989318521683403E-2"/>
        <rFont val="Century Schoolbook"/>
        <family val="1"/>
        <scheme val="minor"/>
      </rPr>
      <t xml:space="preserve"> Established to recognize the impact that gay, lesbian, bisexual and transgender individuals have had on the world. LGBT groups celebrate this special time with pride parades, picnics, parties, memorials for those lost to hate crimes and HIV/AIDS, and other group gatherings. The last Sunday in June is Gay Pride Day.
</t>
    </r>
    <r>
      <rPr>
        <b/>
        <u/>
        <sz val="9"/>
        <color theme="1" tint="4.9989318521683403E-2"/>
        <rFont val="Century Schoolbook"/>
        <family val="1"/>
        <scheme val="minor"/>
      </rPr>
      <t xml:space="preserve">June is Immigrant Heritage Month: </t>
    </r>
    <r>
      <rPr>
        <sz val="9"/>
        <color theme="1" tint="4.9989318521683403E-2"/>
        <rFont val="Century Schoolbook"/>
        <family val="1"/>
        <scheme val="minor"/>
      </rPr>
      <t xml:space="preserve"> Established in June 2014, gives people across the United States an opportunity to annually explore their own heritage and celebrate the shared diversity that forms the unique story of America. It celebrates immigrants across the United States and their contributions to their local communities and economy.</t>
    </r>
  </si>
  <si>
    <t>Corpus Christi</t>
  </si>
  <si>
    <t>Sacred Heart of Jesus</t>
  </si>
  <si>
    <t>Flag Day</t>
  </si>
  <si>
    <t xml:space="preserve">St. Vladimir Day                        Native American Citizenship Day  </t>
  </si>
  <si>
    <t>Martyrdom of Guru Arjan Dev</t>
  </si>
  <si>
    <t>Juneteenth                                      New Church Day</t>
  </si>
  <si>
    <t>National Indigenous Peoples Day                               Litha</t>
  </si>
  <si>
    <t>Feast Day of Saints                  Peter and Paul</t>
  </si>
  <si>
    <t>Lesbian, Gay, Bisexual, Transgender (LGBT)                    Pride Day</t>
  </si>
  <si>
    <t>Canada Day</t>
  </si>
  <si>
    <t>Independence Day</t>
  </si>
  <si>
    <t>The Martyrdom of the Bab</t>
  </si>
  <si>
    <t>World Population Day</t>
  </si>
  <si>
    <t>International Non-Binary People's Day              Bastille Day</t>
  </si>
  <si>
    <t>St. Vladimir of the Great Day</t>
  </si>
  <si>
    <t>Tisha B'Av</t>
  </si>
  <si>
    <t>Tisha B'Av                                   Waqf al Arafa                                     Nelson Mandela International Day</t>
  </si>
  <si>
    <t>Waqf al Arafa                                    Eid al-Adha</t>
  </si>
  <si>
    <t>Eid al-Adha</t>
  </si>
  <si>
    <t>The Birthday of Haile Selassie I</t>
  </si>
  <si>
    <t>Asalha Puja                             Pioneer Day</t>
  </si>
  <si>
    <t>St. James the Greater Day</t>
  </si>
  <si>
    <t>Disability Independence Day</t>
  </si>
  <si>
    <t>International Day of Friendship</t>
  </si>
  <si>
    <t>Transfiguration  of the Lord</t>
  </si>
  <si>
    <t>Hiijri New Year</t>
  </si>
  <si>
    <t>Black  Women's                             Equal Pay Day</t>
  </si>
  <si>
    <t>Assumption of Blessed Virgin Mary                            Dormition of the Theotokos</t>
  </si>
  <si>
    <t>Marcus Garvey Day</t>
  </si>
  <si>
    <t>Ashura</t>
  </si>
  <si>
    <t>Obon                                          Raksha Bandhan                        Hungry Ghost Festival</t>
  </si>
  <si>
    <t>Internatioanal Day of the Remembrance of the Slave Trade and its Abolition</t>
  </si>
  <si>
    <t>Women's Equality Day</t>
  </si>
  <si>
    <t>Krisha Janmashtami</t>
  </si>
  <si>
    <r>
      <rPr>
        <b/>
        <u/>
        <sz val="9"/>
        <color theme="1" tint="4.9989318521683403E-2"/>
        <rFont val="Century Schoolbook"/>
        <family val="1"/>
        <scheme val="minor"/>
      </rPr>
      <t>September 15 to October 15:</t>
    </r>
    <r>
      <rPr>
        <b/>
        <sz val="9"/>
        <color theme="1" tint="4.9989318521683403E-2"/>
        <rFont val="Century Schoolbook"/>
        <family val="1"/>
        <scheme val="minor"/>
      </rPr>
      <t xml:space="preserve">  </t>
    </r>
    <r>
      <rPr>
        <sz val="9"/>
        <color theme="1" tint="4.9989318521683403E-2"/>
        <rFont val="Century Schoolbook"/>
        <family val="1"/>
        <scheme val="minor"/>
      </rPr>
      <t xml:space="preserve">Hispanic Heritage Month. </t>
    </r>
    <r>
      <rPr>
        <sz val="9"/>
        <color theme="1" tint="4.9989318521683403E-2"/>
        <rFont val="Century Schoolbook"/>
        <family val="2"/>
        <scheme val="minor"/>
      </rPr>
      <t xml:space="preserve"> This month corresponds with Mexican Independence Day, which is celebrated on September 16, and recognizes the revolution in 1810 that ended Spanish dictatorship.</t>
    </r>
  </si>
  <si>
    <t>Paryushana Parva</t>
  </si>
  <si>
    <t>Paryushana Parva                         Labor Day                                Rosh Hashanah</t>
  </si>
  <si>
    <t>Paryushana Parva                   Rosh Hashanah</t>
  </si>
  <si>
    <t>Paryushana Parva                        Rosh Hashanah</t>
  </si>
  <si>
    <t>Paryushana Parva                  Ganesh Chaturthi</t>
  </si>
  <si>
    <t>Yom Kippur</t>
  </si>
  <si>
    <t>International Equal        Pay Day</t>
  </si>
  <si>
    <t>Sukkot</t>
  </si>
  <si>
    <t>Sukkot                                       Ostara Mabon</t>
  </si>
  <si>
    <t>Sukkot                                       Native American Day</t>
  </si>
  <si>
    <t>Sukkot                                     Elevation of the Life Giving Cross                                       Meskel                                     Shemini Atzeret</t>
  </si>
  <si>
    <t>Shemini Atzeret   Teacher's Day in Taiwan   Simchat Torah</t>
  </si>
  <si>
    <t>Simchat Torah   Michaelmas</t>
  </si>
  <si>
    <r>
      <rPr>
        <b/>
        <u/>
        <sz val="9"/>
        <color theme="1" tint="4.9989318521683403E-2"/>
        <rFont val="Century Schoolbook"/>
        <family val="1"/>
        <scheme val="minor"/>
      </rPr>
      <t>September 15 to October 15:</t>
    </r>
    <r>
      <rPr>
        <sz val="9"/>
        <color theme="1" tint="4.9989318521683403E-2"/>
        <rFont val="Century Schoolbook"/>
        <family val="2"/>
        <scheme val="minor"/>
      </rPr>
      <t xml:space="preserve">  Hispanic Heritage Month.  This month corresponds with Mexican Independence Day, which is celebrated on September 16, and recognizes the revolution in 1810 that ended Spanish dictatorship.                                                              </t>
    </r>
    <r>
      <rPr>
        <b/>
        <u/>
        <sz val="9"/>
        <color theme="1" tint="4.9989318521683403E-2"/>
        <rFont val="Century Schoolbook"/>
        <family val="1"/>
        <scheme val="minor"/>
      </rPr>
      <t>October is National Disability Employment Awareness Month</t>
    </r>
    <r>
      <rPr>
        <sz val="9"/>
        <color theme="1" tint="4.9989318521683403E-2"/>
        <rFont val="Century Schoolbook"/>
        <family val="2"/>
        <scheme val="minor"/>
      </rPr>
      <t xml:space="preserve">. This observance was launched in 1945 when Congress declared the first week in October as “National Employ the Physically Handicapped Week.” In 1998, the week was extended to a month and renamed. The annual event draws attention to employment barriers that still need to be addressed.
</t>
    </r>
    <r>
      <rPr>
        <b/>
        <u/>
        <sz val="9"/>
        <color theme="1" tint="4.9989318521683403E-2"/>
        <rFont val="Century Schoolbook"/>
        <family val="1"/>
        <scheme val="minor"/>
      </rPr>
      <t>October is LGBT History Month</t>
    </r>
    <r>
      <rPr>
        <sz val="9"/>
        <color theme="1" tint="4.9989318521683403E-2"/>
        <rFont val="Century Schoolbook"/>
        <family val="2"/>
        <scheme val="minor"/>
      </rPr>
      <t xml:space="preserve">, a U.S. observance started in 1994 to recognize lesbian, gay, bisexual and transgender history and the history of the gay-rights movement.
</t>
    </r>
    <r>
      <rPr>
        <b/>
        <u/>
        <sz val="9"/>
        <color theme="1" tint="4.9989318521683403E-2"/>
        <rFont val="Century Schoolbook"/>
        <family val="1"/>
        <scheme val="minor"/>
      </rPr>
      <t>October is Global Diversity Awareness Month</t>
    </r>
    <r>
      <rPr>
        <sz val="9"/>
        <color theme="1" tint="4.9989318521683403E-2"/>
        <rFont val="Century Schoolbook"/>
        <family val="2"/>
        <scheme val="minor"/>
      </rPr>
      <t>, a month to celebrate and increase awareness about the diversity of cultures and ethnicities and the positive impact diversity can have on society.</t>
    </r>
  </si>
  <si>
    <t>Beginning of Black Hisotory Month in UK   Native American Women's Equal Pay Day</t>
  </si>
  <si>
    <t xml:space="preserve">St. Francis Day   </t>
  </si>
  <si>
    <t>Navaratri</t>
  </si>
  <si>
    <t>Navaratri                                   World Mental Health Day</t>
  </si>
  <si>
    <t>Dasara</t>
  </si>
  <si>
    <t>Milvian Bridge Day</t>
  </si>
  <si>
    <t>Eid Milad un-Nabi</t>
  </si>
  <si>
    <t>Eid Milad un-Nabi   Mawlid Al-Nabi</t>
  </si>
  <si>
    <t>Sikh Holy Day   International Pronouns Day</t>
  </si>
  <si>
    <t>Latinx Women's Equal Pay Day</t>
  </si>
  <si>
    <t>All Hallow's Eve   Reformation Day   Samhain</t>
  </si>
  <si>
    <t>All Souls' Day</t>
  </si>
  <si>
    <t>Diwali</t>
  </si>
  <si>
    <r>
      <t xml:space="preserve"> Birth of B</t>
    </r>
    <r>
      <rPr>
        <sz val="9"/>
        <color theme="1" tint="4.9989318521683403E-2"/>
        <rFont val="Century Schoolbook"/>
        <family val="1"/>
      </rPr>
      <t>á</t>
    </r>
    <r>
      <rPr>
        <sz val="9"/>
        <color theme="1" tint="4.9989318521683403E-2"/>
        <rFont val="Century Schoolbook"/>
        <family val="2"/>
      </rPr>
      <t>b</t>
    </r>
  </si>
  <si>
    <r>
      <t>Birth of B</t>
    </r>
    <r>
      <rPr>
        <sz val="9"/>
        <color theme="1" tint="4.9989318521683403E-2"/>
        <rFont val="Century Schoolbook"/>
        <family val="1"/>
      </rPr>
      <t>á</t>
    </r>
    <r>
      <rPr>
        <sz val="9"/>
        <color theme="1" tint="4.9989318521683403E-2"/>
        <rFont val="Century Schoolbook"/>
        <family val="2"/>
      </rPr>
      <t>b                                  The Birth of Bahá'u'lláh</t>
    </r>
  </si>
  <si>
    <t>The Birth of Bahá'u'lláh</t>
  </si>
  <si>
    <t>Veterans Day</t>
  </si>
  <si>
    <t>International Men's Day</t>
  </si>
  <si>
    <t>Transgender Day of Remembrance</t>
  </si>
  <si>
    <t>Feast of Christ the King</t>
  </si>
  <si>
    <t>Thanksgiving</t>
  </si>
  <si>
    <t>Native American               Heritage Day</t>
  </si>
  <si>
    <t>Hanukkah</t>
  </si>
  <si>
    <r>
      <rPr>
        <b/>
        <u/>
        <sz val="9"/>
        <color theme="1" tint="4.9989318521683403E-2"/>
        <rFont val="Century Schoolbook"/>
        <family val="1"/>
        <scheme val="minor"/>
      </rPr>
      <t>November 8 - Janaury 6:</t>
    </r>
    <r>
      <rPr>
        <sz val="9"/>
        <color theme="1" tint="4.9989318521683403E-2"/>
        <rFont val="Century Schoolbook"/>
        <family val="2"/>
        <scheme val="minor"/>
      </rPr>
      <t xml:space="preserve">  Nativity Fast, a period of abstinence and penance practiced by the Eastern Orthodox, Oriental Orthodox and Eastern Catholic churches in preparation for the Nativity of Jesus.</t>
    </r>
    <r>
      <rPr>
        <sz val="9"/>
        <color theme="1" tint="4.9989318521683403E-2"/>
        <rFont val="Century Schoolbook"/>
        <family val="1"/>
        <scheme val="minor"/>
      </rPr>
      <t xml:space="preserve">                                                                                                                </t>
    </r>
    <r>
      <rPr>
        <b/>
        <u/>
        <sz val="9"/>
        <color theme="1" tint="4.9989318521683403E-2"/>
        <rFont val="Century Schoolbook"/>
        <family val="1"/>
        <scheme val="minor"/>
      </rPr>
      <t xml:space="preserve">November 8 - December 24: </t>
    </r>
    <r>
      <rPr>
        <sz val="9"/>
        <color theme="1" tint="4.9989318521683403E-2"/>
        <rFont val="Century Schoolbook"/>
        <family val="1"/>
        <scheme val="minor"/>
      </rPr>
      <t xml:space="preserve"> Advent, a Christian season of celebration leading up to the birth of Christ.</t>
    </r>
  </si>
  <si>
    <r>
      <rPr>
        <b/>
        <u/>
        <sz val="9"/>
        <color theme="1" tint="4.9989318521683403E-2"/>
        <rFont val="Century Schoolbook"/>
        <family val="1"/>
        <scheme val="minor"/>
      </rPr>
      <t>November is National Native American Heritage Month</t>
    </r>
    <r>
      <rPr>
        <sz val="9"/>
        <color theme="1" tint="4.9989318521683403E-2"/>
        <rFont val="Century Schoolbook"/>
        <family val="1"/>
        <scheme val="minor"/>
      </rPr>
      <t xml:space="preserve">, which celebrates the history and contributions of Native Americans.
</t>
    </r>
    <r>
      <rPr>
        <b/>
        <u/>
        <sz val="9"/>
        <color theme="1" tint="4.9989318521683403E-2"/>
        <rFont val="Century Schoolbook"/>
        <family val="1"/>
        <scheme val="minor"/>
      </rPr>
      <t>November is National Family Caregivers Month</t>
    </r>
    <r>
      <rPr>
        <sz val="9"/>
        <color theme="1" tint="4.9989318521683403E-2"/>
        <rFont val="Century Schoolbook"/>
        <family val="1"/>
        <scheme val="minor"/>
      </rPr>
      <t xml:space="preserve">, proclaimed in 2012 by Former President Barack Obama. It honors the more than 40 million caregivers across the country who support aging parents, ill spouses or other loved ones with disabilities who remain at home.                                                                                                                                                                                                                                      </t>
    </r>
    <r>
      <rPr>
        <b/>
        <u/>
        <sz val="9"/>
        <color theme="1" tint="4.9989318521683403E-2"/>
        <rFont val="Century Schoolbook"/>
        <family val="1"/>
        <scheme val="minor"/>
      </rPr>
      <t>November 8 - Janaury 6</t>
    </r>
    <r>
      <rPr>
        <sz val="9"/>
        <color theme="1" tint="4.9989318521683403E-2"/>
        <rFont val="Century Schoolbook"/>
        <family val="1"/>
        <scheme val="minor"/>
      </rPr>
      <t xml:space="preserve">: Nativity Fast, a period of abstinence and penance practiced by the Eastern Orthodox, Oriental Orthodox and Eastern Catholic churches in preparation for the Nativity of Jesus.                                                                                                                   </t>
    </r>
    <r>
      <rPr>
        <b/>
        <u/>
        <sz val="9"/>
        <color theme="1" tint="4.9989318521683403E-2"/>
        <rFont val="Century Schoolbook"/>
        <family val="1"/>
        <scheme val="minor"/>
      </rPr>
      <t>November 8 - December 24:</t>
    </r>
    <r>
      <rPr>
        <sz val="9"/>
        <color theme="1" tint="4.9989318521683403E-2"/>
        <rFont val="Century Schoolbook"/>
        <family val="1"/>
        <scheme val="minor"/>
      </rPr>
      <t xml:space="preserve">  Advent, a Christian season of celebration leading up to the birth of Christ.</t>
    </r>
  </si>
  <si>
    <t>Hanukkah                                          St. Andrew's Day</t>
  </si>
  <si>
    <t>Hanukkah                                Worlds AIDS Day</t>
  </si>
  <si>
    <t>Hanukkah                        International Day of Persons with Disabilities</t>
  </si>
  <si>
    <t>Immaculate Conception     of Mary                                        Bodhi Day</t>
  </si>
  <si>
    <t>International Human Rights Day</t>
  </si>
  <si>
    <t>Feast of Our Lady of Guadalupe</t>
  </si>
  <si>
    <t>St. Lucia's Day</t>
  </si>
  <si>
    <t>Las  Posadas</t>
  </si>
  <si>
    <t>Las Posadas</t>
  </si>
  <si>
    <t>Las Posadas                                    Yule Winter Solstice</t>
  </si>
  <si>
    <t>Christmas Day</t>
  </si>
  <si>
    <t>Kwanzaa</t>
  </si>
  <si>
    <t>Boxing Day                          Kwanzaa                                  Zartosht No-Diso                                 St. Stephen's Day  Feast of the Holy Family</t>
  </si>
  <si>
    <t>Kwanzaa                                             St. John's Day</t>
  </si>
  <si>
    <t>Kwanzaa                                           Feast of the Holy Innocents</t>
  </si>
  <si>
    <t>Kwanzaa                                     Watch Night</t>
  </si>
  <si>
    <t>International Day of Remembrance of the Victims of Slavery and the Transatlantic Slave Trade                    Annunciation of the Virgin Mary</t>
  </si>
  <si>
    <t xml:space="preserve">Trinity Sunday                               </t>
  </si>
  <si>
    <t>Samhain                                         All Saints' Day</t>
  </si>
  <si>
    <t>United Nations Day</t>
  </si>
  <si>
    <t>Navaratri                              German American Day</t>
  </si>
  <si>
    <t>Paryushana Parva  Beheading of St.John the Baptist                                    Ethiopian New Year  Patriot Day</t>
  </si>
  <si>
    <t>Father's Day</t>
  </si>
  <si>
    <r>
      <rPr>
        <b/>
        <u/>
        <sz val="9"/>
        <color theme="1" tint="4.9989318521683403E-2"/>
        <rFont val="Century Schoolbook"/>
        <family val="1"/>
        <scheme val="minor"/>
      </rPr>
      <t xml:space="preserve">May is Asian Pacific American Heritage Month in the United States: </t>
    </r>
    <r>
      <rPr>
        <sz val="9"/>
        <color theme="1" tint="4.9989318521683403E-2"/>
        <rFont val="Century Schoolbook"/>
        <family val="1"/>
        <scheme val="minor"/>
      </rPr>
      <t xml:space="preserve"> The month of May was chosen to commemorate the immigration of the first Japanese to the United States on May 7, 1843, and to mark the anniversary of the completion of the transcontinental railroad on May 10, 1869. The majority of the workers who laid the tracks on the project were Chinese immigrants.
</t>
    </r>
    <r>
      <rPr>
        <b/>
        <u/>
        <sz val="9"/>
        <color theme="1" tint="4.9989318521683403E-2"/>
        <rFont val="Century Schoolbook"/>
        <family val="1"/>
        <scheme val="minor"/>
      </rPr>
      <t xml:space="preserve">May is Older Americans Month: </t>
    </r>
    <r>
      <rPr>
        <sz val="9"/>
        <color theme="1" tint="4.9989318521683403E-2"/>
        <rFont val="Century Schoolbook"/>
        <family val="1"/>
        <scheme val="minor"/>
      </rPr>
      <t xml:space="preserve"> Established in 1963 to honor the legacies and contributions of older Americans and to support them as they enter their next stage of life.
</t>
    </r>
    <r>
      <rPr>
        <b/>
        <u/>
        <sz val="9"/>
        <color theme="1" tint="4.9989318521683403E-2"/>
        <rFont val="Century Schoolbook"/>
        <family val="1"/>
        <scheme val="minor"/>
      </rPr>
      <t>May is Jewish American Heritage Month</t>
    </r>
    <r>
      <rPr>
        <sz val="9"/>
        <color theme="1" tint="4.9989318521683403E-2"/>
        <rFont val="Century Schoolbook"/>
        <family val="1"/>
        <scheme val="minor"/>
      </rPr>
      <t xml:space="preserve">,: Recognizes the diverse contributions of the Jewish people to American culture.
</t>
    </r>
    <r>
      <rPr>
        <b/>
        <u/>
        <sz val="9"/>
        <color theme="1" tint="4.9989318521683403E-2"/>
        <rFont val="Century Schoolbook"/>
        <family val="1"/>
        <scheme val="minor"/>
      </rPr>
      <t xml:space="preserve">May is Mental Health Awareness Month (or Mental Health Month): </t>
    </r>
    <r>
      <rPr>
        <sz val="9"/>
        <color theme="1" tint="4.9989318521683403E-2"/>
        <rFont val="Century Schoolbook"/>
        <family val="1"/>
        <scheme val="minor"/>
      </rPr>
      <t xml:space="preserve"> Which aims to raise awareness and educate the public about mental illnesses and reduce the stigma that surrounds mental illnesses. </t>
    </r>
    <r>
      <rPr>
        <b/>
        <sz val="9"/>
        <color theme="1" tint="4.9989318521683403E-2"/>
        <rFont val="Century Schoolbook"/>
        <family val="1"/>
        <scheme val="minor"/>
      </rPr>
      <t xml:space="preserve">                                                                                                                      </t>
    </r>
    <r>
      <rPr>
        <b/>
        <u/>
        <sz val="9"/>
        <color theme="1" tint="4.9989318521683403E-2"/>
        <rFont val="Century Schoolbook"/>
        <family val="1"/>
        <scheme val="minor"/>
      </rPr>
      <t>National Military Appreciation Month (NMAM)</t>
    </r>
    <r>
      <rPr>
        <sz val="9"/>
        <color theme="1" tint="4.9989318521683403E-2"/>
        <rFont val="Century Schoolbook"/>
        <family val="1"/>
        <scheme val="minor"/>
      </rPr>
      <t xml:space="preserve"> is celebrated every May and is a declaration that encourages U.S. citizens to observe the month in a symbol of unity. NMAM honors current and former members of the U.S. Armed Forces, including those who have died in the pursuit of freedom. May is characterized by six national observances highlighting the contributions of those who have served.</t>
    </r>
    <r>
      <rPr>
        <b/>
        <u/>
        <sz val="9"/>
        <color theme="1" tint="4.9989318521683403E-2"/>
        <rFont val="Century Schoolbook"/>
        <family val="1"/>
        <scheme val="minor"/>
      </rPr>
      <t xml:space="preserve">                                                                                                                                                                                                                                           March 15-May 1: </t>
    </r>
    <r>
      <rPr>
        <sz val="9"/>
        <color theme="1" tint="4.9989318521683403E-2"/>
        <rFont val="Century Schoolbook"/>
        <family val="1"/>
        <scheme val="minor"/>
      </rPr>
      <t xml:space="preserve"> Beginning of Great Lent in the Orthodox Christian faith. March 15, the day Great Lent begins this year, is also known as Clean Monday.                                                                                                                                                                                                                                </t>
    </r>
    <r>
      <rPr>
        <b/>
        <u/>
        <sz val="9"/>
        <color theme="1" tint="4.9989318521683403E-2"/>
        <rFont val="Century Schoolbook"/>
        <family val="1"/>
        <scheme val="minor"/>
      </rPr>
      <t>April 12-May 11 (sundown to sundown)</t>
    </r>
    <r>
      <rPr>
        <sz val="9"/>
        <color theme="1" tint="4.9989318521683403E-2"/>
        <rFont val="Century Schoolbook"/>
        <family val="1"/>
        <scheme val="minor"/>
      </rPr>
      <t>: Ramadan, an Islamic holiday marked by fasting, praise, prayer and devotion to Islam.</t>
    </r>
  </si>
  <si>
    <t>Laylat al-Qadr                    Mother's Day</t>
  </si>
  <si>
    <r>
      <rPr>
        <b/>
        <u/>
        <sz val="9"/>
        <color theme="1" tint="4.9989318521683403E-2"/>
        <rFont val="Century Schoolbook"/>
        <family val="1"/>
        <scheme val="minor"/>
      </rPr>
      <t>March is Women’s History Month:</t>
    </r>
    <r>
      <rPr>
        <b/>
        <sz val="9"/>
        <color theme="1" tint="4.9989318521683403E-2"/>
        <rFont val="Century Schoolbook"/>
        <family val="1"/>
        <scheme val="minor"/>
      </rPr>
      <t xml:space="preserve"> </t>
    </r>
    <r>
      <rPr>
        <sz val="9"/>
        <color theme="1" tint="4.9989318521683403E-2"/>
        <rFont val="Century Schoolbook"/>
        <family val="2"/>
        <scheme val="minor"/>
      </rPr>
      <t xml:space="preserve"> Started in 1987, Women’s History Month recognizes all women for their valuable contributions to history and society.
</t>
    </r>
    <r>
      <rPr>
        <b/>
        <u/>
        <sz val="9"/>
        <color theme="1" tint="4.9989318521683403E-2"/>
        <rFont val="Century Schoolbook"/>
        <family val="1"/>
        <scheme val="minor"/>
      </rPr>
      <t>March is National Developmental Disabilities Awareness Month:</t>
    </r>
    <r>
      <rPr>
        <b/>
        <sz val="9"/>
        <color theme="1" tint="4.9989318521683403E-2"/>
        <rFont val="Century Schoolbook"/>
        <family val="1"/>
        <scheme val="minor"/>
      </rPr>
      <t xml:space="preserve"> </t>
    </r>
    <r>
      <rPr>
        <sz val="9"/>
        <color theme="1" tint="4.9989318521683403E-2"/>
        <rFont val="Century Schoolbook"/>
        <family val="2"/>
        <scheme val="minor"/>
      </rPr>
      <t xml:space="preserve"> which was established to increase awareness and understanding of issues affecting people with intellectual and developmental disabilities. March is National Multiple Sclerosis Education and Awareness Month. It was established to raise public awareness of the autoimmune disease that affects the brain and spinal cord and assist those with multiple sclerosis in making informed decisions about their health care.
</t>
    </r>
    <r>
      <rPr>
        <b/>
        <u/>
        <sz val="9"/>
        <color theme="1" tint="4.9989318521683403E-2"/>
        <rFont val="Century Schoolbook"/>
        <family val="1"/>
        <scheme val="minor"/>
      </rPr>
      <t>March is National Multiple Sclerosis Education and Awareness Month:</t>
    </r>
    <r>
      <rPr>
        <b/>
        <sz val="9"/>
        <color theme="1" tint="4.9989318521683403E-2"/>
        <rFont val="Century Schoolbook"/>
        <family val="1"/>
        <scheme val="minor"/>
      </rPr>
      <t xml:space="preserve"> </t>
    </r>
    <r>
      <rPr>
        <sz val="9"/>
        <color theme="1" tint="4.9989318521683403E-2"/>
        <rFont val="Century Schoolbook"/>
        <family val="2"/>
        <scheme val="minor"/>
      </rPr>
      <t xml:space="preserve"> It was established to raise public awareness of the autoimmune disease that affects the brain and spinal cord and assist those with multiple sclerosis in making informed decisions about their health care.</t>
    </r>
    <r>
      <rPr>
        <sz val="9"/>
        <color theme="1" tint="4.9989318521683403E-2"/>
        <rFont val="Century Schoolbook"/>
        <family val="1"/>
        <scheme val="minor"/>
      </rPr>
      <t xml:space="preserve">                                                                                                                                                                                                                         </t>
    </r>
    <r>
      <rPr>
        <b/>
        <u/>
        <sz val="9"/>
        <color theme="1" tint="4.9989318521683403E-2"/>
        <rFont val="Century Schoolbook"/>
        <family val="1"/>
        <scheme val="minor"/>
      </rPr>
      <t>Irish-American Heritage Month:</t>
    </r>
    <r>
      <rPr>
        <sz val="9"/>
        <color theme="1" tint="4.9989318521683403E-2"/>
        <rFont val="Century Schoolbook"/>
        <family val="1"/>
        <scheme val="minor"/>
      </rPr>
      <t xml:space="preserve">  is celebrated by proclamation of the President and Congress in the United States to honor the achievements and contributions of Irish immigrants and their descendants living in the United States. It was first celebrated in 1991.                                                                                                                                                                                                                                                        </t>
    </r>
    <r>
      <rPr>
        <b/>
        <u/>
        <sz val="9"/>
        <color theme="1" tint="4.9989318521683403E-2"/>
        <rFont val="Century Schoolbook"/>
        <family val="1"/>
        <scheme val="minor"/>
      </rPr>
      <t>March 13 - April 15:</t>
    </r>
    <r>
      <rPr>
        <sz val="9"/>
        <color theme="1" tint="4.9989318521683403E-2"/>
        <rFont val="Century Schoolbook"/>
        <family val="1"/>
        <scheme val="minor"/>
      </rPr>
      <t xml:space="preserve">  Deaf History Month. This observance celebrates key events in deaf history, including the founding of Gallaudet University and the American School for the Deaf.                                                                                                                                                  </t>
    </r>
    <r>
      <rPr>
        <b/>
        <u/>
        <sz val="9"/>
        <color theme="1" tint="4.9989318521683403E-2"/>
        <rFont val="Century Schoolbook"/>
        <family val="1"/>
        <scheme val="minor"/>
      </rPr>
      <t>March 15-May 1:</t>
    </r>
    <r>
      <rPr>
        <sz val="9"/>
        <color theme="1" tint="4.9989318521683403E-2"/>
        <rFont val="Century Schoolbook"/>
        <family val="1"/>
        <scheme val="minor"/>
      </rPr>
      <t xml:space="preserve">  Beginning of Great Lent in the Orthodox Christian faith. March 15, the day Great Lent begins this year, is also known as Clean Monday.</t>
    </r>
  </si>
  <si>
    <t>Navaratri                             National Coming Out Day       Canadian Thanksgiving    National Indigenous Peoples Day                         Columbus Day</t>
  </si>
  <si>
    <t>Lammas                             Lughnasadh                                   Fast in Honor of Holy Mother of Jesus</t>
  </si>
  <si>
    <t>Dyngus Day</t>
  </si>
  <si>
    <r>
      <rPr>
        <sz val="9"/>
        <color theme="1" tint="4.9989318521683403E-2"/>
        <rFont val="Century Schoolbook"/>
        <family val="1"/>
        <scheme val="minor"/>
      </rPr>
      <t xml:space="preserve">New Year's Day           </t>
    </r>
    <r>
      <rPr>
        <sz val="11"/>
        <color theme="1" tint="4.9989318521683403E-2"/>
        <rFont val="Century Schoolbook"/>
        <family val="1"/>
        <scheme val="minor"/>
      </rPr>
      <t xml:space="preserve"> </t>
    </r>
  </si>
  <si>
    <t xml:space="preserve">Feast Day of  Saint Basil                     </t>
  </si>
  <si>
    <t>The Puerto Rican Day Parade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</si>
</sst>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9"/>
      <color indexed="81"/>
      <name val="Tahoma"/>
      <family val="2"/>
    </font>
    <font>
      <b/>
      <sz val="9"/>
      <color indexed="81"/>
      <name val="Tahoma"/>
      <family val="2"/>
    </font>
    <font>
      <sz val="9"/>
      <color theme="1" tint="4.9989318521683403E-2"/>
      <name val="Century Schoolbook"/>
      <family val="1"/>
      <scheme val="minor"/>
    </font>
    <font>
      <b/>
      <sz val="9"/>
      <color theme="1" tint="4.9989318521683403E-2"/>
      <name val="Century Schoolbook"/>
      <family val="1"/>
      <scheme val="minor"/>
    </font>
    <font>
      <b/>
      <u/>
      <sz val="9"/>
      <color theme="1" tint="4.9989318521683403E-2"/>
      <name val="Century Schoolbook"/>
      <family val="1"/>
      <scheme val="minor"/>
    </font>
    <font>
      <sz val="9"/>
      <color theme="1" tint="4.9989318521683403E-2"/>
      <name val="Century Schoolbook"/>
      <family val="2"/>
      <scheme val="minor"/>
    </font>
    <font>
      <sz val="9"/>
      <color indexed="81"/>
      <name val="Tahoma"/>
      <charset val="1"/>
    </font>
    <font>
      <sz val="9"/>
      <color theme="1" tint="4.9989318521683403E-2"/>
      <name val="Century Schoolbook"/>
      <family val="1"/>
    </font>
    <font>
      <sz val="9"/>
      <color theme="1" tint="4.9989318521683403E-2"/>
      <name val="Century Schoolbook"/>
      <family val="2"/>
    </font>
  </fonts>
  <fills count="14">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s>
  <borders count="76">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s>
  <cellStyleXfs count="16">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4" fontId="8" fillId="0" borderId="6" applyFill="0" applyProtection="0">
      <alignment horizontal="left" vertical="center" wrapText="1" indent="1"/>
    </xf>
    <xf numFmtId="164" fontId="11" fillId="0" borderId="4" applyFill="0" applyProtection="0">
      <alignment horizontal="left" vertical="top" wrapText="1" indent="1"/>
    </xf>
    <xf numFmtId="164" fontId="1" fillId="0" borderId="0" applyNumberFormat="0" applyFill="0" applyProtection="0">
      <alignment horizontal="left" vertical="top" wrapText="1" indent="1"/>
    </xf>
    <xf numFmtId="164"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cellStyleXfs>
  <cellXfs count="174">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164" fontId="20" fillId="0" borderId="0" xfId="5" applyFont="1" applyFill="1" applyBorder="1" applyAlignment="1">
      <alignment horizontal="left" wrapText="1" indent="1"/>
    </xf>
    <xf numFmtId="0" fontId="16" fillId="0" borderId="0" xfId="6" applyNumberFormat="1" applyFont="1" applyFill="1" applyBorder="1">
      <alignment horizontal="left" vertical="top" wrapText="1" indent="1"/>
    </xf>
    <xf numFmtId="164" fontId="20" fillId="0" borderId="10" xfId="5" applyFont="1" applyFill="1" applyBorder="1" applyAlignment="1">
      <alignment horizontal="left" wrapText="1" indent="1"/>
    </xf>
    <xf numFmtId="164" fontId="20" fillId="0" borderId="12" xfId="5" applyFont="1" applyFill="1" applyBorder="1" applyAlignment="1">
      <alignment horizontal="left" wrapText="1" indent="1"/>
    </xf>
    <xf numFmtId="0" fontId="16" fillId="0" borderId="13" xfId="6" applyNumberFormat="1" applyFont="1" applyFill="1" applyBorder="1">
      <alignment horizontal="left" vertical="top" wrapText="1" indent="1"/>
    </xf>
    <xf numFmtId="164" fontId="20" fillId="0" borderId="21" xfId="5" applyFont="1" applyFill="1" applyBorder="1" applyAlignment="1">
      <alignment horizontal="left" wrapText="1" indent="1"/>
    </xf>
    <xf numFmtId="0" fontId="16" fillId="0" borderId="21" xfId="6" applyNumberFormat="1" applyFont="1" applyFill="1" applyBorder="1">
      <alignment horizontal="left" vertical="top" wrapText="1" indent="1"/>
    </xf>
    <xf numFmtId="164" fontId="20" fillId="0" borderId="22" xfId="5" applyFont="1" applyFill="1" applyBorder="1" applyAlignment="1">
      <alignment horizontal="left" wrapText="1" indent="1"/>
    </xf>
    <xf numFmtId="0" fontId="16" fillId="0" borderId="23" xfId="6" applyNumberFormat="1" applyFont="1" applyFill="1" applyBorder="1">
      <alignment horizontal="left" vertical="top" wrapText="1" indent="1"/>
    </xf>
    <xf numFmtId="164" fontId="20" fillId="0" borderId="30" xfId="5" applyFont="1" applyFill="1" applyBorder="1" applyAlignment="1">
      <alignment horizontal="left" wrapText="1" indent="1"/>
    </xf>
    <xf numFmtId="164" fontId="20" fillId="0" borderId="31" xfId="5" applyFont="1" applyFill="1" applyBorder="1" applyAlignment="1">
      <alignment horizontal="left" wrapText="1" indent="1"/>
    </xf>
    <xf numFmtId="164" fontId="20" fillId="0" borderId="32" xfId="5" applyFont="1" applyFill="1" applyBorder="1" applyAlignment="1">
      <alignment horizontal="left" wrapText="1" indent="1"/>
    </xf>
    <xf numFmtId="164" fontId="20" fillId="0" borderId="14" xfId="5" applyFont="1" applyFill="1" applyBorder="1" applyAlignment="1">
      <alignment horizontal="left" wrapText="1" indent="1"/>
    </xf>
    <xf numFmtId="164" fontId="20" fillId="0" borderId="15" xfId="5" applyFont="1" applyFill="1" applyBorder="1" applyAlignment="1">
      <alignment horizontal="left" wrapText="1" indent="1"/>
    </xf>
    <xf numFmtId="0" fontId="16" fillId="0" borderId="16" xfId="6" applyNumberFormat="1" applyFont="1" applyFill="1" applyBorder="1">
      <alignment horizontal="left" vertical="top" wrapText="1" indent="1"/>
    </xf>
    <xf numFmtId="164" fontId="20" fillId="0" borderId="39" xfId="5" applyFont="1" applyFill="1" applyBorder="1" applyAlignment="1">
      <alignment horizontal="left" wrapText="1" indent="1"/>
    </xf>
    <xf numFmtId="164" fontId="20" fillId="0" borderId="40" xfId="5" applyFont="1" applyFill="1" applyBorder="1" applyAlignment="1">
      <alignment horizontal="left" wrapText="1" indent="1"/>
    </xf>
    <xf numFmtId="164" fontId="20" fillId="0" borderId="46" xfId="5" applyFont="1" applyFill="1" applyBorder="1" applyAlignment="1">
      <alignment horizontal="left" wrapText="1" indent="1"/>
    </xf>
    <xf numFmtId="164" fontId="20" fillId="0" borderId="47" xfId="5" applyFont="1" applyFill="1" applyBorder="1" applyAlignment="1">
      <alignment horizontal="left" wrapText="1" indent="1"/>
    </xf>
    <xf numFmtId="164" fontId="20" fillId="0" borderId="48" xfId="5" applyFont="1" applyFill="1" applyBorder="1" applyAlignment="1">
      <alignment horizontal="left"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164" fontId="20" fillId="0" borderId="55" xfId="5" applyFont="1" applyFill="1" applyBorder="1" applyAlignment="1">
      <alignment horizontal="left" wrapText="1" indent="1"/>
    </xf>
    <xf numFmtId="164" fontId="20" fillId="0" borderId="56" xfId="5" applyFont="1" applyFill="1" applyBorder="1" applyAlignment="1">
      <alignment horizontal="left" wrapText="1" indent="1"/>
    </xf>
    <xf numFmtId="164" fontId="20" fillId="0" borderId="57" xfId="5" applyFont="1" applyFill="1" applyBorder="1" applyAlignment="1">
      <alignment horizontal="left" wrapText="1" indent="1"/>
    </xf>
    <xf numFmtId="164" fontId="20" fillId="0" borderId="24" xfId="5" applyFont="1" applyFill="1" applyBorder="1" applyAlignment="1">
      <alignment horizontal="left" wrapText="1" indent="1"/>
    </xf>
    <xf numFmtId="0" fontId="16" fillId="0" borderId="25" xfId="6" applyNumberFormat="1" applyFont="1" applyFill="1" applyBorder="1">
      <alignment horizontal="left" vertical="top" wrapText="1" indent="1"/>
    </xf>
    <xf numFmtId="164" fontId="23" fillId="0" borderId="14" xfId="5" applyFont="1" applyFill="1" applyBorder="1" applyAlignment="1">
      <alignment horizontal="left" wrapText="1" indent="1"/>
    </xf>
    <xf numFmtId="0" fontId="24" fillId="0" borderId="14" xfId="6" applyNumberFormat="1" applyFont="1" applyFill="1" applyBorder="1">
      <alignment horizontal="left" vertical="top" wrapText="1" indent="1"/>
    </xf>
    <xf numFmtId="164" fontId="23" fillId="0" borderId="12" xfId="5" applyFont="1" applyFill="1" applyBorder="1" applyAlignment="1">
      <alignment horizontal="left" wrapText="1" indent="1"/>
    </xf>
    <xf numFmtId="0" fontId="24" fillId="0" borderId="13" xfId="6" applyNumberFormat="1" applyFont="1" applyFill="1" applyBorder="1">
      <alignment horizontal="left" vertical="top" wrapText="1" indent="1"/>
    </xf>
    <xf numFmtId="164" fontId="23" fillId="0" borderId="0" xfId="5" applyFont="1" applyFill="1" applyBorder="1" applyAlignment="1">
      <alignment horizontal="left" wrapText="1" indent="1"/>
    </xf>
    <xf numFmtId="0" fontId="24" fillId="0" borderId="0" xfId="6" applyNumberFormat="1" applyFont="1" applyFill="1" applyBorder="1">
      <alignment horizontal="left" vertical="top" wrapText="1" indent="1"/>
    </xf>
    <xf numFmtId="164" fontId="23" fillId="0" borderId="15" xfId="5" applyFont="1" applyFill="1" applyBorder="1" applyAlignment="1">
      <alignment horizontal="left"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0" fontId="28" fillId="0" borderId="14" xfId="6" applyNumberFormat="1" applyFont="1" applyFill="1" applyBorder="1" applyAlignment="1">
      <alignment horizontal="center" vertical="center" wrapText="1"/>
    </xf>
    <xf numFmtId="0" fontId="28" fillId="0" borderId="0" xfId="6" applyNumberFormat="1" applyFont="1" applyFill="1" applyBorder="1" applyAlignment="1">
      <alignment horizontal="center" vertical="center" wrapText="1"/>
    </xf>
    <xf numFmtId="0" fontId="28" fillId="0" borderId="13" xfId="6" applyNumberFormat="1" applyFont="1" applyFill="1" applyBorder="1" applyAlignment="1">
      <alignment horizontal="center" vertical="center" wrapText="1"/>
    </xf>
    <xf numFmtId="0" fontId="28" fillId="0" borderId="16" xfId="6" applyNumberFormat="1" applyFont="1" applyFill="1" applyBorder="1" applyAlignment="1">
      <alignment horizontal="center" vertical="center" wrapText="1"/>
    </xf>
    <xf numFmtId="0" fontId="28" fillId="0" borderId="21" xfId="6" applyNumberFormat="1" applyFont="1" applyFill="1" applyBorder="1" applyAlignment="1">
      <alignment horizontal="center" vertical="center" wrapText="1"/>
    </xf>
    <xf numFmtId="0" fontId="31" fillId="0" borderId="21" xfId="6" applyNumberFormat="1" applyFont="1" applyFill="1" applyBorder="1" applyAlignment="1">
      <alignment horizontal="center" vertical="center" wrapText="1"/>
    </xf>
    <xf numFmtId="0" fontId="28" fillId="0" borderId="25" xfId="6" applyNumberFormat="1" applyFont="1" applyFill="1" applyBorder="1" applyAlignment="1">
      <alignment horizontal="center" vertical="center" wrapText="1"/>
    </xf>
    <xf numFmtId="0" fontId="31" fillId="0" borderId="23" xfId="6" applyNumberFormat="1" applyFont="1" applyFill="1" applyBorder="1" applyAlignment="1">
      <alignment horizontal="center" vertical="center" wrapText="1"/>
    </xf>
    <xf numFmtId="0" fontId="31" fillId="0" borderId="25" xfId="6" applyNumberFormat="1" applyFont="1" applyFill="1" applyBorder="1" applyAlignment="1">
      <alignment horizontal="center" vertical="center" wrapText="1"/>
    </xf>
    <xf numFmtId="0" fontId="31" fillId="0" borderId="0" xfId="6" applyNumberFormat="1" applyFont="1" applyFill="1" applyBorder="1" applyAlignment="1">
      <alignment horizontal="center" vertical="center" wrapText="1"/>
    </xf>
    <xf numFmtId="0" fontId="31" fillId="0" borderId="0" xfId="0" applyFont="1" applyAlignment="1">
      <alignment horizontal="center" vertical="center"/>
    </xf>
    <xf numFmtId="0" fontId="28" fillId="0" borderId="0" xfId="0" applyFont="1"/>
    <xf numFmtId="0" fontId="28" fillId="0" borderId="23" xfId="6" applyNumberFormat="1" applyFont="1" applyFill="1" applyBorder="1">
      <alignment horizontal="left" vertical="top" wrapText="1" indent="1"/>
    </xf>
    <xf numFmtId="0" fontId="28" fillId="0" borderId="25" xfId="6" applyNumberFormat="1" applyFont="1" applyFill="1" applyBorder="1">
      <alignment horizontal="left" vertical="top" wrapText="1" indent="1"/>
    </xf>
    <xf numFmtId="0" fontId="31" fillId="0" borderId="0" xfId="0" applyFont="1"/>
    <xf numFmtId="0" fontId="31" fillId="0" borderId="33" xfId="6" applyNumberFormat="1" applyFont="1" applyFill="1" applyBorder="1">
      <alignment horizontal="left" vertical="top" wrapText="1" indent="1"/>
    </xf>
    <xf numFmtId="0" fontId="31" fillId="0" borderId="34" xfId="6" applyNumberFormat="1" applyFont="1" applyFill="1" applyBorder="1">
      <alignment horizontal="left" vertical="top" wrapText="1" indent="1"/>
    </xf>
    <xf numFmtId="0" fontId="31" fillId="0" borderId="13" xfId="6" applyNumberFormat="1" applyFont="1" applyFill="1" applyBorder="1">
      <alignment horizontal="left" vertical="top" wrapText="1" indent="1"/>
    </xf>
    <xf numFmtId="0" fontId="31" fillId="0" borderId="16" xfId="6" applyNumberFormat="1" applyFont="1" applyFill="1" applyBorder="1">
      <alignment horizontal="left" vertical="top" wrapText="1" indent="1"/>
    </xf>
    <xf numFmtId="0" fontId="31" fillId="0" borderId="30" xfId="6" applyNumberFormat="1" applyFont="1" applyFill="1" applyBorder="1" applyAlignment="1">
      <alignment horizontal="center" vertical="center" wrapText="1"/>
    </xf>
    <xf numFmtId="0" fontId="31" fillId="0" borderId="33" xfId="6" applyNumberFormat="1" applyFont="1" applyFill="1" applyBorder="1" applyAlignment="1">
      <alignment horizontal="center" vertical="center" wrapText="1"/>
    </xf>
    <xf numFmtId="0" fontId="31" fillId="0" borderId="34" xfId="6" applyNumberFormat="1" applyFont="1" applyFill="1" applyBorder="1" applyAlignment="1">
      <alignment horizontal="center" vertical="center" wrapText="1"/>
    </xf>
    <xf numFmtId="0" fontId="31" fillId="0" borderId="41" xfId="6" applyNumberFormat="1" applyFont="1" applyFill="1" applyBorder="1">
      <alignment horizontal="left" vertical="top" wrapText="1" indent="1"/>
    </xf>
    <xf numFmtId="0" fontId="31" fillId="0" borderId="14" xfId="6" applyNumberFormat="1" applyFont="1" applyFill="1" applyBorder="1" applyAlignment="1">
      <alignment horizontal="center" vertical="center" wrapText="1"/>
    </xf>
    <xf numFmtId="0" fontId="31" fillId="0" borderId="13" xfId="6" applyNumberFormat="1" applyFont="1" applyFill="1" applyBorder="1" applyAlignment="1">
      <alignment horizontal="center" vertical="center" wrapText="1"/>
    </xf>
    <xf numFmtId="0" fontId="31" fillId="0" borderId="16" xfId="6" applyNumberFormat="1" applyFont="1" applyFill="1" applyBorder="1" applyAlignment="1">
      <alignment horizontal="center" vertical="center" wrapText="1"/>
    </xf>
    <xf numFmtId="0" fontId="31" fillId="0" borderId="39" xfId="6" applyNumberFormat="1" applyFont="1" applyFill="1" applyBorder="1" applyAlignment="1">
      <alignment horizontal="center" vertical="center" wrapText="1"/>
    </xf>
    <xf numFmtId="0" fontId="28" fillId="0" borderId="0" xfId="0" applyFont="1" applyAlignment="1">
      <alignment horizontal="center" vertical="center"/>
    </xf>
    <xf numFmtId="0" fontId="28" fillId="0" borderId="11" xfId="6" applyNumberFormat="1" applyFont="1" applyFill="1" applyBorder="1" applyAlignment="1">
      <alignment horizontal="center" vertical="center" wrapText="1"/>
    </xf>
    <xf numFmtId="0" fontId="28" fillId="0" borderId="41" xfId="6" applyNumberFormat="1" applyFont="1" applyFill="1" applyBorder="1" applyAlignment="1">
      <alignment horizontal="center" vertical="center" wrapText="1"/>
    </xf>
    <xf numFmtId="0" fontId="31" fillId="0" borderId="11" xfId="6" applyNumberFormat="1" applyFont="1" applyFill="1" applyBorder="1" applyAlignment="1">
      <alignment horizontal="center" vertical="center" wrapText="1"/>
    </xf>
    <xf numFmtId="0" fontId="31" fillId="0" borderId="41" xfId="6" applyNumberFormat="1" applyFont="1" applyFill="1" applyBorder="1" applyAlignment="1">
      <alignment horizontal="center" vertical="center" wrapText="1"/>
    </xf>
    <xf numFmtId="0" fontId="34" fillId="0" borderId="0" xfId="6" applyNumberFormat="1" applyFont="1" applyFill="1" applyBorder="1" applyAlignment="1">
      <alignment horizontal="center" vertical="center" wrapText="1"/>
    </xf>
    <xf numFmtId="0" fontId="31" fillId="0" borderId="46" xfId="6" applyNumberFormat="1" applyFont="1" applyFill="1" applyBorder="1" applyAlignment="1">
      <alignment horizontal="center" vertical="center" wrapText="1"/>
    </xf>
    <xf numFmtId="0" fontId="31" fillId="0" borderId="49" xfId="6" applyNumberFormat="1" applyFont="1" applyFill="1" applyBorder="1" applyAlignment="1">
      <alignment horizontal="center" vertical="center" wrapText="1"/>
    </xf>
    <xf numFmtId="0" fontId="31" fillId="0" borderId="50" xfId="6" applyNumberFormat="1" applyFont="1" applyFill="1" applyBorder="1" applyAlignment="1">
      <alignment horizontal="center" vertical="center" wrapText="1"/>
    </xf>
    <xf numFmtId="0" fontId="31" fillId="0" borderId="55" xfId="6" applyNumberFormat="1" applyFont="1" applyFill="1" applyBorder="1" applyAlignment="1">
      <alignment horizontal="center" vertical="center" wrapText="1"/>
    </xf>
    <xf numFmtId="0" fontId="31" fillId="0" borderId="58" xfId="6" applyNumberFormat="1" applyFont="1" applyFill="1" applyBorder="1">
      <alignment horizontal="left" vertical="top" wrapText="1" indent="1"/>
    </xf>
    <xf numFmtId="0" fontId="31" fillId="0" borderId="59" xfId="6" applyNumberFormat="1" applyFont="1" applyFill="1" applyBorder="1">
      <alignment horizontal="left" vertical="top" wrapText="1" indent="1"/>
    </xf>
    <xf numFmtId="0" fontId="31" fillId="0" borderId="58" xfId="6" applyNumberFormat="1" applyFont="1" applyFill="1" applyBorder="1" applyAlignment="1">
      <alignment horizontal="center" vertical="center" wrapText="1"/>
    </xf>
    <xf numFmtId="0" fontId="31" fillId="0" borderId="59" xfId="6" applyNumberFormat="1" applyFont="1" applyFill="1" applyBorder="1" applyAlignment="1">
      <alignment horizontal="center" vertical="center" wrapText="1"/>
    </xf>
    <xf numFmtId="0" fontId="31" fillId="0" borderId="23" xfId="6" applyNumberFormat="1" applyFont="1" applyFill="1" applyBorder="1">
      <alignment horizontal="left" vertical="top" wrapText="1" indent="1"/>
    </xf>
    <xf numFmtId="0" fontId="31" fillId="0" borderId="25" xfId="6" applyNumberFormat="1" applyFont="1" applyFill="1" applyBorder="1">
      <alignment horizontal="left" vertical="top" wrapText="1" indent="1"/>
    </xf>
    <xf numFmtId="0" fontId="31" fillId="0" borderId="0" xfId="0" applyFont="1" applyFill="1" applyAlignment="1">
      <alignment horizontal="center" vertical="center"/>
    </xf>
    <xf numFmtId="0" fontId="31" fillId="0" borderId="0" xfId="0" applyFont="1" applyAlignment="1">
      <alignment horizontal="left" vertical="top"/>
    </xf>
    <xf numFmtId="0" fontId="31" fillId="0" borderId="33" xfId="6" applyNumberFormat="1" applyFont="1" applyFill="1" applyBorder="1" applyAlignment="1">
      <alignment horizontal="left" vertical="top" wrapText="1"/>
    </xf>
    <xf numFmtId="0" fontId="31" fillId="0" borderId="34" xfId="6" applyNumberFormat="1" applyFont="1" applyFill="1" applyBorder="1" applyAlignment="1">
      <alignment horizontal="left" vertical="top" wrapText="1"/>
    </xf>
    <xf numFmtId="164" fontId="23" fillId="0" borderId="40" xfId="5" applyFont="1" applyFill="1" applyBorder="1" applyAlignment="1">
      <alignment horizontal="left" wrapText="1" indent="1"/>
    </xf>
    <xf numFmtId="0" fontId="19" fillId="0" borderId="0" xfId="2" applyFont="1" applyFill="1" applyBorder="1" applyAlignment="1">
      <alignment horizontal="left" vertical="center"/>
    </xf>
    <xf numFmtId="164" fontId="18" fillId="0" borderId="35" xfId="8" applyFont="1" applyBorder="1" applyAlignment="1">
      <alignment horizontal="left" wrapText="1" indent="1"/>
    </xf>
    <xf numFmtId="164" fontId="18" fillId="0" borderId="32" xfId="8" applyFont="1" applyBorder="1" applyAlignment="1">
      <alignment horizontal="left" wrapText="1" indent="1"/>
    </xf>
    <xf numFmtId="164" fontId="18" fillId="0" borderId="36" xfId="8"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8"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28" fillId="0" borderId="37" xfId="7" applyNumberFormat="1" applyFont="1" applyBorder="1">
      <alignment horizontal="left" vertical="top" wrapText="1" indent="1"/>
    </xf>
    <xf numFmtId="0" fontId="31" fillId="0" borderId="34" xfId="7" applyNumberFormat="1" applyFont="1" applyBorder="1">
      <alignment horizontal="left" vertical="top" wrapText="1" indent="1"/>
    </xf>
    <xf numFmtId="0" fontId="31" fillId="0" borderId="38" xfId="7" applyNumberFormat="1" applyFont="1" applyBorder="1">
      <alignment horizontal="left" vertical="top" wrapText="1" indent="1"/>
    </xf>
    <xf numFmtId="0" fontId="31" fillId="0" borderId="16" xfId="7" applyNumberFormat="1" applyFont="1" applyBorder="1">
      <alignment horizontal="left" vertical="top" wrapText="1" indent="1"/>
    </xf>
    <xf numFmtId="0" fontId="31" fillId="0" borderId="20" xfId="7" applyNumberFormat="1" applyFont="1" applyBorder="1">
      <alignment horizontal="left" vertical="top" wrapText="1" indent="1"/>
    </xf>
    <xf numFmtId="0" fontId="28" fillId="0" borderId="44" xfId="7" applyNumberFormat="1" applyFont="1" applyBorder="1">
      <alignment horizontal="left" vertical="top" wrapText="1" indent="1"/>
    </xf>
    <xf numFmtId="0" fontId="31" fillId="0" borderId="41" xfId="7" applyNumberFormat="1" applyFont="1" applyBorder="1">
      <alignment horizontal="left" vertical="top" wrapText="1" indent="1"/>
    </xf>
    <xf numFmtId="0" fontId="31" fillId="0" borderId="45" xfId="7" applyNumberFormat="1" applyFont="1" applyBorder="1">
      <alignment horizontal="left" vertical="top" wrapText="1" indent="1"/>
    </xf>
    <xf numFmtId="164" fontId="18" fillId="0" borderId="17" xfId="8" applyFont="1" applyBorder="1" applyAlignment="1">
      <alignment horizontal="left" wrapText="1" indent="1"/>
    </xf>
    <xf numFmtId="164" fontId="18" fillId="0" borderId="15" xfId="8" applyFont="1" applyBorder="1" applyAlignment="1">
      <alignment horizontal="left" wrapText="1" indent="1"/>
    </xf>
    <xf numFmtId="164" fontId="18" fillId="0" borderId="18" xfId="8" applyFont="1" applyBorder="1" applyAlignment="1">
      <alignment horizontal="left" wrapText="1" indent="1"/>
    </xf>
    <xf numFmtId="164" fontId="18" fillId="0" borderId="42" xfId="8" applyFont="1" applyBorder="1" applyAlignment="1">
      <alignment horizontal="left" wrapText="1" indent="1"/>
    </xf>
    <xf numFmtId="164" fontId="18" fillId="0" borderId="40" xfId="8" applyFont="1" applyBorder="1" applyAlignment="1">
      <alignment horizontal="left" wrapText="1" indent="1"/>
    </xf>
    <xf numFmtId="164" fontId="18" fillId="0" borderId="43" xfId="8" applyFont="1" applyBorder="1" applyAlignment="1">
      <alignment horizontal="left" wrapText="1" indent="1"/>
    </xf>
    <xf numFmtId="164" fontId="18" fillId="0" borderId="26" xfId="8" applyFont="1" applyBorder="1" applyAlignment="1">
      <alignment horizontal="left" wrapText="1" indent="1"/>
    </xf>
    <xf numFmtId="164" fontId="18" fillId="0" borderId="24" xfId="8" applyFont="1" applyBorder="1" applyAlignment="1">
      <alignment horizontal="left" wrapText="1" indent="1"/>
    </xf>
    <xf numFmtId="164" fontId="18" fillId="0" borderId="27" xfId="8" applyFont="1" applyBorder="1" applyAlignment="1">
      <alignment horizontal="left" wrapText="1" indent="1"/>
    </xf>
    <xf numFmtId="0" fontId="28" fillId="0" borderId="28" xfId="7" applyNumberFormat="1" applyFont="1" applyBorder="1">
      <alignment horizontal="left" vertical="top" wrapText="1" indent="1"/>
    </xf>
    <xf numFmtId="0" fontId="28" fillId="0" borderId="25" xfId="7" applyNumberFormat="1" applyFont="1" applyBorder="1">
      <alignment horizontal="left" vertical="top" wrapText="1" indent="1"/>
    </xf>
    <xf numFmtId="0" fontId="28" fillId="0" borderId="29" xfId="7" applyNumberFormat="1" applyFont="1" applyBorder="1">
      <alignment horizontal="left" vertical="top" wrapText="1" indent="1"/>
    </xf>
    <xf numFmtId="164" fontId="18" fillId="0" borderId="60" xfId="8" applyFont="1" applyBorder="1" applyAlignment="1">
      <alignment horizontal="left" wrapText="1" indent="1"/>
    </xf>
    <xf numFmtId="164" fontId="18" fillId="0" borderId="57" xfId="8" applyFont="1" applyBorder="1" applyAlignment="1">
      <alignment horizontal="left" wrapText="1" indent="1"/>
    </xf>
    <xf numFmtId="164" fontId="18" fillId="0" borderId="61" xfId="8" applyFont="1" applyBorder="1" applyAlignment="1">
      <alignment horizontal="left"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0" fontId="31" fillId="0" borderId="62" xfId="7" applyNumberFormat="1" applyFont="1" applyBorder="1" applyAlignment="1">
      <alignment horizontal="center" vertical="center" wrapText="1"/>
    </xf>
    <xf numFmtId="0" fontId="31" fillId="0" borderId="59" xfId="7" applyNumberFormat="1" applyFont="1" applyBorder="1" applyAlignment="1">
      <alignment horizontal="center" vertical="center" wrapText="1"/>
    </xf>
    <xf numFmtId="0" fontId="31" fillId="0" borderId="63" xfId="7" applyNumberFormat="1" applyFont="1" applyBorder="1" applyAlignment="1">
      <alignment horizontal="center" vertical="center" wrapText="1"/>
    </xf>
    <xf numFmtId="0" fontId="28" fillId="0" borderId="37" xfId="7" applyNumberFormat="1" applyFont="1" applyBorder="1" applyAlignment="1">
      <alignment horizontal="left" vertical="top" wrapText="1" indent="1"/>
    </xf>
    <xf numFmtId="0" fontId="31" fillId="0" borderId="34" xfId="7" applyNumberFormat="1" applyFont="1" applyBorder="1" applyAlignment="1">
      <alignment horizontal="left" vertical="top" wrapText="1" indent="1"/>
    </xf>
    <xf numFmtId="0" fontId="31" fillId="0" borderId="38" xfId="7" applyNumberFormat="1" applyFont="1" applyBorder="1" applyAlignment="1">
      <alignment horizontal="left" vertical="top" wrapText="1" indent="1"/>
    </xf>
    <xf numFmtId="0" fontId="28" fillId="0" borderId="62" xfId="7" applyNumberFormat="1" applyFont="1" applyBorder="1">
      <alignment horizontal="left" vertical="top" wrapText="1" indent="1"/>
    </xf>
    <xf numFmtId="0" fontId="31" fillId="0" borderId="59" xfId="7" applyNumberFormat="1" applyFont="1" applyBorder="1">
      <alignment horizontal="left" vertical="top" wrapText="1" indent="1"/>
    </xf>
    <xf numFmtId="0" fontId="31" fillId="0" borderId="63" xfId="7" applyNumberFormat="1" applyFont="1" applyBorder="1">
      <alignment horizontal="left" vertical="top" wrapText="1" indent="1"/>
    </xf>
    <xf numFmtId="0" fontId="31" fillId="0" borderId="25" xfId="7" applyNumberFormat="1" applyFont="1" applyBorder="1">
      <alignment horizontal="left" vertical="top" wrapText="1" indent="1"/>
    </xf>
    <xf numFmtId="0" fontId="31" fillId="0" borderId="29" xfId="7" applyNumberFormat="1" applyFont="1" applyBorder="1">
      <alignment horizontal="left" vertical="top" wrapText="1" indent="1"/>
    </xf>
    <xf numFmtId="164" fontId="18" fillId="0" borderId="51" xfId="8" applyFont="1" applyBorder="1" applyAlignment="1">
      <alignment horizontal="left" wrapText="1" indent="1"/>
    </xf>
    <xf numFmtId="164" fontId="18" fillId="0" borderId="48" xfId="8" applyFont="1" applyBorder="1" applyAlignment="1">
      <alignment horizontal="left" wrapText="1" indent="1"/>
    </xf>
    <xf numFmtId="164" fontId="18" fillId="0" borderId="52" xfId="8" applyFont="1" applyBorder="1" applyAlignment="1">
      <alignment horizontal="left" wrapText="1" indent="1"/>
    </xf>
    <xf numFmtId="0" fontId="28"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24" fillId="0" borderId="14" xfId="6" applyNumberFormat="1" applyFont="1" applyFill="1" applyBorder="1" applyAlignment="1">
      <alignment horizontal="center" vertical="center" wrapText="1"/>
    </xf>
  </cellXfs>
  <cellStyles count="16">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Normal" xfId="0" builtinId="0" customBuiltin="1"/>
    <cellStyle name="Note" xfId="13" builtinId="10" customBuiltin="1"/>
    <cellStyle name="Notes" xfId="7" xr:uid="{00000000-0005-0000-0000-00000C000000}"/>
    <cellStyle name="Notes Header" xfId="8" xr:uid="{00000000-0005-0000-0000-00000D000000}"/>
    <cellStyle name="Title" xfId="9" builtinId="15" customBuiltin="1"/>
    <cellStyle name="Total" xfId="15" builtinId="25"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5</xdr:col>
      <xdr:colOff>333375</xdr:colOff>
      <xdr:row>1</xdr:row>
      <xdr:rowOff>209549</xdr:rowOff>
    </xdr:from>
    <xdr:to>
      <xdr:col>7</xdr:col>
      <xdr:colOff>1209675</xdr:colOff>
      <xdr:row>2</xdr:row>
      <xdr:rowOff>85725</xdr:rowOff>
    </xdr:to>
    <xdr:sp macro="" textlink="">
      <xdr:nvSpPr>
        <xdr:cNvPr id="2" name="TextBox 1">
          <a:extLst>
            <a:ext uri="{FF2B5EF4-FFF2-40B4-BE49-F238E27FC236}">
              <a16:creationId xmlns:a16="http://schemas.microsoft.com/office/drawing/2014/main" id="{E250D9FB-A37B-420F-BCDA-EF945CEA449C}"/>
            </a:ext>
          </a:extLst>
        </xdr:cNvPr>
        <xdr:cNvSpPr txBox="1"/>
      </xdr:nvSpPr>
      <xdr:spPr>
        <a:xfrm>
          <a:off x="6210300" y="323849"/>
          <a:ext cx="3752850" cy="1085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Diversity</a:t>
          </a:r>
          <a:r>
            <a:rPr lang="en-US" sz="1600" baseline="0"/>
            <a:t> </a:t>
          </a:r>
        </a:p>
        <a:p>
          <a:pPr algn="ctr"/>
          <a:r>
            <a:rPr lang="en-US" sz="1600" baseline="0"/>
            <a:t>&amp;</a:t>
          </a:r>
        </a:p>
        <a:p>
          <a:pPr algn="ctr"/>
          <a:r>
            <a:rPr lang="en-US" sz="1600" baseline="0"/>
            <a:t>Development</a:t>
          </a:r>
          <a:endParaRPr lang="en-US" sz="1600"/>
        </a:p>
      </xdr:txBody>
    </xdr:sp>
    <xdr:clientData/>
  </xdr:twoCellAnchor>
  <xdr:twoCellAnchor editAs="oneCell">
    <xdr:from>
      <xdr:col>7</xdr:col>
      <xdr:colOff>125920</xdr:colOff>
      <xdr:row>0</xdr:row>
      <xdr:rowOff>95250</xdr:rowOff>
    </xdr:from>
    <xdr:to>
      <xdr:col>7</xdr:col>
      <xdr:colOff>1347787</xdr:colOff>
      <xdr:row>1</xdr:row>
      <xdr:rowOff>1202817</xdr:rowOff>
    </xdr:to>
    <xdr:pic>
      <xdr:nvPicPr>
        <xdr:cNvPr id="50" name="Picture_1">
          <a:extLst>
            <a:ext uri="{FF2B5EF4-FFF2-40B4-BE49-F238E27FC236}">
              <a16:creationId xmlns:a16="http://schemas.microsoft.com/office/drawing/2014/main" id="{2F8CFD20-3901-4A12-B8FA-9AEC15532AC3}"/>
            </a:ext>
          </a:extLst>
        </xdr:cNvPr>
        <xdr:cNvPicPr>
          <a:picLocks/>
        </xdr:cNvPicPr>
      </xdr:nvPicPr>
      <xdr:blipFill>
        <a:blip xmlns:r="http://schemas.openxmlformats.org/officeDocument/2006/relationships" r:embed="rId1"/>
        <a:srcRect/>
        <a:stretch/>
      </xdr:blipFill>
      <xdr:spPr>
        <a:xfrm>
          <a:off x="8879395" y="95250"/>
          <a:ext cx="1221867" cy="1221867"/>
        </a:xfrm>
        <a:prstGeom prst="rect">
          <a:avLst/>
        </a:prstGeom>
      </xdr:spPr>
    </xdr:pic>
    <xdr:clientData/>
  </xdr:twoCellAnchor>
  <xdr:twoCellAnchor editAs="oneCell">
    <xdr:from>
      <xdr:col>6</xdr:col>
      <xdr:colOff>1323975</xdr:colOff>
      <xdr:row>17</xdr:row>
      <xdr:rowOff>33545</xdr:rowOff>
    </xdr:from>
    <xdr:to>
      <xdr:col>7</xdr:col>
      <xdr:colOff>1390650</xdr:colOff>
      <xdr:row>17</xdr:row>
      <xdr:rowOff>1145973</xdr:rowOff>
    </xdr:to>
    <xdr:pic>
      <xdr:nvPicPr>
        <xdr:cNvPr id="26" name="Picture 25" descr="Black History Month">
          <a:extLst>
            <a:ext uri="{FF2B5EF4-FFF2-40B4-BE49-F238E27FC236}">
              <a16:creationId xmlns:a16="http://schemas.microsoft.com/office/drawing/2014/main" id="{12D00DFA-71AA-4A15-B644-9130C8673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9175" y="8158370"/>
          <a:ext cx="1504950" cy="1112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209550</xdr:colOff>
      <xdr:row>33</xdr:row>
      <xdr:rowOff>428625</xdr:rowOff>
    </xdr:from>
    <xdr:to>
      <xdr:col>3</xdr:col>
      <xdr:colOff>1311511</xdr:colOff>
      <xdr:row>34</xdr:row>
      <xdr:rowOff>47625</xdr:rowOff>
    </xdr:to>
    <xdr:pic>
      <xdr:nvPicPr>
        <xdr:cNvPr id="28" name="Picture 27" descr="Women&amp;#039;s History Month">
          <a:extLst>
            <a:ext uri="{FF2B5EF4-FFF2-40B4-BE49-F238E27FC236}">
              <a16:creationId xmlns:a16="http://schemas.microsoft.com/office/drawing/2014/main" id="{7F923986-68B6-4570-91CB-FA27FEAEC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9925" y="16602075"/>
          <a:ext cx="1101961"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1390652</xdr:colOff>
      <xdr:row>33</xdr:row>
      <xdr:rowOff>561975</xdr:rowOff>
    </xdr:from>
    <xdr:to>
      <xdr:col>5</xdr:col>
      <xdr:colOff>170594</xdr:colOff>
      <xdr:row>34</xdr:row>
      <xdr:rowOff>28575</xdr:rowOff>
    </xdr:to>
    <xdr:pic>
      <xdr:nvPicPr>
        <xdr:cNvPr id="30" name="Picture 29" descr="Image result for national developmental disability awareness month">
          <a:extLst>
            <a:ext uri="{FF2B5EF4-FFF2-40B4-BE49-F238E27FC236}">
              <a16:creationId xmlns:a16="http://schemas.microsoft.com/office/drawing/2014/main" id="{C1A7D416-4F96-42E9-A8D0-BBA7F4A86D54}"/>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9443" r="4804" b="41112"/>
        <a:stretch/>
      </xdr:blipFill>
      <xdr:spPr bwMode="auto">
        <a:xfrm>
          <a:off x="4391027" y="16735425"/>
          <a:ext cx="1656492"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590551</xdr:colOff>
      <xdr:row>33</xdr:row>
      <xdr:rowOff>190500</xdr:rowOff>
    </xdr:from>
    <xdr:to>
      <xdr:col>7</xdr:col>
      <xdr:colOff>1410863</xdr:colOff>
      <xdr:row>34</xdr:row>
      <xdr:rowOff>0</xdr:rowOff>
    </xdr:to>
    <xdr:pic>
      <xdr:nvPicPr>
        <xdr:cNvPr id="34" name="Picture 33" descr="Image result for Deaf Awareness">
          <a:extLst>
            <a:ext uri="{FF2B5EF4-FFF2-40B4-BE49-F238E27FC236}">
              <a16:creationId xmlns:a16="http://schemas.microsoft.com/office/drawing/2014/main" id="{0345C90C-DC5B-4A71-9260-3FDC37259234}"/>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445" r="2222" b="4445"/>
        <a:stretch/>
      </xdr:blipFill>
      <xdr:spPr bwMode="auto">
        <a:xfrm>
          <a:off x="9344026" y="16363950"/>
          <a:ext cx="820312"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333375</xdr:colOff>
      <xdr:row>48</xdr:row>
      <xdr:rowOff>66675</xdr:rowOff>
    </xdr:from>
    <xdr:to>
      <xdr:col>7</xdr:col>
      <xdr:colOff>1383432</xdr:colOff>
      <xdr:row>50</xdr:row>
      <xdr:rowOff>47625</xdr:rowOff>
    </xdr:to>
    <xdr:pic>
      <xdr:nvPicPr>
        <xdr:cNvPr id="3" name="Picture 2">
          <a:extLst>
            <a:ext uri="{FF2B5EF4-FFF2-40B4-BE49-F238E27FC236}">
              <a16:creationId xmlns:a16="http://schemas.microsoft.com/office/drawing/2014/main" id="{C023FF10-85ED-4BEB-AFC8-72AB46E79963}"/>
            </a:ext>
          </a:extLst>
        </xdr:cNvPr>
        <xdr:cNvPicPr>
          <a:picLocks noChangeAspect="1"/>
        </xdr:cNvPicPr>
      </xdr:nvPicPr>
      <xdr:blipFill>
        <a:blip xmlns:r="http://schemas.openxmlformats.org/officeDocument/2006/relationships" r:embed="rId6"/>
        <a:stretch>
          <a:fillRect/>
        </a:stretch>
      </xdr:blipFill>
      <xdr:spPr>
        <a:xfrm>
          <a:off x="9086850" y="25212675"/>
          <a:ext cx="1050057" cy="1304925"/>
        </a:xfrm>
        <a:prstGeom prst="rect">
          <a:avLst/>
        </a:prstGeom>
      </xdr:spPr>
    </xdr:pic>
    <xdr:clientData/>
  </xdr:twoCellAnchor>
  <xdr:twoCellAnchor editAs="oneCell">
    <xdr:from>
      <xdr:col>6</xdr:col>
      <xdr:colOff>190500</xdr:colOff>
      <xdr:row>49</xdr:row>
      <xdr:rowOff>38100</xdr:rowOff>
    </xdr:from>
    <xdr:to>
      <xdr:col>7</xdr:col>
      <xdr:colOff>342900</xdr:colOff>
      <xdr:row>50</xdr:row>
      <xdr:rowOff>24613</xdr:rowOff>
    </xdr:to>
    <xdr:pic>
      <xdr:nvPicPr>
        <xdr:cNvPr id="32" name="Picture 31" descr="Austism Awareness Month">
          <a:extLst>
            <a:ext uri="{FF2B5EF4-FFF2-40B4-BE49-F238E27FC236}">
              <a16:creationId xmlns:a16="http://schemas.microsoft.com/office/drawing/2014/main" id="{F971DA29-20AA-4FE2-88F0-1B30336401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05700" y="25298400"/>
          <a:ext cx="1590675" cy="1196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552451</xdr:colOff>
      <xdr:row>49</xdr:row>
      <xdr:rowOff>0</xdr:rowOff>
    </xdr:from>
    <xdr:to>
      <xdr:col>6</xdr:col>
      <xdr:colOff>12470</xdr:colOff>
      <xdr:row>50</xdr:row>
      <xdr:rowOff>57150</xdr:rowOff>
    </xdr:to>
    <xdr:pic>
      <xdr:nvPicPr>
        <xdr:cNvPr id="36" name="Picture 35" descr="Image result for celebrate diversity month ">
          <a:extLst>
            <a:ext uri="{FF2B5EF4-FFF2-40B4-BE49-F238E27FC236}">
              <a16:creationId xmlns:a16="http://schemas.microsoft.com/office/drawing/2014/main" id="{E8488113-3510-40EF-8342-738E88279AEC}"/>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8333"/>
        <a:stretch/>
      </xdr:blipFill>
      <xdr:spPr bwMode="auto">
        <a:xfrm>
          <a:off x="6429376" y="25260300"/>
          <a:ext cx="898294"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1143001</xdr:colOff>
      <xdr:row>65</xdr:row>
      <xdr:rowOff>457200</xdr:rowOff>
    </xdr:from>
    <xdr:to>
      <xdr:col>3</xdr:col>
      <xdr:colOff>774804</xdr:colOff>
      <xdr:row>66</xdr:row>
      <xdr:rowOff>0</xdr:rowOff>
    </xdr:to>
    <xdr:pic>
      <xdr:nvPicPr>
        <xdr:cNvPr id="37" name="Picture 36" descr="Image result for asian pacific heritage month">
          <a:extLst>
            <a:ext uri="{FF2B5EF4-FFF2-40B4-BE49-F238E27FC236}">
              <a16:creationId xmlns:a16="http://schemas.microsoft.com/office/drawing/2014/main" id="{57EDE519-B880-4566-978B-1763BF39D0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05101" y="35080575"/>
          <a:ext cx="1070078"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885825</xdr:colOff>
      <xdr:row>65</xdr:row>
      <xdr:rowOff>428626</xdr:rowOff>
    </xdr:from>
    <xdr:to>
      <xdr:col>4</xdr:col>
      <xdr:colOff>1085849</xdr:colOff>
      <xdr:row>66</xdr:row>
      <xdr:rowOff>38101</xdr:rowOff>
    </xdr:to>
    <xdr:pic>
      <xdr:nvPicPr>
        <xdr:cNvPr id="38" name="Picture 37" descr="Image result for older americans month">
          <a:extLst>
            <a:ext uri="{FF2B5EF4-FFF2-40B4-BE49-F238E27FC236}">
              <a16:creationId xmlns:a16="http://schemas.microsoft.com/office/drawing/2014/main" id="{F48C305C-D72C-418B-9813-96D69AFAF4BB}"/>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8766" t="7778" r="2273" b="16111"/>
        <a:stretch/>
      </xdr:blipFill>
      <xdr:spPr bwMode="auto">
        <a:xfrm>
          <a:off x="3886200" y="35052001"/>
          <a:ext cx="1638299"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1200151</xdr:colOff>
      <xdr:row>65</xdr:row>
      <xdr:rowOff>438150</xdr:rowOff>
    </xdr:from>
    <xdr:to>
      <xdr:col>5</xdr:col>
      <xdr:colOff>1156901</xdr:colOff>
      <xdr:row>66</xdr:row>
      <xdr:rowOff>0</xdr:rowOff>
    </xdr:to>
    <xdr:pic>
      <xdr:nvPicPr>
        <xdr:cNvPr id="39" name="Picture 38" descr="See the source image">
          <a:extLst>
            <a:ext uri="{FF2B5EF4-FFF2-40B4-BE49-F238E27FC236}">
              <a16:creationId xmlns:a16="http://schemas.microsoft.com/office/drawing/2014/main" id="{768FC168-2175-4FCC-A7DD-574DD56912F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38801" y="35061525"/>
          <a:ext cx="13950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1314451</xdr:colOff>
      <xdr:row>65</xdr:row>
      <xdr:rowOff>476251</xdr:rowOff>
    </xdr:from>
    <xdr:to>
      <xdr:col>7</xdr:col>
      <xdr:colOff>1307902</xdr:colOff>
      <xdr:row>65</xdr:row>
      <xdr:rowOff>1181101</xdr:rowOff>
    </xdr:to>
    <xdr:pic>
      <xdr:nvPicPr>
        <xdr:cNvPr id="41" name="Picture 40" descr="Image result for mental health awareness month">
          <a:extLst>
            <a:ext uri="{FF2B5EF4-FFF2-40B4-BE49-F238E27FC236}">
              <a16:creationId xmlns:a16="http://schemas.microsoft.com/office/drawing/2014/main" id="{F3C43471-066E-42B5-AC51-1B8E825281A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29651" y="35099626"/>
          <a:ext cx="1431726"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228601</xdr:colOff>
      <xdr:row>81</xdr:row>
      <xdr:rowOff>9525</xdr:rowOff>
    </xdr:from>
    <xdr:to>
      <xdr:col>7</xdr:col>
      <xdr:colOff>1302069</xdr:colOff>
      <xdr:row>82</xdr:row>
      <xdr:rowOff>0</xdr:rowOff>
    </xdr:to>
    <xdr:pic>
      <xdr:nvPicPr>
        <xdr:cNvPr id="43" name="Picture 42" descr="Image result for immigrant heritage month">
          <a:extLst>
            <a:ext uri="{FF2B5EF4-FFF2-40B4-BE49-F238E27FC236}">
              <a16:creationId xmlns:a16="http://schemas.microsoft.com/office/drawing/2014/main" id="{8F4DA19F-44CA-4474-A902-18DFB4E8BD5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82076" y="42471975"/>
          <a:ext cx="1073468"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152401</xdr:colOff>
      <xdr:row>129</xdr:row>
      <xdr:rowOff>66675</xdr:rowOff>
    </xdr:from>
    <xdr:to>
      <xdr:col>7</xdr:col>
      <xdr:colOff>1200151</xdr:colOff>
      <xdr:row>129</xdr:row>
      <xdr:rowOff>1182622</xdr:rowOff>
    </xdr:to>
    <xdr:pic>
      <xdr:nvPicPr>
        <xdr:cNvPr id="45" name="Picture 44" descr="Image result for hispanic heritage month">
          <a:extLst>
            <a:ext uri="{FF2B5EF4-FFF2-40B4-BE49-F238E27FC236}">
              <a16:creationId xmlns:a16="http://schemas.microsoft.com/office/drawing/2014/main" id="{1947ED39-C0C7-4B8E-A01F-18B65CAFBDF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905876" y="65312925"/>
          <a:ext cx="1047750" cy="111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152400</xdr:colOff>
      <xdr:row>145</xdr:row>
      <xdr:rowOff>57150</xdr:rowOff>
    </xdr:from>
    <xdr:to>
      <xdr:col>7</xdr:col>
      <xdr:colOff>1201003</xdr:colOff>
      <xdr:row>145</xdr:row>
      <xdr:rowOff>1172815</xdr:rowOff>
    </xdr:to>
    <xdr:pic>
      <xdr:nvPicPr>
        <xdr:cNvPr id="4" name="Picture 3">
          <a:extLst>
            <a:ext uri="{FF2B5EF4-FFF2-40B4-BE49-F238E27FC236}">
              <a16:creationId xmlns:a16="http://schemas.microsoft.com/office/drawing/2014/main" id="{3233692A-DF32-488D-B7BD-4937F48C40A2}"/>
            </a:ext>
          </a:extLst>
        </xdr:cNvPr>
        <xdr:cNvPicPr>
          <a:picLocks noChangeAspect="1"/>
        </xdr:cNvPicPr>
      </xdr:nvPicPr>
      <xdr:blipFill>
        <a:blip xmlns:r="http://schemas.openxmlformats.org/officeDocument/2006/relationships" r:embed="rId15"/>
        <a:stretch>
          <a:fillRect/>
        </a:stretch>
      </xdr:blipFill>
      <xdr:spPr>
        <a:xfrm>
          <a:off x="8905875" y="72761475"/>
          <a:ext cx="1048603" cy="1115665"/>
        </a:xfrm>
        <a:prstGeom prst="rect">
          <a:avLst/>
        </a:prstGeom>
      </xdr:spPr>
    </xdr:pic>
    <xdr:clientData/>
  </xdr:twoCellAnchor>
  <xdr:twoCellAnchor editAs="oneCell">
    <xdr:from>
      <xdr:col>3</xdr:col>
      <xdr:colOff>847725</xdr:colOff>
      <xdr:row>145</xdr:row>
      <xdr:rowOff>171451</xdr:rowOff>
    </xdr:from>
    <xdr:to>
      <xdr:col>4</xdr:col>
      <xdr:colOff>1419225</xdr:colOff>
      <xdr:row>146</xdr:row>
      <xdr:rowOff>14396</xdr:rowOff>
    </xdr:to>
    <xdr:pic>
      <xdr:nvPicPr>
        <xdr:cNvPr id="46" name="Picture 45" descr="See the source image">
          <a:extLst>
            <a:ext uri="{FF2B5EF4-FFF2-40B4-BE49-F238E27FC236}">
              <a16:creationId xmlns:a16="http://schemas.microsoft.com/office/drawing/2014/main" id="{9CE2CC6F-B368-41AA-8F1A-F01645BDAF5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48100" y="72875776"/>
          <a:ext cx="2009775" cy="105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xdr:colOff>
      <xdr:row>145</xdr:row>
      <xdr:rowOff>228600</xdr:rowOff>
    </xdr:from>
    <xdr:to>
      <xdr:col>6</xdr:col>
      <xdr:colOff>342900</xdr:colOff>
      <xdr:row>146</xdr:row>
      <xdr:rowOff>39729</xdr:rowOff>
    </xdr:to>
    <xdr:pic>
      <xdr:nvPicPr>
        <xdr:cNvPr id="47" name="Picture 46" descr="Image result for LGBT History month">
          <a:extLst>
            <a:ext uri="{FF2B5EF4-FFF2-40B4-BE49-F238E27FC236}">
              <a16:creationId xmlns:a16="http://schemas.microsoft.com/office/drawing/2014/main" id="{E356CF73-1560-43CB-A45C-52021E2D7CD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34075" y="72932925"/>
          <a:ext cx="1724025" cy="1020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144</xdr:row>
      <xdr:rowOff>85725</xdr:rowOff>
    </xdr:from>
    <xdr:to>
      <xdr:col>7</xdr:col>
      <xdr:colOff>4048</xdr:colOff>
      <xdr:row>146</xdr:row>
      <xdr:rowOff>28575</xdr:rowOff>
    </xdr:to>
    <xdr:pic>
      <xdr:nvPicPr>
        <xdr:cNvPr id="48" name="Picture 47" descr="Image result for global diversity awareness month">
          <a:extLst>
            <a:ext uri="{FF2B5EF4-FFF2-40B4-BE49-F238E27FC236}">
              <a16:creationId xmlns:a16="http://schemas.microsoft.com/office/drawing/2014/main" id="{BFC8CF01-38A8-4EF3-B3BF-0778B044D664}"/>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11111"/>
        <a:stretch/>
      </xdr:blipFill>
      <xdr:spPr bwMode="auto">
        <a:xfrm>
          <a:off x="7839075" y="72675750"/>
          <a:ext cx="918448"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1038225</xdr:colOff>
      <xdr:row>161</xdr:row>
      <xdr:rowOff>295275</xdr:rowOff>
    </xdr:from>
    <xdr:to>
      <xdr:col>6</xdr:col>
      <xdr:colOff>1009650</xdr:colOff>
      <xdr:row>162</xdr:row>
      <xdr:rowOff>27078</xdr:rowOff>
    </xdr:to>
    <xdr:pic>
      <xdr:nvPicPr>
        <xdr:cNvPr id="31" name="Picture 30" descr="Image result for National Native American Heritage Month">
          <a:extLst>
            <a:ext uri="{FF2B5EF4-FFF2-40B4-BE49-F238E27FC236}">
              <a16:creationId xmlns:a16="http://schemas.microsoft.com/office/drawing/2014/main" id="{44111D59-5891-4BE7-A384-BBBB1AFE48C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15150" y="81410175"/>
          <a:ext cx="1409700" cy="941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1085850</xdr:colOff>
      <xdr:row>161</xdr:row>
      <xdr:rowOff>257175</xdr:rowOff>
    </xdr:from>
    <xdr:to>
      <xdr:col>8</xdr:col>
      <xdr:colOff>9525</xdr:colOff>
      <xdr:row>162</xdr:row>
      <xdr:rowOff>57150</xdr:rowOff>
    </xdr:to>
    <xdr:pic>
      <xdr:nvPicPr>
        <xdr:cNvPr id="44" name="Picture 43" descr="Image result for National Family Caregivers Month">
          <a:extLst>
            <a:ext uri="{FF2B5EF4-FFF2-40B4-BE49-F238E27FC236}">
              <a16:creationId xmlns:a16="http://schemas.microsoft.com/office/drawing/2014/main" id="{75B72C58-94A2-4E40-B6FA-87E161226E6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401050" y="81372075"/>
          <a:ext cx="180022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638175</xdr:colOff>
      <xdr:row>81</xdr:row>
      <xdr:rowOff>9526</xdr:rowOff>
    </xdr:from>
    <xdr:to>
      <xdr:col>7</xdr:col>
      <xdr:colOff>56334</xdr:colOff>
      <xdr:row>81</xdr:row>
      <xdr:rowOff>1190626</xdr:rowOff>
    </xdr:to>
    <xdr:pic>
      <xdr:nvPicPr>
        <xdr:cNvPr id="25" name="Picture 24" descr="Image result for lgbtq pride month 2021">
          <a:extLst>
            <a:ext uri="{FF2B5EF4-FFF2-40B4-BE49-F238E27FC236}">
              <a16:creationId xmlns:a16="http://schemas.microsoft.com/office/drawing/2014/main" id="{FC18F1FB-0464-4882-AD6A-D99B3FA7660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515100" y="43424476"/>
          <a:ext cx="2294709"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1238251</xdr:colOff>
      <xdr:row>65</xdr:row>
      <xdr:rowOff>400051</xdr:rowOff>
    </xdr:from>
    <xdr:to>
      <xdr:col>6</xdr:col>
      <xdr:colOff>1257300</xdr:colOff>
      <xdr:row>66</xdr:row>
      <xdr:rowOff>9994</xdr:rowOff>
    </xdr:to>
    <xdr:pic>
      <xdr:nvPicPr>
        <xdr:cNvPr id="27" name="Picture 26" descr="See the source image">
          <a:extLst>
            <a:ext uri="{FF2B5EF4-FFF2-40B4-BE49-F238E27FC236}">
              <a16:creationId xmlns:a16="http://schemas.microsoft.com/office/drawing/2014/main" id="{1569F21E-3B87-426F-8613-646A6F8F806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115176" y="35023426"/>
          <a:ext cx="1457324" cy="819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33</xdr:row>
      <xdr:rowOff>638176</xdr:rowOff>
    </xdr:from>
    <xdr:to>
      <xdr:col>7</xdr:col>
      <xdr:colOff>552450</xdr:colOff>
      <xdr:row>33</xdr:row>
      <xdr:rowOff>1179003</xdr:rowOff>
    </xdr:to>
    <xdr:pic>
      <xdr:nvPicPr>
        <xdr:cNvPr id="33" name="Picture 32" descr="See the source image">
          <a:extLst>
            <a:ext uri="{FF2B5EF4-FFF2-40B4-BE49-F238E27FC236}">
              <a16:creationId xmlns:a16="http://schemas.microsoft.com/office/drawing/2014/main" id="{B43A2435-2FF0-4769-B255-BFE08BF4D4EF}"/>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b="23428"/>
        <a:stretch/>
      </xdr:blipFill>
      <xdr:spPr bwMode="auto">
        <a:xfrm>
          <a:off x="7400925" y="16811626"/>
          <a:ext cx="1905000" cy="540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314325</xdr:colOff>
      <xdr:row>33</xdr:row>
      <xdr:rowOff>123825</xdr:rowOff>
    </xdr:from>
    <xdr:to>
      <xdr:col>5</xdr:col>
      <xdr:colOff>1428750</xdr:colOff>
      <xdr:row>34</xdr:row>
      <xdr:rowOff>28575</xdr:rowOff>
    </xdr:to>
    <xdr:pic>
      <xdr:nvPicPr>
        <xdr:cNvPr id="35" name="Picture 34" descr="See the source image">
          <a:extLst>
            <a:ext uri="{FF2B5EF4-FFF2-40B4-BE49-F238E27FC236}">
              <a16:creationId xmlns:a16="http://schemas.microsoft.com/office/drawing/2014/main" id="{FBD82D8F-37F5-4C48-B6DD-C91506C32EB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191250" y="16297275"/>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Picture_1" descr="Cartoon graphic of two people celebrating the New Year"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Picture_2" descr="Cartoon graphic of a guy on skateboard in a school zon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Picture_3" descr="Cartoon graphic of a couple attending a prom"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Picture_4" descr="Cartoon graphic of a guy studying"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Picture_5" descr="Cartoon graphic of two friends having a snack"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Picture_6" descr="Cartoon graphic of graduation"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Picture_7" descr="Cartoon graphic of two people playing volleyball in a beach"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Picture_8" descr="Cartoon graphic of a girl singing on a talent show"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Picture_9" descr="Cartoon graphic of a football player and a cheerleader"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Picture_10" descr="Cartoon graphic of two people doing trick or treat"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Picture_11" descr="Cartoon graphic of a guy in the library"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Picture_12" descr="Cartoon graphic of two people singing a Christmas song"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topLeftCell="C81" zoomScaleNormal="100" zoomScaleSheetLayoutView="55" workbookViewId="0">
      <selection activeCell="J88" sqref="J88"/>
    </sheetView>
  </sheetViews>
  <sheetFormatPr defaultColWidth="8.75" defaultRowHeight="14.25" x14ac:dyDescent="0.2"/>
  <cols>
    <col min="1" max="1" width="1.625" style="1" customWidth="1"/>
    <col min="2" max="8" width="18.875" style="1" customWidth="1"/>
    <col min="9" max="9" width="1.625" style="1" customWidth="1"/>
    <col min="10" max="13" width="8.75" style="1"/>
    <col min="14" max="14" width="6.75" style="1" customWidth="1"/>
    <col min="15" max="16384" width="8.75" style="1"/>
  </cols>
  <sheetData>
    <row r="1" spans="1:9" ht="9" customHeight="1" x14ac:dyDescent="0.2">
      <c r="A1" s="1" t="s">
        <v>2</v>
      </c>
      <c r="I1" s="1" t="s">
        <v>2</v>
      </c>
    </row>
    <row r="2" spans="1:9" s="2" customFormat="1" ht="95.25" customHeight="1" x14ac:dyDescent="0.2">
      <c r="A2" s="1"/>
      <c r="B2" s="7">
        <v>2021</v>
      </c>
      <c r="C2" s="120" t="s">
        <v>3</v>
      </c>
      <c r="D2" s="120"/>
    </row>
    <row r="3" spans="1:9" ht="9" customHeight="1" x14ac:dyDescent="0.2"/>
    <row r="4" spans="1:9" s="6" customFormat="1" ht="24" customHeight="1" x14ac:dyDescent="0.25">
      <c r="B4" s="44" t="s">
        <v>1</v>
      </c>
      <c r="C4" s="45" t="str">
        <f>(TEXT(C5,"dddd"))</f>
        <v>Tuesday</v>
      </c>
      <c r="D4" s="46" t="str">
        <f>TEXT(D5,"dddd")</f>
        <v>Wednesday</v>
      </c>
      <c r="E4" s="45" t="str">
        <f>TEXT(E5,"dddd")</f>
        <v>Thursday</v>
      </c>
      <c r="F4" s="46" t="str">
        <f>TEXT(F5,"dddd")</f>
        <v>Friday</v>
      </c>
      <c r="G4" s="45" t="str">
        <f>TEXT(G5,"dddd")</f>
        <v>Saturday</v>
      </c>
      <c r="H4" s="47" t="str">
        <f>(TEXT(H5,"dddd"))</f>
        <v>Sunday</v>
      </c>
    </row>
    <row r="5" spans="1:9" s="8" customFormat="1" ht="24" customHeight="1" x14ac:dyDescent="0.3">
      <c r="B5" s="36">
        <f t="array" ref="B5:H5">Days+1+DATE(Calendar1Year,Calendar1MonthOption,1)-WEEKDAY(DATE(Calendar1Year,Calendar1MonthOption,1),WeekdayOption)</f>
        <v>44193</v>
      </c>
      <c r="C5" s="40">
        <v>44194</v>
      </c>
      <c r="D5" s="36">
        <v>44195</v>
      </c>
      <c r="E5" s="40">
        <v>44196</v>
      </c>
      <c r="F5" s="36">
        <v>44197</v>
      </c>
      <c r="G5" s="40">
        <v>44198</v>
      </c>
      <c r="H5" s="36">
        <v>44199</v>
      </c>
    </row>
    <row r="6" spans="1:9" ht="51" customHeight="1" x14ac:dyDescent="0.2">
      <c r="B6" s="37"/>
      <c r="C6" s="41"/>
      <c r="D6" s="37"/>
      <c r="E6" s="41"/>
      <c r="F6" s="173" t="s">
        <v>187</v>
      </c>
      <c r="G6" s="73" t="s">
        <v>188</v>
      </c>
      <c r="H6" s="72" t="s">
        <v>16</v>
      </c>
    </row>
    <row r="7" spans="1:9" s="8" customFormat="1" ht="24" customHeight="1" x14ac:dyDescent="0.3">
      <c r="B7" s="38">
        <f t="array" ref="B7:H7">Days+8+DATE(Calendar1Year,Calendar1MonthOption,1)-WEEKDAY(DATE(Calendar1Year,Calendar1MonthOption,1),WeekdayOption)</f>
        <v>44200</v>
      </c>
      <c r="C7" s="42">
        <v>44201</v>
      </c>
      <c r="D7" s="38">
        <v>44202</v>
      </c>
      <c r="E7" s="42">
        <v>44203</v>
      </c>
      <c r="F7" s="38">
        <v>44204</v>
      </c>
      <c r="G7" s="42">
        <v>44205</v>
      </c>
      <c r="H7" s="38">
        <v>44206</v>
      </c>
    </row>
    <row r="8" spans="1:9" ht="51" customHeight="1" x14ac:dyDescent="0.2">
      <c r="B8" s="74" t="s">
        <v>4</v>
      </c>
      <c r="C8" s="75" t="s">
        <v>5</v>
      </c>
      <c r="D8" s="74" t="s">
        <v>6</v>
      </c>
      <c r="E8" s="75" t="s">
        <v>7</v>
      </c>
      <c r="F8" s="39"/>
      <c r="G8" s="43"/>
      <c r="H8" s="39"/>
    </row>
    <row r="9" spans="1:9" s="8" customFormat="1" ht="24" customHeight="1" x14ac:dyDescent="0.3">
      <c r="B9" s="36">
        <f t="array" ref="B9:H9">Days+15+DATE(Calendar1Year,Calendar1MonthOption,1)-WEEKDAY(DATE(Calendar1Year,Calendar1MonthOption,1),WeekdayOption)</f>
        <v>44207</v>
      </c>
      <c r="C9" s="40">
        <v>44208</v>
      </c>
      <c r="D9" s="36">
        <v>44209</v>
      </c>
      <c r="E9" s="40">
        <v>44210</v>
      </c>
      <c r="F9" s="36">
        <v>44211</v>
      </c>
      <c r="G9" s="40">
        <v>44212</v>
      </c>
      <c r="H9" s="36">
        <v>44213</v>
      </c>
    </row>
    <row r="10" spans="1:9" ht="51" customHeight="1" x14ac:dyDescent="0.2">
      <c r="B10" s="37"/>
      <c r="C10" s="41"/>
      <c r="D10" s="72" t="s">
        <v>8</v>
      </c>
      <c r="E10" s="73" t="s">
        <v>9</v>
      </c>
      <c r="F10" s="37"/>
      <c r="G10" s="41"/>
      <c r="H10" s="72" t="s">
        <v>10</v>
      </c>
    </row>
    <row r="11" spans="1:9" s="8" customFormat="1" ht="24" customHeight="1" x14ac:dyDescent="0.3">
      <c r="B11" s="38">
        <f t="array" ref="B11:H11">Days+22+DATE(Calendar1Year,Calendar1MonthOption,1)-WEEKDAY(DATE(Calendar1Year,Calendar1MonthOption,1),WeekdayOption)</f>
        <v>44214</v>
      </c>
      <c r="C11" s="42">
        <v>44215</v>
      </c>
      <c r="D11" s="38">
        <v>44216</v>
      </c>
      <c r="E11" s="42">
        <v>44217</v>
      </c>
      <c r="F11" s="38">
        <v>44218</v>
      </c>
      <c r="G11" s="42">
        <v>44219</v>
      </c>
      <c r="H11" s="38">
        <v>44220</v>
      </c>
    </row>
    <row r="12" spans="1:9" ht="51" customHeight="1" x14ac:dyDescent="0.2">
      <c r="B12" s="74" t="s">
        <v>11</v>
      </c>
      <c r="C12" s="75" t="s">
        <v>12</v>
      </c>
      <c r="D12" s="39"/>
      <c r="E12" s="43"/>
      <c r="F12" s="39"/>
      <c r="G12" s="43"/>
      <c r="H12" s="39"/>
    </row>
    <row r="13" spans="1:9" s="8" customFormat="1" ht="24" customHeight="1" x14ac:dyDescent="0.3">
      <c r="B13" s="36">
        <f t="array" ref="B13:H13">Days+29+DATE(Calendar1Year,Calendar1MonthOption,1)-WEEKDAY(DATE(Calendar1Year,Calendar1MonthOption,1),WeekdayOption)</f>
        <v>44221</v>
      </c>
      <c r="C13" s="40">
        <v>44222</v>
      </c>
      <c r="D13" s="36">
        <v>44223</v>
      </c>
      <c r="E13" s="40">
        <v>44224</v>
      </c>
      <c r="F13" s="36">
        <v>44225</v>
      </c>
      <c r="G13" s="40">
        <v>44226</v>
      </c>
      <c r="H13" s="36">
        <v>44227</v>
      </c>
    </row>
    <row r="14" spans="1:9" ht="60" customHeight="1" x14ac:dyDescent="0.2">
      <c r="B14" s="37"/>
      <c r="C14" s="73" t="s">
        <v>13</v>
      </c>
      <c r="D14" s="72" t="s">
        <v>15</v>
      </c>
      <c r="E14" s="73" t="s">
        <v>14</v>
      </c>
      <c r="F14" s="37"/>
      <c r="G14" s="41"/>
      <c r="H14" s="37"/>
    </row>
    <row r="15" spans="1:9" s="8" customFormat="1" ht="24" customHeight="1" x14ac:dyDescent="0.3">
      <c r="B15" s="38">
        <f t="array" ref="B15:C15">Days+36+DATE(Calendar1Year,Calendar1MonthOption,1)-WEEKDAY(DATE(Calendar1Year,Calendar1MonthOption,1),WeekdayOption)</f>
        <v>44228</v>
      </c>
      <c r="C15" s="42">
        <v>44229</v>
      </c>
      <c r="D15" s="124" t="s">
        <v>0</v>
      </c>
      <c r="E15" s="125"/>
      <c r="F15" s="125"/>
      <c r="G15" s="125"/>
      <c r="H15" s="126"/>
    </row>
    <row r="16" spans="1:9" ht="85.5" customHeight="1" x14ac:dyDescent="0.2">
      <c r="B16" s="39"/>
      <c r="C16" s="43"/>
      <c r="D16" s="127" t="s">
        <v>31</v>
      </c>
      <c r="E16" s="128"/>
      <c r="F16" s="128"/>
      <c r="G16" s="128"/>
      <c r="H16" s="129"/>
    </row>
    <row r="17" spans="1:8" s="3" customFormat="1" ht="9" customHeight="1" x14ac:dyDescent="0.2">
      <c r="B17" s="4"/>
      <c r="C17" s="4"/>
      <c r="D17" s="5"/>
      <c r="E17" s="5"/>
      <c r="F17" s="5"/>
      <c r="G17" s="5"/>
      <c r="H17" s="5"/>
    </row>
    <row r="18" spans="1:8" s="2" customFormat="1" ht="95.25" customHeight="1" x14ac:dyDescent="0.2">
      <c r="A18" s="1"/>
      <c r="B18" s="7">
        <f>YEAR(DATE(Calendar1Year,Calendar1MonthOption+1,1))</f>
        <v>2021</v>
      </c>
      <c r="C18" s="120" t="str">
        <f>TEXT(DATE(Calendar1Year,Calendar1MonthOption+1,1),"mmmm")</f>
        <v>February</v>
      </c>
      <c r="D18" s="120"/>
      <c r="H18"/>
    </row>
    <row r="19" spans="1:8" ht="9" customHeight="1" x14ac:dyDescent="0.2"/>
    <row r="20" spans="1:8" s="6" customFormat="1" ht="24" customHeight="1" x14ac:dyDescent="0.25">
      <c r="B20" s="66" t="str">
        <f t="shared" ref="B20:H20" si="0">TEXT(B21,"dddd")</f>
        <v>Monday</v>
      </c>
      <c r="C20" s="64" t="str">
        <f t="shared" si="0"/>
        <v>Tuesday</v>
      </c>
      <c r="D20" s="65" t="str">
        <f t="shared" si="0"/>
        <v>Wednesday</v>
      </c>
      <c r="E20" s="64" t="str">
        <f t="shared" si="0"/>
        <v>Thursday</v>
      </c>
      <c r="F20" s="65" t="str">
        <f t="shared" si="0"/>
        <v>Friday</v>
      </c>
      <c r="G20" s="64" t="str">
        <f t="shared" si="0"/>
        <v>Saturday</v>
      </c>
      <c r="H20" s="67" t="str">
        <f t="shared" si="0"/>
        <v>Sunday</v>
      </c>
    </row>
    <row r="21" spans="1:8" s="8" customFormat="1" ht="24" customHeight="1" x14ac:dyDescent="0.3">
      <c r="B21" s="14">
        <f t="array" ref="B21:H21">Days+1+DATE(Calendar2Year,Calendar2MonthOption,1)-WEEKDAY(DATE(Calendar2Year,Calendar2MonthOption,1),WeekdayOption)</f>
        <v>44228</v>
      </c>
      <c r="C21" s="9">
        <v>44229</v>
      </c>
      <c r="D21" s="14">
        <v>44230</v>
      </c>
      <c r="E21" s="9">
        <v>44231</v>
      </c>
      <c r="F21" s="14">
        <v>44232</v>
      </c>
      <c r="G21" s="9">
        <v>44233</v>
      </c>
      <c r="H21" s="14">
        <v>44234</v>
      </c>
    </row>
    <row r="22" spans="1:8" ht="51" customHeight="1" x14ac:dyDescent="0.2">
      <c r="B22" s="76" t="s">
        <v>17</v>
      </c>
      <c r="C22" s="73" t="s">
        <v>18</v>
      </c>
      <c r="D22" s="77" t="s">
        <v>19</v>
      </c>
      <c r="E22" s="10"/>
      <c r="F22" s="15"/>
      <c r="G22" s="10"/>
      <c r="H22" s="15"/>
    </row>
    <row r="23" spans="1:8" s="8" customFormat="1" ht="24" customHeight="1" x14ac:dyDescent="0.3">
      <c r="B23" s="16">
        <f t="array" ref="B23:H23">Days+8+DATE(Calendar2Year,Calendar2MonthOption,1)-WEEKDAY(DATE(Calendar2Year,Calendar2MonthOption,1),WeekdayOption)</f>
        <v>44235</v>
      </c>
      <c r="C23" s="34">
        <v>44236</v>
      </c>
      <c r="D23" s="16">
        <v>44237</v>
      </c>
      <c r="E23" s="34">
        <v>44238</v>
      </c>
      <c r="F23" s="16">
        <v>44239</v>
      </c>
      <c r="G23" s="34">
        <v>44240</v>
      </c>
      <c r="H23" s="16">
        <v>44241</v>
      </c>
    </row>
    <row r="24" spans="1:8" ht="51" customHeight="1" x14ac:dyDescent="0.2">
      <c r="B24" s="17"/>
      <c r="C24" s="35"/>
      <c r="D24" s="17"/>
      <c r="E24" s="78" t="s">
        <v>20</v>
      </c>
      <c r="F24" s="79" t="s">
        <v>21</v>
      </c>
      <c r="G24" s="80" t="s">
        <v>22</v>
      </c>
      <c r="H24" s="79" t="s">
        <v>23</v>
      </c>
    </row>
    <row r="25" spans="1:8" s="8" customFormat="1" ht="24" customHeight="1" x14ac:dyDescent="0.3">
      <c r="B25" s="14">
        <f t="array" ref="B25:H25">Days+15+DATE(Calendar2Year,Calendar2MonthOption,1)-WEEKDAY(DATE(Calendar2Year,Calendar2MonthOption,1),WeekdayOption)</f>
        <v>44242</v>
      </c>
      <c r="C25" s="9">
        <v>44243</v>
      </c>
      <c r="D25" s="14">
        <v>44244</v>
      </c>
      <c r="E25" s="9">
        <v>44245</v>
      </c>
      <c r="F25" s="14">
        <v>44246</v>
      </c>
      <c r="G25" s="9">
        <v>44247</v>
      </c>
      <c r="H25" s="14">
        <v>44248</v>
      </c>
    </row>
    <row r="26" spans="1:8" ht="51" customHeight="1" x14ac:dyDescent="0.2">
      <c r="B26" s="77" t="s">
        <v>24</v>
      </c>
      <c r="C26" s="81" t="s">
        <v>25</v>
      </c>
      <c r="D26" s="77" t="s">
        <v>26</v>
      </c>
      <c r="E26" s="10"/>
      <c r="F26" s="15"/>
      <c r="G26" s="10"/>
      <c r="H26" s="15"/>
    </row>
    <row r="27" spans="1:8" s="8" customFormat="1" ht="24" customHeight="1" x14ac:dyDescent="0.3">
      <c r="B27" s="16">
        <f t="array" ref="B27:H27">Days+22+DATE(Calendar2Year,Calendar2MonthOption,1)-WEEKDAY(DATE(Calendar2Year,Calendar2MonthOption,1),WeekdayOption)</f>
        <v>44249</v>
      </c>
      <c r="C27" s="34">
        <v>44250</v>
      </c>
      <c r="D27" s="16">
        <v>44251</v>
      </c>
      <c r="E27" s="34">
        <v>44252</v>
      </c>
      <c r="F27" s="16">
        <v>44253</v>
      </c>
      <c r="G27" s="34">
        <v>44254</v>
      </c>
      <c r="H27" s="16">
        <v>44255</v>
      </c>
    </row>
    <row r="28" spans="1:8" s="82" customFormat="1" ht="51" customHeight="1" x14ac:dyDescent="0.2">
      <c r="B28" s="79"/>
      <c r="C28" s="80"/>
      <c r="D28" s="79"/>
      <c r="E28" s="80" t="s">
        <v>28</v>
      </c>
      <c r="F28" s="79" t="s">
        <v>29</v>
      </c>
      <c r="G28" s="80" t="s">
        <v>30</v>
      </c>
      <c r="H28" s="79" t="s">
        <v>27</v>
      </c>
    </row>
    <row r="29" spans="1:8" s="8" customFormat="1" ht="24" customHeight="1" x14ac:dyDescent="0.3">
      <c r="B29" s="14">
        <f t="array" ref="B29:H29">Days+29+DATE(Calendar2Year,Calendar2MonthOption,1)-WEEKDAY(DATE(Calendar2Year,Calendar2MonthOption,1),WeekdayOption)</f>
        <v>44256</v>
      </c>
      <c r="C29" s="9">
        <v>44257</v>
      </c>
      <c r="D29" s="14">
        <v>44258</v>
      </c>
      <c r="E29" s="9">
        <v>44259</v>
      </c>
      <c r="F29" s="14">
        <v>44260</v>
      </c>
      <c r="G29" s="9">
        <v>44261</v>
      </c>
      <c r="H29" s="14">
        <v>44262</v>
      </c>
    </row>
    <row r="30" spans="1:8" ht="51" customHeight="1" x14ac:dyDescent="0.2">
      <c r="B30" s="15"/>
      <c r="C30" s="10"/>
      <c r="D30" s="15"/>
      <c r="E30" s="10"/>
      <c r="F30" s="15"/>
      <c r="G30" s="10"/>
      <c r="H30" s="15"/>
    </row>
    <row r="31" spans="1:8" s="8" customFormat="1" ht="24" customHeight="1" x14ac:dyDescent="0.3">
      <c r="B31" s="16">
        <f t="array" ref="B31:C31">Days+36+DATE(Calendar2Year,Calendar2MonthOption,1)-WEEKDAY(DATE(Calendar2Year,Calendar2MonthOption,1),WeekdayOption)</f>
        <v>44263</v>
      </c>
      <c r="C31" s="34">
        <v>44264</v>
      </c>
      <c r="D31" s="144" t="s">
        <v>0</v>
      </c>
      <c r="E31" s="145"/>
      <c r="F31" s="145"/>
      <c r="G31" s="145"/>
      <c r="H31" s="146"/>
    </row>
    <row r="32" spans="1:8" s="83" customFormat="1" ht="97.5" customHeight="1" x14ac:dyDescent="0.25">
      <c r="B32" s="84"/>
      <c r="C32" s="85"/>
      <c r="D32" s="147" t="s">
        <v>32</v>
      </c>
      <c r="E32" s="148"/>
      <c r="F32" s="148"/>
      <c r="G32" s="148"/>
      <c r="H32" s="149"/>
    </row>
    <row r="33" spans="1:8" s="3" customFormat="1" ht="9" customHeight="1" x14ac:dyDescent="0.2">
      <c r="B33" s="4"/>
      <c r="C33" s="4"/>
      <c r="D33" s="5"/>
      <c r="E33" s="5"/>
      <c r="F33" s="5"/>
      <c r="G33" s="5"/>
      <c r="H33" s="5"/>
    </row>
    <row r="34" spans="1:8" s="2" customFormat="1" ht="95.25" customHeight="1" x14ac:dyDescent="0.2">
      <c r="A34" s="1"/>
      <c r="B34" s="7">
        <f>YEAR(DATE(Calendar2Year,Calendar2MonthOption+1,1))</f>
        <v>2021</v>
      </c>
      <c r="C34" s="120" t="str">
        <f>TEXT(DATE(Calendar2Year,Calendar2MonthOption+1,1),"mmmm")</f>
        <v>March</v>
      </c>
      <c r="D34" s="120"/>
      <c r="E34"/>
      <c r="F34"/>
      <c r="G34"/>
      <c r="H34"/>
    </row>
    <row r="35" spans="1:8" ht="9" customHeight="1" x14ac:dyDescent="0.2"/>
    <row r="36" spans="1:8" s="6" customFormat="1" ht="24" customHeight="1" x14ac:dyDescent="0.25">
      <c r="B36" s="70" t="str">
        <f t="shared" ref="B36:H36" si="1">TEXT(B37,"dddd")</f>
        <v>Monday</v>
      </c>
      <c r="C36" s="68" t="str">
        <f t="shared" si="1"/>
        <v>Tuesday</v>
      </c>
      <c r="D36" s="69" t="str">
        <f t="shared" si="1"/>
        <v>Wednesday</v>
      </c>
      <c r="E36" s="68" t="str">
        <f t="shared" si="1"/>
        <v>Thursday</v>
      </c>
      <c r="F36" s="69" t="str">
        <f t="shared" si="1"/>
        <v>Friday</v>
      </c>
      <c r="G36" s="68" t="str">
        <f t="shared" si="1"/>
        <v>Saturday</v>
      </c>
      <c r="H36" s="71" t="str">
        <f t="shared" si="1"/>
        <v>Sunday</v>
      </c>
    </row>
    <row r="37" spans="1:8" s="8" customFormat="1" ht="24" customHeight="1" x14ac:dyDescent="0.3">
      <c r="B37" s="18">
        <f t="array" ref="B37:H37">Days+1+DATE(Calendar3Year,Calendar3MonthOption,1)-WEEKDAY(DATE(Calendar3Year,Calendar3MonthOption,1),WeekdayOption)</f>
        <v>44256</v>
      </c>
      <c r="C37" s="9">
        <v>44257</v>
      </c>
      <c r="D37" s="18">
        <v>44258</v>
      </c>
      <c r="E37" s="9">
        <v>44259</v>
      </c>
      <c r="F37" s="18">
        <v>44260</v>
      </c>
      <c r="G37" s="9">
        <v>44261</v>
      </c>
      <c r="H37" s="18">
        <v>44262</v>
      </c>
    </row>
    <row r="38" spans="1:8" s="82" customFormat="1" ht="51" customHeight="1" x14ac:dyDescent="0.2">
      <c r="B38" s="91" t="s">
        <v>33</v>
      </c>
      <c r="C38" s="81"/>
      <c r="D38" s="91"/>
      <c r="E38" s="81"/>
      <c r="F38" s="91"/>
      <c r="G38" s="81"/>
      <c r="H38" s="91" t="s">
        <v>34</v>
      </c>
    </row>
    <row r="39" spans="1:8" s="8" customFormat="1" ht="24" customHeight="1" x14ac:dyDescent="0.3">
      <c r="B39" s="19">
        <f t="array" ref="B39:H39">Days+8+DATE(Calendar3Year,Calendar3MonthOption,1)-WEEKDAY(DATE(Calendar3Year,Calendar3MonthOption,1),WeekdayOption)</f>
        <v>44263</v>
      </c>
      <c r="C39" s="20">
        <v>44264</v>
      </c>
      <c r="D39" s="19">
        <v>44265</v>
      </c>
      <c r="E39" s="20">
        <v>44266</v>
      </c>
      <c r="F39" s="19">
        <v>44267</v>
      </c>
      <c r="G39" s="20">
        <v>44268</v>
      </c>
      <c r="H39" s="19">
        <v>44269</v>
      </c>
    </row>
    <row r="40" spans="1:8" s="82" customFormat="1" ht="51" customHeight="1" x14ac:dyDescent="0.2">
      <c r="B40" s="92" t="s">
        <v>35</v>
      </c>
      <c r="C40" s="93"/>
      <c r="D40" s="92"/>
      <c r="E40" s="93" t="s">
        <v>36</v>
      </c>
      <c r="F40" s="92"/>
      <c r="G40" s="93"/>
      <c r="H40" s="92" t="s">
        <v>37</v>
      </c>
    </row>
    <row r="41" spans="1:8" s="8" customFormat="1" ht="24" customHeight="1" x14ac:dyDescent="0.3">
      <c r="B41" s="18">
        <f t="array" ref="B41:H41">Days+15+DATE(Calendar3Year,Calendar3MonthOption,1)-WEEKDAY(DATE(Calendar3Year,Calendar3MonthOption,1),WeekdayOption)</f>
        <v>44270</v>
      </c>
      <c r="C41" s="9">
        <v>44271</v>
      </c>
      <c r="D41" s="18">
        <v>44272</v>
      </c>
      <c r="E41" s="9">
        <v>44273</v>
      </c>
      <c r="F41" s="18">
        <v>44274</v>
      </c>
      <c r="G41" s="9">
        <v>44275</v>
      </c>
      <c r="H41" s="18">
        <v>44276</v>
      </c>
    </row>
    <row r="42" spans="1:8" s="82" customFormat="1" ht="67.5" customHeight="1" x14ac:dyDescent="0.2">
      <c r="B42" s="91"/>
      <c r="C42" s="81"/>
      <c r="D42" s="91" t="s">
        <v>38</v>
      </c>
      <c r="E42" s="81"/>
      <c r="F42" s="91" t="s">
        <v>39</v>
      </c>
      <c r="G42" s="81" t="s">
        <v>40</v>
      </c>
      <c r="H42" s="91" t="s">
        <v>41</v>
      </c>
    </row>
    <row r="43" spans="1:8" s="8" customFormat="1" ht="24" customHeight="1" x14ac:dyDescent="0.3">
      <c r="B43" s="19">
        <f t="array" ref="B43:H43">Days+22+DATE(Calendar3Year,Calendar3MonthOption,1)-WEEKDAY(DATE(Calendar3Year,Calendar3MonthOption,1),WeekdayOption)</f>
        <v>44277</v>
      </c>
      <c r="C43" s="20">
        <v>44278</v>
      </c>
      <c r="D43" s="19">
        <v>44279</v>
      </c>
      <c r="E43" s="20">
        <v>44280</v>
      </c>
      <c r="F43" s="19">
        <v>44281</v>
      </c>
      <c r="G43" s="20">
        <v>44282</v>
      </c>
      <c r="H43" s="19">
        <v>44283</v>
      </c>
    </row>
    <row r="44" spans="1:8" s="82" customFormat="1" ht="95.25" customHeight="1" x14ac:dyDescent="0.2">
      <c r="B44" s="92"/>
      <c r="C44" s="93"/>
      <c r="D44" s="92"/>
      <c r="E44" s="93" t="s">
        <v>174</v>
      </c>
      <c r="F44" s="92" t="s">
        <v>42</v>
      </c>
      <c r="G44" s="93" t="s">
        <v>43</v>
      </c>
      <c r="H44" s="92" t="s">
        <v>45</v>
      </c>
    </row>
    <row r="45" spans="1:8" s="8" customFormat="1" ht="24" customHeight="1" x14ac:dyDescent="0.3">
      <c r="B45" s="18">
        <f t="array" ref="B45:H45">Days+29+DATE(Calendar3Year,Calendar3MonthOption,1)-WEEKDAY(DATE(Calendar3Year,Calendar3MonthOption,1),WeekdayOption)</f>
        <v>44284</v>
      </c>
      <c r="C45" s="9">
        <v>44285</v>
      </c>
      <c r="D45" s="18">
        <v>44286</v>
      </c>
      <c r="E45" s="9">
        <v>44287</v>
      </c>
      <c r="F45" s="18">
        <v>44288</v>
      </c>
      <c r="G45" s="9">
        <v>44289</v>
      </c>
      <c r="H45" s="18">
        <v>44290</v>
      </c>
    </row>
    <row r="46" spans="1:8" s="82" customFormat="1" ht="65.25" customHeight="1" x14ac:dyDescent="0.2">
      <c r="B46" s="91" t="s">
        <v>46</v>
      </c>
      <c r="C46" s="81" t="s">
        <v>47</v>
      </c>
      <c r="D46" s="91" t="s">
        <v>48</v>
      </c>
      <c r="E46" s="81"/>
      <c r="F46" s="91"/>
      <c r="G46" s="81"/>
      <c r="H46" s="91"/>
    </row>
    <row r="47" spans="1:8" s="8" customFormat="1" ht="24" customHeight="1" x14ac:dyDescent="0.3">
      <c r="B47" s="19">
        <f t="array" ref="B47:C47">Days+36+DATE(Calendar3Year,Calendar3MonthOption,1)-WEEKDAY(DATE(Calendar3Year,Calendar3MonthOption,1),WeekdayOption)</f>
        <v>44291</v>
      </c>
      <c r="C47" s="20">
        <v>44292</v>
      </c>
      <c r="D47" s="121" t="s">
        <v>0</v>
      </c>
      <c r="E47" s="122"/>
      <c r="F47" s="122"/>
      <c r="G47" s="122"/>
      <c r="H47" s="123"/>
    </row>
    <row r="48" spans="1:8" s="86" customFormat="1" ht="219.75" customHeight="1" x14ac:dyDescent="0.25">
      <c r="B48" s="87"/>
      <c r="C48" s="88"/>
      <c r="D48" s="130" t="s">
        <v>183</v>
      </c>
      <c r="E48" s="131"/>
      <c r="F48" s="131"/>
      <c r="G48" s="131"/>
      <c r="H48" s="132"/>
    </row>
    <row r="49" spans="1:8" s="3" customFormat="1" ht="9" customHeight="1" x14ac:dyDescent="0.2">
      <c r="B49" s="4"/>
      <c r="C49" s="4"/>
      <c r="D49" s="5"/>
      <c r="E49" s="5"/>
      <c r="F49" s="5"/>
      <c r="G49" s="5"/>
      <c r="H49" s="5"/>
    </row>
    <row r="50" spans="1:8" s="2" customFormat="1" ht="95.25" customHeight="1" x14ac:dyDescent="0.2">
      <c r="A50" s="1"/>
      <c r="B50" s="7">
        <f>YEAR(DATE(Calendar3Year,Calendar3MonthOption+1,1))</f>
        <v>2021</v>
      </c>
      <c r="C50" s="120" t="str">
        <f>TEXT(DATE(Calendar3Year,Calendar3MonthOption+1,1),"mmmm")</f>
        <v>April</v>
      </c>
      <c r="D50" s="120"/>
      <c r="F50"/>
    </row>
    <row r="51" spans="1:8" ht="9" customHeight="1" x14ac:dyDescent="0.2"/>
    <row r="52" spans="1:8" s="6" customFormat="1" ht="24" customHeight="1" x14ac:dyDescent="0.25">
      <c r="B52" s="56" t="str">
        <f t="shared" ref="B52:H52" si="2">TEXT(B53,"dddd")</f>
        <v>Monday</v>
      </c>
      <c r="C52" s="57" t="str">
        <f t="shared" si="2"/>
        <v>Tuesday</v>
      </c>
      <c r="D52" s="58" t="str">
        <f t="shared" si="2"/>
        <v>Wednesday</v>
      </c>
      <c r="E52" s="57" t="str">
        <f t="shared" si="2"/>
        <v>Thursday</v>
      </c>
      <c r="F52" s="58" t="str">
        <f t="shared" si="2"/>
        <v>Friday</v>
      </c>
      <c r="G52" s="57" t="str">
        <f t="shared" si="2"/>
        <v>Saturday</v>
      </c>
      <c r="H52" s="59" t="str">
        <f t="shared" si="2"/>
        <v>Sunday</v>
      </c>
    </row>
    <row r="53" spans="1:8" s="8" customFormat="1" ht="24" customHeight="1" x14ac:dyDescent="0.3">
      <c r="B53" s="21">
        <f t="array" ref="B53:H53">Days+1+DATE(Calendar4Year,Calendar4MonthOption,1)-WEEKDAY(DATE(Calendar4Year,Calendar4MonthOption,1),WeekdayOption)</f>
        <v>44284</v>
      </c>
      <c r="C53" s="9">
        <v>44285</v>
      </c>
      <c r="D53" s="21">
        <v>44286</v>
      </c>
      <c r="E53" s="9">
        <v>44287</v>
      </c>
      <c r="F53" s="21">
        <v>44288</v>
      </c>
      <c r="G53" s="9">
        <v>44289</v>
      </c>
      <c r="H53" s="21">
        <v>44290</v>
      </c>
    </row>
    <row r="54" spans="1:8" s="82" customFormat="1" ht="51" customHeight="1" x14ac:dyDescent="0.2">
      <c r="B54" s="95"/>
      <c r="C54" s="81"/>
      <c r="D54" s="95"/>
      <c r="E54" s="81" t="s">
        <v>49</v>
      </c>
      <c r="F54" s="95" t="s">
        <v>50</v>
      </c>
      <c r="G54" s="81" t="s">
        <v>44</v>
      </c>
      <c r="H54" s="95" t="s">
        <v>51</v>
      </c>
    </row>
    <row r="55" spans="1:8" s="8" customFormat="1" ht="24" customHeight="1" x14ac:dyDescent="0.3">
      <c r="B55" s="12">
        <f t="array" ref="B55:H55">Days+8+DATE(Calendar4Year,Calendar4MonthOption,1)-WEEKDAY(DATE(Calendar4Year,Calendar4MonthOption,1),WeekdayOption)</f>
        <v>44291</v>
      </c>
      <c r="C55" s="22">
        <v>44292</v>
      </c>
      <c r="D55" s="12">
        <v>44293</v>
      </c>
      <c r="E55" s="22">
        <v>44294</v>
      </c>
      <c r="F55" s="12">
        <v>44295</v>
      </c>
      <c r="G55" s="22">
        <v>44296</v>
      </c>
      <c r="H55" s="12">
        <v>44297</v>
      </c>
    </row>
    <row r="56" spans="1:8" s="82" customFormat="1" ht="51" customHeight="1" x14ac:dyDescent="0.2">
      <c r="B56" s="96" t="s">
        <v>186</v>
      </c>
      <c r="C56" s="97"/>
      <c r="D56" s="96" t="s">
        <v>52</v>
      </c>
      <c r="E56" s="97" t="s">
        <v>52</v>
      </c>
      <c r="F56" s="96"/>
      <c r="G56" s="97"/>
      <c r="H56" s="96"/>
    </row>
    <row r="57" spans="1:8" s="8" customFormat="1" ht="24" customHeight="1" x14ac:dyDescent="0.3">
      <c r="B57" s="21">
        <f t="array" ref="B57:H57">Days+15+DATE(Calendar4Year,Calendar4MonthOption,1)-WEEKDAY(DATE(Calendar4Year,Calendar4MonthOption,1),WeekdayOption)</f>
        <v>44298</v>
      </c>
      <c r="C57" s="9">
        <v>44299</v>
      </c>
      <c r="D57" s="21">
        <v>44300</v>
      </c>
      <c r="E57" s="9">
        <v>44301</v>
      </c>
      <c r="F57" s="21">
        <v>44302</v>
      </c>
      <c r="G57" s="9">
        <v>44303</v>
      </c>
      <c r="H57" s="21">
        <v>44304</v>
      </c>
    </row>
    <row r="58" spans="1:8" s="82" customFormat="1" ht="51" customHeight="1" x14ac:dyDescent="0.2">
      <c r="B58" s="95" t="s">
        <v>54</v>
      </c>
      <c r="C58" s="81" t="s">
        <v>55</v>
      </c>
      <c r="D58" s="95" t="s">
        <v>56</v>
      </c>
      <c r="E58" s="81"/>
      <c r="F58" s="95" t="s">
        <v>57</v>
      </c>
      <c r="G58" s="81" t="s">
        <v>58</v>
      </c>
      <c r="H58" s="95"/>
    </row>
    <row r="59" spans="1:8" s="8" customFormat="1" ht="24" customHeight="1" x14ac:dyDescent="0.3">
      <c r="B59" s="12">
        <f t="array" ref="B59:H59">Days+22+DATE(Calendar4Year,Calendar4MonthOption,1)-WEEKDAY(DATE(Calendar4Year,Calendar4MonthOption,1),WeekdayOption)</f>
        <v>44305</v>
      </c>
      <c r="C59" s="22">
        <v>44306</v>
      </c>
      <c r="D59" s="12">
        <v>44307</v>
      </c>
      <c r="E59" s="22">
        <v>44308</v>
      </c>
      <c r="F59" s="12">
        <v>44309</v>
      </c>
      <c r="G59" s="22">
        <v>44310</v>
      </c>
      <c r="H59" s="12">
        <v>44311</v>
      </c>
    </row>
    <row r="60" spans="1:8" s="82" customFormat="1" ht="51" customHeight="1" x14ac:dyDescent="0.2">
      <c r="B60" s="96"/>
      <c r="C60" s="97" t="s">
        <v>59</v>
      </c>
      <c r="D60" s="96" t="s">
        <v>60</v>
      </c>
      <c r="E60" s="97" t="s">
        <v>61</v>
      </c>
      <c r="F60" s="96" t="s">
        <v>62</v>
      </c>
      <c r="G60" s="97" t="s">
        <v>63</v>
      </c>
      <c r="H60" s="96" t="s">
        <v>64</v>
      </c>
    </row>
    <row r="61" spans="1:8" s="8" customFormat="1" ht="24" customHeight="1" x14ac:dyDescent="0.3">
      <c r="B61" s="21">
        <f t="array" ref="B61:H61">Days+29+DATE(Calendar4Year,Calendar4MonthOption,1)-WEEKDAY(DATE(Calendar4Year,Calendar4MonthOption,1),WeekdayOption)</f>
        <v>44312</v>
      </c>
      <c r="C61" s="9">
        <v>44313</v>
      </c>
      <c r="D61" s="21">
        <v>44314</v>
      </c>
      <c r="E61" s="9">
        <v>44315</v>
      </c>
      <c r="F61" s="21">
        <v>44316</v>
      </c>
      <c r="G61" s="9">
        <v>44317</v>
      </c>
      <c r="H61" s="21">
        <v>44318</v>
      </c>
    </row>
    <row r="62" spans="1:8" s="82" customFormat="1" ht="51" customHeight="1" x14ac:dyDescent="0.2">
      <c r="B62" s="95" t="s">
        <v>59</v>
      </c>
      <c r="C62" s="81" t="s">
        <v>59</v>
      </c>
      <c r="D62" s="95" t="s">
        <v>65</v>
      </c>
      <c r="E62" s="81" t="s">
        <v>66</v>
      </c>
      <c r="F62" s="95" t="s">
        <v>67</v>
      </c>
      <c r="G62" s="81"/>
      <c r="H62" s="95"/>
    </row>
    <row r="63" spans="1:8" s="8" customFormat="1" ht="24" customHeight="1" x14ac:dyDescent="0.3">
      <c r="B63" s="12">
        <f t="array" ref="B63:C63">Days+36+DATE(Calendar4Year,Calendar4MonthOption,1)-WEEKDAY(DATE(Calendar4Year,Calendar4MonthOption,1),WeekdayOption)</f>
        <v>44319</v>
      </c>
      <c r="C63" s="22">
        <v>44320</v>
      </c>
      <c r="D63" s="138" t="s">
        <v>0</v>
      </c>
      <c r="E63" s="139"/>
      <c r="F63" s="139"/>
      <c r="G63" s="139"/>
      <c r="H63" s="140"/>
    </row>
    <row r="64" spans="1:8" s="86" customFormat="1" ht="126" customHeight="1" x14ac:dyDescent="0.25">
      <c r="B64" s="89"/>
      <c r="C64" s="90"/>
      <c r="D64" s="127" t="s">
        <v>53</v>
      </c>
      <c r="E64" s="133"/>
      <c r="F64" s="133"/>
      <c r="G64" s="133"/>
      <c r="H64" s="134"/>
    </row>
    <row r="65" spans="1:8" s="3" customFormat="1" ht="9" customHeight="1" x14ac:dyDescent="0.2">
      <c r="B65" s="4"/>
      <c r="C65" s="4"/>
      <c r="D65" s="5"/>
      <c r="E65" s="5"/>
      <c r="F65" s="5"/>
      <c r="G65" s="5"/>
      <c r="H65" s="5"/>
    </row>
    <row r="66" spans="1:8" s="2" customFormat="1" ht="95.25" customHeight="1" x14ac:dyDescent="0.2">
      <c r="A66" s="1"/>
      <c r="B66" s="7">
        <f>YEAR(DATE(Calendar4Year,Calendar4MonthOption+1,1))</f>
        <v>2021</v>
      </c>
      <c r="C66" s="120" t="str">
        <f>TEXT(DATE(Calendar4Year,Calendar4MonthOption+1,1),"mmmm")</f>
        <v>May</v>
      </c>
      <c r="D66" s="120"/>
      <c r="E66"/>
      <c r="G66"/>
      <c r="H66"/>
    </row>
    <row r="67" spans="1:8" ht="9" customHeight="1" x14ac:dyDescent="0.2"/>
    <row r="68" spans="1:8" s="6" customFormat="1" ht="24" customHeight="1" x14ac:dyDescent="0.25">
      <c r="B68" s="50" t="str">
        <f t="shared" ref="B68:G68" si="3">TEXT(B69,"dddd")</f>
        <v>Monday</v>
      </c>
      <c r="C68" s="48" t="str">
        <f t="shared" si="3"/>
        <v>Tuesday</v>
      </c>
      <c r="D68" s="49" t="str">
        <f t="shared" si="3"/>
        <v>Wednesday</v>
      </c>
      <c r="E68" s="48" t="str">
        <f t="shared" si="3"/>
        <v>Thursday</v>
      </c>
      <c r="F68" s="49" t="str">
        <f t="shared" si="3"/>
        <v>Friday</v>
      </c>
      <c r="G68" s="48" t="str">
        <f t="shared" si="3"/>
        <v>Saturday</v>
      </c>
      <c r="H68" s="51" t="str">
        <f>TEXT(H69,"dddd")</f>
        <v>Sunday</v>
      </c>
    </row>
    <row r="69" spans="1:8" s="8" customFormat="1" ht="24" customHeight="1" x14ac:dyDescent="0.3">
      <c r="B69" s="24">
        <f t="array" ref="B69:H69">Days+1+DATE(Calendar5Year,Calendar5MonthOption,1)-WEEKDAY(DATE(Calendar5Year,Calendar5MonthOption,1),WeekdayOption)</f>
        <v>44312</v>
      </c>
      <c r="C69" s="9">
        <v>44313</v>
      </c>
      <c r="D69" s="24">
        <v>44314</v>
      </c>
      <c r="E69" s="9">
        <v>44315</v>
      </c>
      <c r="F69" s="24">
        <v>44316</v>
      </c>
      <c r="G69" s="9">
        <v>44317</v>
      </c>
      <c r="H69" s="24">
        <v>44318</v>
      </c>
    </row>
    <row r="70" spans="1:8" s="82" customFormat="1" ht="51" customHeight="1" x14ac:dyDescent="0.2">
      <c r="B70" s="98"/>
      <c r="C70" s="81"/>
      <c r="D70" s="98"/>
      <c r="E70" s="81"/>
      <c r="F70" s="98"/>
      <c r="G70" s="81" t="s">
        <v>68</v>
      </c>
      <c r="H70" s="98" t="s">
        <v>69</v>
      </c>
    </row>
    <row r="71" spans="1:8" s="8" customFormat="1" ht="24" customHeight="1" x14ac:dyDescent="0.3">
      <c r="B71" s="11">
        <f t="array" ref="B71:H71">Days+8+DATE(Calendar5Year,Calendar5MonthOption,1)-WEEKDAY(DATE(Calendar5Year,Calendar5MonthOption,1),WeekdayOption)</f>
        <v>44319</v>
      </c>
      <c r="C71" s="25">
        <v>44320</v>
      </c>
      <c r="D71" s="11">
        <v>44321</v>
      </c>
      <c r="E71" s="25">
        <v>44322</v>
      </c>
      <c r="F71" s="11">
        <v>44323</v>
      </c>
      <c r="G71" s="25">
        <v>44324</v>
      </c>
      <c r="H71" s="11">
        <v>44325</v>
      </c>
    </row>
    <row r="72" spans="1:8" s="99" customFormat="1" ht="51" customHeight="1" x14ac:dyDescent="0.2">
      <c r="B72" s="100" t="s">
        <v>70</v>
      </c>
      <c r="C72" s="101"/>
      <c r="D72" s="100" t="s">
        <v>71</v>
      </c>
      <c r="E72" s="101" t="s">
        <v>72</v>
      </c>
      <c r="F72" s="100"/>
      <c r="G72" s="101"/>
      <c r="H72" s="100" t="s">
        <v>182</v>
      </c>
    </row>
    <row r="73" spans="1:8" s="8" customFormat="1" ht="24" customHeight="1" x14ac:dyDescent="0.3">
      <c r="B73" s="24">
        <f t="array" ref="B73:H73">Days+15+DATE(Calendar5Year,Calendar5MonthOption,1)-WEEKDAY(DATE(Calendar5Year,Calendar5MonthOption,1),WeekdayOption)</f>
        <v>44326</v>
      </c>
      <c r="C73" s="9">
        <v>44327</v>
      </c>
      <c r="D73" s="24">
        <v>44328</v>
      </c>
      <c r="E73" s="9">
        <v>44329</v>
      </c>
      <c r="F73" s="24">
        <v>44330</v>
      </c>
      <c r="G73" s="9">
        <v>44331</v>
      </c>
      <c r="H73" s="24">
        <v>44332</v>
      </c>
    </row>
    <row r="74" spans="1:8" s="82" customFormat="1" ht="51" customHeight="1" x14ac:dyDescent="0.2">
      <c r="B74" s="98"/>
      <c r="C74" s="81"/>
      <c r="D74" s="98" t="s">
        <v>73</v>
      </c>
      <c r="E74" s="81" t="s">
        <v>74</v>
      </c>
      <c r="F74" s="98"/>
      <c r="G74" s="81"/>
      <c r="H74" s="98" t="s">
        <v>75</v>
      </c>
    </row>
    <row r="75" spans="1:8" s="8" customFormat="1" ht="24" customHeight="1" x14ac:dyDescent="0.3">
      <c r="B75" s="11">
        <f t="array" ref="B75:H75">Days+22+DATE(Calendar5Year,Calendar5MonthOption,1)-WEEKDAY(DATE(Calendar5Year,Calendar5MonthOption,1),WeekdayOption)</f>
        <v>44333</v>
      </c>
      <c r="C75" s="119">
        <v>44334</v>
      </c>
      <c r="D75" s="11">
        <v>44335</v>
      </c>
      <c r="E75" s="25">
        <v>44336</v>
      </c>
      <c r="F75" s="11">
        <v>44337</v>
      </c>
      <c r="G75" s="25">
        <v>44338</v>
      </c>
      <c r="H75" s="11">
        <v>44339</v>
      </c>
    </row>
    <row r="76" spans="1:8" s="82" customFormat="1" ht="51" customHeight="1" x14ac:dyDescent="0.2">
      <c r="B76" s="102" t="s">
        <v>76</v>
      </c>
      <c r="C76" s="103" t="s">
        <v>75</v>
      </c>
      <c r="D76" s="102"/>
      <c r="E76" s="103"/>
      <c r="F76" s="102" t="s">
        <v>77</v>
      </c>
      <c r="G76" s="103" t="s">
        <v>78</v>
      </c>
      <c r="H76" s="102" t="s">
        <v>79</v>
      </c>
    </row>
    <row r="77" spans="1:8" s="8" customFormat="1" ht="24" customHeight="1" x14ac:dyDescent="0.3">
      <c r="B77" s="24">
        <f t="array" ref="B77:H77">Days+29+DATE(Calendar5Year,Calendar5MonthOption,1)-WEEKDAY(DATE(Calendar5Year,Calendar5MonthOption,1),WeekdayOption)</f>
        <v>44340</v>
      </c>
      <c r="C77" s="9">
        <v>44341</v>
      </c>
      <c r="D77" s="24">
        <v>44342</v>
      </c>
      <c r="E77" s="9">
        <v>44343</v>
      </c>
      <c r="F77" s="24">
        <v>44344</v>
      </c>
      <c r="G77" s="9">
        <v>44345</v>
      </c>
      <c r="H77" s="24">
        <v>44346</v>
      </c>
    </row>
    <row r="78" spans="1:8" s="82" customFormat="1" ht="51" customHeight="1" x14ac:dyDescent="0.2">
      <c r="B78" s="98"/>
      <c r="C78" s="81"/>
      <c r="D78" s="98" t="s">
        <v>80</v>
      </c>
      <c r="E78" s="81"/>
      <c r="F78" s="98"/>
      <c r="G78" s="104" t="s">
        <v>82</v>
      </c>
      <c r="H78" s="98" t="s">
        <v>175</v>
      </c>
    </row>
    <row r="79" spans="1:8" s="8" customFormat="1" ht="24" customHeight="1" x14ac:dyDescent="0.3">
      <c r="B79" s="11">
        <f t="array" ref="B79:C79">Days+36+DATE(Calendar5Year,Calendar5MonthOption,1)-WEEKDAY(DATE(Calendar5Year,Calendar5MonthOption,1),WeekdayOption)</f>
        <v>44347</v>
      </c>
      <c r="C79" s="25">
        <v>44348</v>
      </c>
      <c r="D79" s="141" t="s">
        <v>0</v>
      </c>
      <c r="E79" s="142"/>
      <c r="F79" s="142"/>
      <c r="G79" s="142"/>
      <c r="H79" s="143"/>
    </row>
    <row r="80" spans="1:8" s="86" customFormat="1" ht="207" customHeight="1" x14ac:dyDescent="0.25">
      <c r="B80" s="102" t="s">
        <v>81</v>
      </c>
      <c r="C80" s="94"/>
      <c r="D80" s="135" t="s">
        <v>181</v>
      </c>
      <c r="E80" s="136"/>
      <c r="F80" s="136"/>
      <c r="G80" s="136"/>
      <c r="H80" s="137"/>
    </row>
    <row r="81" spans="1:8" s="3" customFormat="1" ht="9" customHeight="1" x14ac:dyDescent="0.2">
      <c r="B81" s="4"/>
      <c r="C81" s="4"/>
      <c r="D81" s="5"/>
      <c r="E81" s="5"/>
      <c r="F81" s="5"/>
      <c r="G81" s="5"/>
      <c r="H81" s="5"/>
    </row>
    <row r="82" spans="1:8" s="2" customFormat="1" ht="95.25" customHeight="1" x14ac:dyDescent="0.2">
      <c r="A82" s="1"/>
      <c r="B82" s="7">
        <f>YEAR(DATE(Calendar5Year,Calendar5MonthOption+1,1))</f>
        <v>2021</v>
      </c>
      <c r="C82" s="120" t="str">
        <f>TEXT(DATE(Calendar5Year,Calendar5MonthOption+1,1),"mmmm")</f>
        <v>June</v>
      </c>
      <c r="D82" s="120"/>
      <c r="E82"/>
      <c r="F82"/>
      <c r="G82"/>
    </row>
    <row r="83" spans="1:8" ht="9" customHeight="1" x14ac:dyDescent="0.2"/>
    <row r="84" spans="1:8" s="6" customFormat="1" ht="24" customHeight="1" x14ac:dyDescent="0.25">
      <c r="B84" s="54" t="str">
        <f t="shared" ref="B84:H84" si="4">TEXT(B85,"dddd")</f>
        <v>Monday</v>
      </c>
      <c r="C84" s="52" t="str">
        <f t="shared" si="4"/>
        <v>Tuesday</v>
      </c>
      <c r="D84" s="53" t="str">
        <f t="shared" si="4"/>
        <v>Wednesday</v>
      </c>
      <c r="E84" s="52" t="str">
        <f t="shared" si="4"/>
        <v>Thursday</v>
      </c>
      <c r="F84" s="53" t="str">
        <f t="shared" si="4"/>
        <v>Friday</v>
      </c>
      <c r="G84" s="52" t="str">
        <f t="shared" si="4"/>
        <v>Saturday</v>
      </c>
      <c r="H84" s="55" t="str">
        <f t="shared" si="4"/>
        <v>Sunday</v>
      </c>
    </row>
    <row r="85" spans="1:8" s="8" customFormat="1" ht="24" customHeight="1" x14ac:dyDescent="0.3">
      <c r="B85" s="26">
        <f t="array" ref="B85:H85">Days+1+DATE(Calendar6Year,Calendar6MonthOption,1)-WEEKDAY(DATE(Calendar6Year,Calendar6MonthOption,1),WeekdayOption)</f>
        <v>44347</v>
      </c>
      <c r="C85" s="9">
        <v>44348</v>
      </c>
      <c r="D85" s="26">
        <v>44349</v>
      </c>
      <c r="E85" s="9">
        <v>44350</v>
      </c>
      <c r="F85" s="26">
        <v>44351</v>
      </c>
      <c r="G85" s="9">
        <v>44352</v>
      </c>
      <c r="H85" s="26">
        <v>44353</v>
      </c>
    </row>
    <row r="86" spans="1:8" s="82" customFormat="1" ht="51" customHeight="1" x14ac:dyDescent="0.2">
      <c r="B86" s="105"/>
      <c r="C86" s="81"/>
      <c r="D86" s="105"/>
      <c r="E86" s="81" t="s">
        <v>84</v>
      </c>
      <c r="F86" s="105"/>
      <c r="G86" s="81"/>
      <c r="H86" s="105"/>
    </row>
    <row r="87" spans="1:8" s="8" customFormat="1" ht="24" customHeight="1" x14ac:dyDescent="0.3">
      <c r="B87" s="27">
        <f t="array" ref="B87:H87">Days+8+DATE(Calendar6Year,Calendar6MonthOption,1)-WEEKDAY(DATE(Calendar6Year,Calendar6MonthOption,1),WeekdayOption)</f>
        <v>44354</v>
      </c>
      <c r="C87" s="28">
        <v>44355</v>
      </c>
      <c r="D87" s="27">
        <v>44356</v>
      </c>
      <c r="E87" s="28">
        <v>44357</v>
      </c>
      <c r="F87" s="27">
        <v>44358</v>
      </c>
      <c r="G87" s="28">
        <v>44359</v>
      </c>
      <c r="H87" s="27">
        <v>44360</v>
      </c>
    </row>
    <row r="88" spans="1:8" s="82" customFormat="1" ht="51" customHeight="1" x14ac:dyDescent="0.2">
      <c r="B88" s="106"/>
      <c r="C88" s="107"/>
      <c r="D88" s="106"/>
      <c r="E88" s="107"/>
      <c r="F88" s="106" t="s">
        <v>85</v>
      </c>
      <c r="G88" s="107"/>
      <c r="H88" s="106" t="s">
        <v>189</v>
      </c>
    </row>
    <row r="89" spans="1:8" s="8" customFormat="1" ht="24" customHeight="1" x14ac:dyDescent="0.3">
      <c r="B89" s="26">
        <f t="array" ref="B89:H89">Days+15+DATE(Calendar6Year,Calendar6MonthOption,1)-WEEKDAY(DATE(Calendar6Year,Calendar6MonthOption,1),WeekdayOption)</f>
        <v>44361</v>
      </c>
      <c r="C89" s="9">
        <v>44362</v>
      </c>
      <c r="D89" s="26">
        <v>44363</v>
      </c>
      <c r="E89" s="9">
        <v>44364</v>
      </c>
      <c r="F89" s="26">
        <v>44365</v>
      </c>
      <c r="G89" s="9">
        <v>44366</v>
      </c>
      <c r="H89" s="26">
        <v>44367</v>
      </c>
    </row>
    <row r="90" spans="1:8" s="82" customFormat="1" ht="51" customHeight="1" x14ac:dyDescent="0.2">
      <c r="B90" s="105" t="s">
        <v>86</v>
      </c>
      <c r="C90" s="81" t="s">
        <v>87</v>
      </c>
      <c r="D90" s="105" t="s">
        <v>88</v>
      </c>
      <c r="E90" s="81"/>
      <c r="F90" s="105"/>
      <c r="G90" s="81" t="s">
        <v>89</v>
      </c>
      <c r="H90" s="105" t="s">
        <v>180</v>
      </c>
    </row>
    <row r="91" spans="1:8" s="8" customFormat="1" ht="24" customHeight="1" x14ac:dyDescent="0.3">
      <c r="B91" s="27">
        <f t="array" ref="B91:H91">Days+22+DATE(Calendar6Year,Calendar6MonthOption,1)-WEEKDAY(DATE(Calendar6Year,Calendar6MonthOption,1),WeekdayOption)</f>
        <v>44368</v>
      </c>
      <c r="C91" s="28">
        <v>44369</v>
      </c>
      <c r="D91" s="27">
        <v>44370</v>
      </c>
      <c r="E91" s="28">
        <v>44371</v>
      </c>
      <c r="F91" s="27">
        <v>44372</v>
      </c>
      <c r="G91" s="28">
        <v>44373</v>
      </c>
      <c r="H91" s="27">
        <v>44374</v>
      </c>
    </row>
    <row r="92" spans="1:8" s="82" customFormat="1" ht="51" customHeight="1" x14ac:dyDescent="0.2">
      <c r="B92" s="106" t="s">
        <v>90</v>
      </c>
      <c r="C92" s="107"/>
      <c r="D92" s="106"/>
      <c r="E92" s="107"/>
      <c r="F92" s="106"/>
      <c r="G92" s="107"/>
      <c r="H92" s="106" t="s">
        <v>92</v>
      </c>
    </row>
    <row r="93" spans="1:8" s="8" customFormat="1" ht="24" customHeight="1" x14ac:dyDescent="0.3">
      <c r="B93" s="26">
        <f t="array" ref="B93:H93">Days+29+DATE(Calendar6Year,Calendar6MonthOption,1)-WEEKDAY(DATE(Calendar6Year,Calendar6MonthOption,1),WeekdayOption)</f>
        <v>44375</v>
      </c>
      <c r="C93" s="9">
        <v>44376</v>
      </c>
      <c r="D93" s="26">
        <v>44377</v>
      </c>
      <c r="E93" s="9">
        <v>44378</v>
      </c>
      <c r="F93" s="26">
        <v>44379</v>
      </c>
      <c r="G93" s="9">
        <v>44380</v>
      </c>
      <c r="H93" s="26">
        <v>44381</v>
      </c>
    </row>
    <row r="94" spans="1:8" s="82" customFormat="1" ht="51" customHeight="1" x14ac:dyDescent="0.2">
      <c r="B94" s="105"/>
      <c r="C94" s="81" t="s">
        <v>91</v>
      </c>
      <c r="D94" s="105"/>
      <c r="E94" s="81"/>
      <c r="F94" s="105"/>
      <c r="G94" s="81"/>
      <c r="H94" s="105"/>
    </row>
    <row r="95" spans="1:8" s="8" customFormat="1" ht="24" customHeight="1" x14ac:dyDescent="0.3">
      <c r="B95" s="27">
        <f t="array" ref="B95:C95">Days+36+DATE(Calendar6Year,Calendar6MonthOption,1)-WEEKDAY(DATE(Calendar6Year,Calendar6MonthOption,1),WeekdayOption)</f>
        <v>44382</v>
      </c>
      <c r="C95" s="28">
        <v>44383</v>
      </c>
      <c r="D95" s="167" t="s">
        <v>0</v>
      </c>
      <c r="E95" s="168"/>
      <c r="F95" s="168"/>
      <c r="G95" s="168"/>
      <c r="H95" s="169"/>
    </row>
    <row r="96" spans="1:8" ht="83.25" customHeight="1" x14ac:dyDescent="0.2">
      <c r="B96" s="29"/>
      <c r="C96" s="30"/>
      <c r="D96" s="170" t="s">
        <v>83</v>
      </c>
      <c r="E96" s="171"/>
      <c r="F96" s="171"/>
      <c r="G96" s="171"/>
      <c r="H96" s="172"/>
    </row>
    <row r="97" spans="1:8" s="3" customFormat="1" ht="9" customHeight="1" x14ac:dyDescent="0.2">
      <c r="B97" s="4"/>
      <c r="C97" s="4"/>
      <c r="D97" s="5"/>
      <c r="E97" s="5"/>
      <c r="F97" s="5"/>
      <c r="G97" s="5"/>
      <c r="H97" s="5"/>
    </row>
    <row r="98" spans="1:8" s="2" customFormat="1" ht="95.25" customHeight="1" x14ac:dyDescent="0.2">
      <c r="A98" s="1"/>
      <c r="B98" s="7">
        <f>YEAR(DATE(Calendar6Year,Calendar6MonthOption+1,1))</f>
        <v>2021</v>
      </c>
      <c r="C98" s="120" t="str">
        <f>TEXT(DATE(Calendar6Year,Calendar6MonthOption+1,1),"mmmm")</f>
        <v>July</v>
      </c>
      <c r="D98" s="120"/>
    </row>
    <row r="99" spans="1:8" ht="9" customHeight="1" x14ac:dyDescent="0.2"/>
    <row r="100" spans="1:8" s="6" customFormat="1" ht="24" customHeight="1" x14ac:dyDescent="0.25">
      <c r="B100" s="56" t="str">
        <f t="shared" ref="B100:H100" si="5">TEXT(B101,"dddd")</f>
        <v>Monday</v>
      </c>
      <c r="C100" s="57" t="str">
        <f t="shared" si="5"/>
        <v>Tuesday</v>
      </c>
      <c r="D100" s="58" t="str">
        <f t="shared" si="5"/>
        <v>Wednesday</v>
      </c>
      <c r="E100" s="57" t="str">
        <f t="shared" si="5"/>
        <v>Thursday</v>
      </c>
      <c r="F100" s="58" t="str">
        <f t="shared" si="5"/>
        <v>Friday</v>
      </c>
      <c r="G100" s="57" t="str">
        <f t="shared" si="5"/>
        <v>Saturday</v>
      </c>
      <c r="H100" s="59" t="str">
        <f t="shared" si="5"/>
        <v>Sunday</v>
      </c>
    </row>
    <row r="101" spans="1:8" s="8" customFormat="1" ht="24" customHeight="1" x14ac:dyDescent="0.3">
      <c r="B101" s="21">
        <f t="array" ref="B101:H101">Days+1+DATE(Calendar7Year,Calendar7MonthOption,1)-WEEKDAY(DATE(Calendar7Year,Calendar7MonthOption,1),WeekdayOption)</f>
        <v>44375</v>
      </c>
      <c r="C101" s="9">
        <v>44376</v>
      </c>
      <c r="D101" s="21">
        <v>44377</v>
      </c>
      <c r="E101" s="9">
        <v>44378</v>
      </c>
      <c r="F101" s="21">
        <v>44379</v>
      </c>
      <c r="G101" s="9">
        <v>44380</v>
      </c>
      <c r="H101" s="21">
        <v>44381</v>
      </c>
    </row>
    <row r="102" spans="1:8" s="82" customFormat="1" ht="51" customHeight="1" x14ac:dyDescent="0.2">
      <c r="B102" s="95"/>
      <c r="C102" s="81"/>
      <c r="D102" s="95"/>
      <c r="E102" s="81" t="s">
        <v>93</v>
      </c>
      <c r="F102" s="95"/>
      <c r="G102" s="81"/>
      <c r="H102" s="95" t="s">
        <v>94</v>
      </c>
    </row>
    <row r="103" spans="1:8" s="8" customFormat="1" ht="24" customHeight="1" x14ac:dyDescent="0.3">
      <c r="B103" s="12">
        <f t="array" ref="B103:H103">Days+8+DATE(Calendar7Year,Calendar7MonthOption,1)-WEEKDAY(DATE(Calendar7Year,Calendar7MonthOption,1),WeekdayOption)</f>
        <v>44382</v>
      </c>
      <c r="C103" s="22">
        <v>44383</v>
      </c>
      <c r="D103" s="12">
        <v>44384</v>
      </c>
      <c r="E103" s="22">
        <v>44385</v>
      </c>
      <c r="F103" s="12">
        <v>44386</v>
      </c>
      <c r="G103" s="22">
        <v>44387</v>
      </c>
      <c r="H103" s="12">
        <v>44388</v>
      </c>
    </row>
    <row r="104" spans="1:8" s="82" customFormat="1" ht="51" customHeight="1" x14ac:dyDescent="0.2">
      <c r="B104" s="96"/>
      <c r="C104" s="97"/>
      <c r="D104" s="96"/>
      <c r="E104" s="97" t="s">
        <v>95</v>
      </c>
      <c r="F104" s="96" t="s">
        <v>95</v>
      </c>
      <c r="G104" s="97"/>
      <c r="H104" s="96" t="s">
        <v>96</v>
      </c>
    </row>
    <row r="105" spans="1:8" s="8" customFormat="1" ht="24" customHeight="1" x14ac:dyDescent="0.3">
      <c r="B105" s="21">
        <f t="array" ref="B105:H105">Days+15+DATE(Calendar7Year,Calendar7MonthOption,1)-WEEKDAY(DATE(Calendar7Year,Calendar7MonthOption,1),WeekdayOption)</f>
        <v>44389</v>
      </c>
      <c r="C105" s="9">
        <v>44390</v>
      </c>
      <c r="D105" s="21">
        <v>44391</v>
      </c>
      <c r="E105" s="9">
        <v>44392</v>
      </c>
      <c r="F105" s="21">
        <v>44393</v>
      </c>
      <c r="G105" s="9">
        <v>44394</v>
      </c>
      <c r="H105" s="21">
        <v>44395</v>
      </c>
    </row>
    <row r="106" spans="1:8" s="82" customFormat="1" ht="51" customHeight="1" x14ac:dyDescent="0.2">
      <c r="B106" s="95"/>
      <c r="C106" s="81"/>
      <c r="D106" s="95" t="s">
        <v>97</v>
      </c>
      <c r="E106" s="81" t="s">
        <v>98</v>
      </c>
      <c r="F106" s="95"/>
      <c r="G106" s="81" t="s">
        <v>99</v>
      </c>
      <c r="H106" s="95" t="s">
        <v>100</v>
      </c>
    </row>
    <row r="107" spans="1:8" s="8" customFormat="1" ht="24" customHeight="1" x14ac:dyDescent="0.3">
      <c r="B107" s="12">
        <f t="array" ref="B107:H107">Days+22+DATE(Calendar7Year,Calendar7MonthOption,1)-WEEKDAY(DATE(Calendar7Year,Calendar7MonthOption,1),WeekdayOption)</f>
        <v>44396</v>
      </c>
      <c r="C107" s="22">
        <v>44397</v>
      </c>
      <c r="D107" s="12">
        <v>44398</v>
      </c>
      <c r="E107" s="22">
        <v>44399</v>
      </c>
      <c r="F107" s="12">
        <v>44400</v>
      </c>
      <c r="G107" s="22">
        <v>44401</v>
      </c>
      <c r="H107" s="12">
        <v>44402</v>
      </c>
    </row>
    <row r="108" spans="1:8" s="82" customFormat="1" ht="51" customHeight="1" x14ac:dyDescent="0.2">
      <c r="B108" s="96" t="s">
        <v>101</v>
      </c>
      <c r="C108" s="97" t="s">
        <v>102</v>
      </c>
      <c r="D108" s="96"/>
      <c r="E108" s="97"/>
      <c r="F108" s="96" t="s">
        <v>103</v>
      </c>
      <c r="G108" s="97" t="s">
        <v>104</v>
      </c>
      <c r="H108" s="96" t="s">
        <v>105</v>
      </c>
    </row>
    <row r="109" spans="1:8" s="8" customFormat="1" ht="24" customHeight="1" x14ac:dyDescent="0.3">
      <c r="B109" s="21">
        <f t="array" ref="B109:H109">Days+29+DATE(Calendar7Year,Calendar7MonthOption,1)-WEEKDAY(DATE(Calendar7Year,Calendar7MonthOption,1),WeekdayOption)</f>
        <v>44403</v>
      </c>
      <c r="C109" s="9">
        <v>44404</v>
      </c>
      <c r="D109" s="21">
        <v>44405</v>
      </c>
      <c r="E109" s="9">
        <v>44406</v>
      </c>
      <c r="F109" s="21">
        <v>44407</v>
      </c>
      <c r="G109" s="9">
        <v>44408</v>
      </c>
      <c r="H109" s="21">
        <v>44409</v>
      </c>
    </row>
    <row r="110" spans="1:8" s="82" customFormat="1" ht="51" customHeight="1" x14ac:dyDescent="0.2">
      <c r="B110" s="95" t="s">
        <v>106</v>
      </c>
      <c r="C110" s="81"/>
      <c r="D110" s="95"/>
      <c r="E110" s="81"/>
      <c r="F110" s="95" t="s">
        <v>107</v>
      </c>
      <c r="G110" s="81"/>
      <c r="H110" s="95"/>
    </row>
    <row r="111" spans="1:8" s="8" customFormat="1" ht="24" customHeight="1" x14ac:dyDescent="0.3">
      <c r="B111" s="12">
        <f t="array" ref="B111:C111">Days+36+DATE(Calendar7Year,Calendar7MonthOption,1)-WEEKDAY(DATE(Calendar7Year,Calendar7MonthOption,1),WeekdayOption)</f>
        <v>44410</v>
      </c>
      <c r="C111" s="22">
        <v>44411</v>
      </c>
      <c r="D111" s="138" t="s">
        <v>0</v>
      </c>
      <c r="E111" s="139"/>
      <c r="F111" s="139"/>
      <c r="G111" s="139"/>
      <c r="H111" s="140"/>
    </row>
    <row r="112" spans="1:8" ht="51" customHeight="1" x14ac:dyDescent="0.2">
      <c r="B112" s="13"/>
      <c r="C112" s="23"/>
      <c r="D112" s="153"/>
      <c r="E112" s="154"/>
      <c r="F112" s="154"/>
      <c r="G112" s="154"/>
      <c r="H112" s="155"/>
    </row>
    <row r="113" spans="1:8" s="3" customFormat="1" ht="9" customHeight="1" x14ac:dyDescent="0.2">
      <c r="B113" s="4"/>
      <c r="C113" s="4"/>
      <c r="D113" s="5"/>
      <c r="E113" s="5"/>
      <c r="F113" s="5"/>
      <c r="G113" s="5"/>
      <c r="H113" s="5"/>
    </row>
    <row r="114" spans="1:8" s="2" customFormat="1" ht="95.25" customHeight="1" x14ac:dyDescent="0.2">
      <c r="A114" s="1"/>
      <c r="B114" s="7">
        <f>YEAR(DATE(Calendar7Year,Calendar7MonthOption+1,1))</f>
        <v>2021</v>
      </c>
      <c r="C114" s="120" t="str">
        <f>TEXT(DATE(Calendar7Year,Calendar7MonthOption+1,1),"mmmm")</f>
        <v>August</v>
      </c>
      <c r="D114" s="120"/>
    </row>
    <row r="115" spans="1:8" ht="9" customHeight="1" x14ac:dyDescent="0.2"/>
    <row r="116" spans="1:8" s="6" customFormat="1" ht="24" customHeight="1" x14ac:dyDescent="0.25">
      <c r="B116" s="62" t="str">
        <f t="shared" ref="B116:H116" si="6">TEXT(B117,"dddd")</f>
        <v>Monday</v>
      </c>
      <c r="C116" s="60" t="str">
        <f t="shared" si="6"/>
        <v>Tuesday</v>
      </c>
      <c r="D116" s="61" t="str">
        <f t="shared" si="6"/>
        <v>Wednesday</v>
      </c>
      <c r="E116" s="60" t="str">
        <f t="shared" si="6"/>
        <v>Thursday</v>
      </c>
      <c r="F116" s="61" t="str">
        <f t="shared" si="6"/>
        <v>Friday</v>
      </c>
      <c r="G116" s="60" t="str">
        <f t="shared" si="6"/>
        <v>Saturday</v>
      </c>
      <c r="H116" s="63" t="str">
        <f t="shared" si="6"/>
        <v>Sunday</v>
      </c>
    </row>
    <row r="117" spans="1:8" s="8" customFormat="1" ht="24" customHeight="1" x14ac:dyDescent="0.3">
      <c r="B117" s="31">
        <f t="array" ref="B117:H117">Days+1+DATE(Calendar8Year,Calendar8MonthOption,1)-WEEKDAY(DATE(Calendar8Year,Calendar8MonthOption,1),WeekdayOption)</f>
        <v>44403</v>
      </c>
      <c r="C117" s="9">
        <v>44404</v>
      </c>
      <c r="D117" s="31">
        <v>44405</v>
      </c>
      <c r="E117" s="9">
        <v>44406</v>
      </c>
      <c r="F117" s="31">
        <v>44407</v>
      </c>
      <c r="G117" s="9">
        <v>44408</v>
      </c>
      <c r="H117" s="31">
        <v>44409</v>
      </c>
    </row>
    <row r="118" spans="1:8" s="82" customFormat="1" ht="51" customHeight="1" x14ac:dyDescent="0.2">
      <c r="B118" s="108"/>
      <c r="C118" s="81"/>
      <c r="D118" s="108"/>
      <c r="E118" s="81"/>
      <c r="F118" s="108"/>
      <c r="G118" s="81"/>
      <c r="H118" s="108" t="s">
        <v>185</v>
      </c>
    </row>
    <row r="119" spans="1:8" s="8" customFormat="1" ht="24" customHeight="1" x14ac:dyDescent="0.3">
      <c r="B119" s="32">
        <f t="array" ref="B119:H119">Days+8+DATE(Calendar8Year,Calendar8MonthOption,1)-WEEKDAY(DATE(Calendar8Year,Calendar8MonthOption,1),WeekdayOption)</f>
        <v>44410</v>
      </c>
      <c r="C119" s="33">
        <v>44411</v>
      </c>
      <c r="D119" s="32">
        <v>44412</v>
      </c>
      <c r="E119" s="33">
        <v>44413</v>
      </c>
      <c r="F119" s="32">
        <v>44414</v>
      </c>
      <c r="G119" s="33">
        <v>44415</v>
      </c>
      <c r="H119" s="32">
        <v>44416</v>
      </c>
    </row>
    <row r="120" spans="1:8" s="82" customFormat="1" ht="51" customHeight="1" x14ac:dyDescent="0.2">
      <c r="B120" s="111"/>
      <c r="C120" s="112"/>
      <c r="D120" s="111"/>
      <c r="E120" s="112"/>
      <c r="F120" s="111" t="s">
        <v>108</v>
      </c>
      <c r="G120" s="112"/>
      <c r="H120" s="111"/>
    </row>
    <row r="121" spans="1:8" s="8" customFormat="1" ht="24" customHeight="1" x14ac:dyDescent="0.3">
      <c r="B121" s="31">
        <f t="array" ref="B121:H121">Days+15+DATE(Calendar8Year,Calendar8MonthOption,1)-WEEKDAY(DATE(Calendar8Year,Calendar8MonthOption,1),WeekdayOption)</f>
        <v>44417</v>
      </c>
      <c r="C121" s="9">
        <v>44418</v>
      </c>
      <c r="D121" s="31">
        <v>44419</v>
      </c>
      <c r="E121" s="9">
        <v>44420</v>
      </c>
      <c r="F121" s="31">
        <v>44421</v>
      </c>
      <c r="G121" s="9">
        <v>44422</v>
      </c>
      <c r="H121" s="31">
        <v>44423</v>
      </c>
    </row>
    <row r="122" spans="1:8" s="82" customFormat="1" ht="51" customHeight="1" x14ac:dyDescent="0.2">
      <c r="B122" s="108"/>
      <c r="C122" s="81" t="s">
        <v>109</v>
      </c>
      <c r="D122" s="108"/>
      <c r="E122" s="81"/>
      <c r="F122" s="108" t="s">
        <v>110</v>
      </c>
      <c r="G122" s="81"/>
      <c r="H122" s="108" t="s">
        <v>111</v>
      </c>
    </row>
    <row r="123" spans="1:8" s="8" customFormat="1" ht="24" customHeight="1" x14ac:dyDescent="0.3">
      <c r="B123" s="32">
        <f t="array" ref="B123:H123">Days+22+DATE(Calendar8Year,Calendar8MonthOption,1)-WEEKDAY(DATE(Calendar8Year,Calendar8MonthOption,1),WeekdayOption)</f>
        <v>44424</v>
      </c>
      <c r="C123" s="33">
        <v>44425</v>
      </c>
      <c r="D123" s="32">
        <v>44426</v>
      </c>
      <c r="E123" s="33">
        <v>44427</v>
      </c>
      <c r="F123" s="32">
        <v>44428</v>
      </c>
      <c r="G123" s="33">
        <v>44429</v>
      </c>
      <c r="H123" s="32">
        <v>44430</v>
      </c>
    </row>
    <row r="124" spans="1:8" s="82" customFormat="1" ht="51" customHeight="1" x14ac:dyDescent="0.2">
      <c r="B124" s="111"/>
      <c r="C124" s="112" t="s">
        <v>112</v>
      </c>
      <c r="D124" s="111" t="s">
        <v>113</v>
      </c>
      <c r="E124" s="112" t="s">
        <v>113</v>
      </c>
      <c r="F124" s="111"/>
      <c r="G124" s="112"/>
      <c r="H124" s="111" t="s">
        <v>114</v>
      </c>
    </row>
    <row r="125" spans="1:8" s="8" customFormat="1" ht="24" customHeight="1" x14ac:dyDescent="0.3">
      <c r="B125" s="31">
        <f t="array" ref="B125:H125">Days+29+DATE(Calendar8Year,Calendar8MonthOption,1)-WEEKDAY(DATE(Calendar8Year,Calendar8MonthOption,1),WeekdayOption)</f>
        <v>44431</v>
      </c>
      <c r="C125" s="9">
        <v>44432</v>
      </c>
      <c r="D125" s="31">
        <v>44433</v>
      </c>
      <c r="E125" s="9">
        <v>44434</v>
      </c>
      <c r="F125" s="31">
        <v>44435</v>
      </c>
      <c r="G125" s="9">
        <v>44436</v>
      </c>
      <c r="H125" s="31">
        <v>44437</v>
      </c>
    </row>
    <row r="126" spans="1:8" s="82" customFormat="1" ht="51" customHeight="1" x14ac:dyDescent="0.2">
      <c r="B126" s="108" t="s">
        <v>115</v>
      </c>
      <c r="C126" s="81"/>
      <c r="D126" s="108"/>
      <c r="E126" s="81" t="s">
        <v>116</v>
      </c>
      <c r="F126" s="108"/>
      <c r="G126" s="81"/>
      <c r="H126" s="108" t="s">
        <v>117</v>
      </c>
    </row>
    <row r="127" spans="1:8" s="8" customFormat="1" ht="24" customHeight="1" x14ac:dyDescent="0.3">
      <c r="B127" s="32">
        <f t="array" ref="B127:C127">Days+36+DATE(Calendar8Year,Calendar8MonthOption,1)-WEEKDAY(DATE(Calendar8Year,Calendar8MonthOption,1),WeekdayOption)</f>
        <v>44438</v>
      </c>
      <c r="C127" s="33">
        <v>44439</v>
      </c>
      <c r="D127" s="150" t="s">
        <v>0</v>
      </c>
      <c r="E127" s="151"/>
      <c r="F127" s="151"/>
      <c r="G127" s="151"/>
      <c r="H127" s="152"/>
    </row>
    <row r="128" spans="1:8" s="82" customFormat="1" ht="51" customHeight="1" x14ac:dyDescent="0.2">
      <c r="B128" s="111" t="s">
        <v>117</v>
      </c>
      <c r="C128" s="112"/>
      <c r="D128" s="156"/>
      <c r="E128" s="157"/>
      <c r="F128" s="157"/>
      <c r="G128" s="157"/>
      <c r="H128" s="158"/>
    </row>
    <row r="129" spans="1:8" s="3" customFormat="1" ht="9" customHeight="1" x14ac:dyDescent="0.2">
      <c r="B129" s="4"/>
      <c r="C129" s="4"/>
      <c r="D129" s="5"/>
      <c r="E129" s="5"/>
      <c r="F129" s="5"/>
      <c r="G129" s="5"/>
      <c r="H129" s="5"/>
    </row>
    <row r="130" spans="1:8" s="2" customFormat="1" ht="95.25" customHeight="1" x14ac:dyDescent="0.2">
      <c r="A130" s="1"/>
      <c r="B130" s="7">
        <f>YEAR(DATE(Calendar8Year,Calendar8MonthOption+1,1))</f>
        <v>2021</v>
      </c>
      <c r="C130" s="120" t="str">
        <f>TEXT(DATE(Calendar8Year,Calendar8MonthOption+1,1),"mmmm")</f>
        <v>September</v>
      </c>
      <c r="D130" s="120"/>
      <c r="E130"/>
    </row>
    <row r="131" spans="1:8" ht="9" customHeight="1" x14ac:dyDescent="0.2"/>
    <row r="132" spans="1:8" s="6" customFormat="1" ht="24" customHeight="1" x14ac:dyDescent="0.25">
      <c r="B132" s="66" t="str">
        <f t="shared" ref="B132:H132" si="7">TEXT(B133,"dddd")</f>
        <v>Monday</v>
      </c>
      <c r="C132" s="64" t="str">
        <f t="shared" si="7"/>
        <v>Tuesday</v>
      </c>
      <c r="D132" s="65" t="str">
        <f t="shared" si="7"/>
        <v>Wednesday</v>
      </c>
      <c r="E132" s="64" t="str">
        <f t="shared" si="7"/>
        <v>Thursday</v>
      </c>
      <c r="F132" s="65" t="str">
        <f t="shared" si="7"/>
        <v>Friday</v>
      </c>
      <c r="G132" s="64" t="str">
        <f t="shared" si="7"/>
        <v>Saturday</v>
      </c>
      <c r="H132" s="67" t="str">
        <f t="shared" si="7"/>
        <v>Sunday</v>
      </c>
    </row>
    <row r="133" spans="1:8" s="8" customFormat="1" ht="24" customHeight="1" x14ac:dyDescent="0.3">
      <c r="B133" s="14">
        <f t="array" ref="B133:H133">Days+1+DATE(Calendar9Year,Calendar9MonthOption,1)-WEEKDAY(DATE(Calendar9Year,Calendar9MonthOption,1),WeekdayOption)</f>
        <v>44438</v>
      </c>
      <c r="C133" s="9">
        <v>44439</v>
      </c>
      <c r="D133" s="14">
        <v>44440</v>
      </c>
      <c r="E133" s="9">
        <v>44441</v>
      </c>
      <c r="F133" s="14">
        <v>44442</v>
      </c>
      <c r="G133" s="9">
        <v>44443</v>
      </c>
      <c r="H133" s="14">
        <v>44444</v>
      </c>
    </row>
    <row r="134" spans="1:8" s="82" customFormat="1" ht="51" customHeight="1" x14ac:dyDescent="0.2">
      <c r="B134" s="77"/>
      <c r="C134" s="81"/>
      <c r="D134" s="77"/>
      <c r="E134" s="81"/>
      <c r="F134" s="77"/>
      <c r="G134" s="81" t="s">
        <v>119</v>
      </c>
      <c r="H134" s="77" t="s">
        <v>119</v>
      </c>
    </row>
    <row r="135" spans="1:8" s="8" customFormat="1" ht="24" customHeight="1" x14ac:dyDescent="0.3">
      <c r="B135" s="16">
        <f t="array" ref="B135:H135">Days+8+DATE(Calendar9Year,Calendar9MonthOption,1)-WEEKDAY(DATE(Calendar9Year,Calendar9MonthOption,1),WeekdayOption)</f>
        <v>44445</v>
      </c>
      <c r="C135" s="34">
        <v>44446</v>
      </c>
      <c r="D135" s="16">
        <v>44447</v>
      </c>
      <c r="E135" s="34">
        <v>44448</v>
      </c>
      <c r="F135" s="16">
        <v>44449</v>
      </c>
      <c r="G135" s="34">
        <v>44450</v>
      </c>
      <c r="H135" s="16">
        <v>44451</v>
      </c>
    </row>
    <row r="136" spans="1:8" s="82" customFormat="1" ht="66" customHeight="1" x14ac:dyDescent="0.2">
      <c r="B136" s="79" t="s">
        <v>120</v>
      </c>
      <c r="C136" s="80" t="s">
        <v>121</v>
      </c>
      <c r="D136" s="79" t="s">
        <v>122</v>
      </c>
      <c r="E136" s="80" t="s">
        <v>119</v>
      </c>
      <c r="F136" s="79" t="s">
        <v>123</v>
      </c>
      <c r="G136" s="80" t="s">
        <v>179</v>
      </c>
      <c r="H136" s="79"/>
    </row>
    <row r="137" spans="1:8" s="8" customFormat="1" ht="24" customHeight="1" x14ac:dyDescent="0.3">
      <c r="B137" s="14">
        <f t="array" ref="B137:H137">Days+15+DATE(Calendar9Year,Calendar9MonthOption,1)-WEEKDAY(DATE(Calendar9Year,Calendar9MonthOption,1),WeekdayOption)</f>
        <v>44452</v>
      </c>
      <c r="C137" s="9">
        <v>44453</v>
      </c>
      <c r="D137" s="14">
        <v>44454</v>
      </c>
      <c r="E137" s="9">
        <v>44455</v>
      </c>
      <c r="F137" s="14">
        <v>44456</v>
      </c>
      <c r="G137" s="9">
        <v>44457</v>
      </c>
      <c r="H137" s="14">
        <v>44458</v>
      </c>
    </row>
    <row r="138" spans="1:8" s="82" customFormat="1" ht="51" customHeight="1" x14ac:dyDescent="0.2">
      <c r="B138" s="77"/>
      <c r="C138" s="81"/>
      <c r="D138" s="77" t="s">
        <v>124</v>
      </c>
      <c r="E138" s="81" t="s">
        <v>124</v>
      </c>
      <c r="F138" s="77"/>
      <c r="G138" s="81" t="s">
        <v>125</v>
      </c>
      <c r="H138" s="77"/>
    </row>
    <row r="139" spans="1:8" s="8" customFormat="1" ht="24" customHeight="1" x14ac:dyDescent="0.3">
      <c r="B139" s="16">
        <f t="array" ref="B139:H139">Days+22+DATE(Calendar9Year,Calendar9MonthOption,1)-WEEKDAY(DATE(Calendar9Year,Calendar9MonthOption,1),WeekdayOption)</f>
        <v>44459</v>
      </c>
      <c r="C139" s="34">
        <v>44460</v>
      </c>
      <c r="D139" s="16">
        <v>44461</v>
      </c>
      <c r="E139" s="34">
        <v>44462</v>
      </c>
      <c r="F139" s="16">
        <v>44463</v>
      </c>
      <c r="G139" s="34">
        <v>44464</v>
      </c>
      <c r="H139" s="16">
        <v>44465</v>
      </c>
    </row>
    <row r="140" spans="1:8" s="115" customFormat="1" ht="51" customHeight="1" x14ac:dyDescent="0.2">
      <c r="B140" s="79" t="s">
        <v>126</v>
      </c>
      <c r="C140" s="80" t="s">
        <v>126</v>
      </c>
      <c r="D140" s="79" t="s">
        <v>127</v>
      </c>
      <c r="E140" s="80" t="s">
        <v>126</v>
      </c>
      <c r="F140" s="79" t="s">
        <v>128</v>
      </c>
      <c r="G140" s="80" t="s">
        <v>126</v>
      </c>
      <c r="H140" s="79" t="s">
        <v>126</v>
      </c>
    </row>
    <row r="141" spans="1:8" s="8" customFormat="1" ht="24" customHeight="1" x14ac:dyDescent="0.3">
      <c r="B141" s="14">
        <f t="array" ref="B141:H141">Days+29+DATE(Calendar9Year,Calendar9MonthOption,1)-WEEKDAY(DATE(Calendar9Year,Calendar9MonthOption,1),WeekdayOption)</f>
        <v>44466</v>
      </c>
      <c r="C141" s="9">
        <v>44467</v>
      </c>
      <c r="D141" s="14">
        <v>44468</v>
      </c>
      <c r="E141" s="9">
        <v>44469</v>
      </c>
      <c r="F141" s="14">
        <v>44470</v>
      </c>
      <c r="G141" s="9">
        <v>44471</v>
      </c>
      <c r="H141" s="14">
        <v>44472</v>
      </c>
    </row>
    <row r="142" spans="1:8" s="82" customFormat="1" ht="67.5" customHeight="1" x14ac:dyDescent="0.2">
      <c r="B142" s="77" t="s">
        <v>129</v>
      </c>
      <c r="C142" s="81" t="s">
        <v>130</v>
      </c>
      <c r="D142" s="77" t="s">
        <v>131</v>
      </c>
      <c r="E142" s="81"/>
      <c r="F142" s="77"/>
      <c r="G142" s="81"/>
      <c r="H142" s="77"/>
    </row>
    <row r="143" spans="1:8" s="8" customFormat="1" ht="24" customHeight="1" x14ac:dyDescent="0.3">
      <c r="B143" s="16">
        <f t="array" ref="B143:C143">Days+36+DATE(Calendar9Year,Calendar9MonthOption,1)-WEEKDAY(DATE(Calendar9Year,Calendar9MonthOption,1),WeekdayOption)</f>
        <v>44473</v>
      </c>
      <c r="C143" s="34">
        <v>44474</v>
      </c>
      <c r="D143" s="144" t="s">
        <v>0</v>
      </c>
      <c r="E143" s="145"/>
      <c r="F143" s="145"/>
      <c r="G143" s="145"/>
      <c r="H143" s="146"/>
    </row>
    <row r="144" spans="1:8" s="86" customFormat="1" ht="51" customHeight="1" x14ac:dyDescent="0.25">
      <c r="B144" s="113"/>
      <c r="C144" s="114"/>
      <c r="D144" s="147" t="s">
        <v>118</v>
      </c>
      <c r="E144" s="165"/>
      <c r="F144" s="165"/>
      <c r="G144" s="165"/>
      <c r="H144" s="166"/>
    </row>
    <row r="145" spans="1:8" s="3" customFormat="1" ht="9" customHeight="1" x14ac:dyDescent="0.2">
      <c r="B145" s="4"/>
      <c r="C145" s="4"/>
      <c r="D145" s="5"/>
      <c r="E145" s="5"/>
      <c r="F145" s="5"/>
      <c r="G145" s="5"/>
      <c r="H145" s="5"/>
    </row>
    <row r="146" spans="1:8" s="2" customFormat="1" ht="95.25" customHeight="1" x14ac:dyDescent="0.2">
      <c r="A146" s="1"/>
      <c r="B146" s="7">
        <f>YEAR(DATE(Calendar9Year,Calendar9MonthOption+1,1))</f>
        <v>2021</v>
      </c>
      <c r="C146" s="120" t="str">
        <f>TEXT(DATE(Calendar9Year,Calendar9MonthOption+1,1),"mmmm")</f>
        <v>October</v>
      </c>
      <c r="D146" s="120"/>
      <c r="E146"/>
      <c r="F146"/>
      <c r="G146"/>
    </row>
    <row r="147" spans="1:8" ht="9" customHeight="1" x14ac:dyDescent="0.2"/>
    <row r="148" spans="1:8" s="6" customFormat="1" ht="24" customHeight="1" x14ac:dyDescent="0.25">
      <c r="B148" s="62" t="str">
        <f t="shared" ref="B148:H148" si="8">TEXT(B149,"dddd")</f>
        <v>Monday</v>
      </c>
      <c r="C148" s="60" t="str">
        <f t="shared" si="8"/>
        <v>Tuesday</v>
      </c>
      <c r="D148" s="61" t="str">
        <f t="shared" si="8"/>
        <v>Wednesday</v>
      </c>
      <c r="E148" s="60" t="str">
        <f t="shared" si="8"/>
        <v>Thursday</v>
      </c>
      <c r="F148" s="61" t="str">
        <f t="shared" si="8"/>
        <v>Friday</v>
      </c>
      <c r="G148" s="60" t="str">
        <f t="shared" si="8"/>
        <v>Saturday</v>
      </c>
      <c r="H148" s="63" t="str">
        <f t="shared" si="8"/>
        <v>Sunday</v>
      </c>
    </row>
    <row r="149" spans="1:8" s="8" customFormat="1" ht="24" customHeight="1" x14ac:dyDescent="0.3">
      <c r="B149" s="31">
        <f t="array" ref="B149:H149">Days+1+DATE(Calendar10Year,Calendar10MonthOption,1)-WEEKDAY(DATE(Calendar10Year,Calendar10MonthOption,1),WeekdayOption)</f>
        <v>44466</v>
      </c>
      <c r="C149" s="9">
        <v>44467</v>
      </c>
      <c r="D149" s="31">
        <v>44468</v>
      </c>
      <c r="E149" s="9">
        <v>44469</v>
      </c>
      <c r="F149" s="31">
        <v>44470</v>
      </c>
      <c r="G149" s="9">
        <v>44471</v>
      </c>
      <c r="H149" s="31">
        <v>44472</v>
      </c>
    </row>
    <row r="150" spans="1:8" s="82" customFormat="1" ht="51" customHeight="1" x14ac:dyDescent="0.2">
      <c r="B150" s="108"/>
      <c r="C150" s="81"/>
      <c r="D150" s="108"/>
      <c r="E150" s="81"/>
      <c r="F150" s="108" t="s">
        <v>133</v>
      </c>
      <c r="G150" s="81"/>
      <c r="H150" s="108"/>
    </row>
    <row r="151" spans="1:8" s="8" customFormat="1" ht="24" customHeight="1" x14ac:dyDescent="0.3">
      <c r="B151" s="32">
        <f t="array" ref="B151:H151">Days+8+DATE(Calendar10Year,Calendar10MonthOption,1)-WEEKDAY(DATE(Calendar10Year,Calendar10MonthOption,1),WeekdayOption)</f>
        <v>44473</v>
      </c>
      <c r="C151" s="33">
        <v>44474</v>
      </c>
      <c r="D151" s="32">
        <v>44475</v>
      </c>
      <c r="E151" s="33">
        <v>44476</v>
      </c>
      <c r="F151" s="32">
        <v>44477</v>
      </c>
      <c r="G151" s="33">
        <v>44478</v>
      </c>
      <c r="H151" s="32">
        <v>44479</v>
      </c>
    </row>
    <row r="152" spans="1:8" s="82" customFormat="1" ht="51" customHeight="1" x14ac:dyDescent="0.2">
      <c r="B152" s="111" t="s">
        <v>134</v>
      </c>
      <c r="C152" s="112"/>
      <c r="D152" s="111" t="s">
        <v>178</v>
      </c>
      <c r="E152" s="112" t="s">
        <v>135</v>
      </c>
      <c r="F152" s="111" t="s">
        <v>135</v>
      </c>
      <c r="G152" s="112" t="s">
        <v>135</v>
      </c>
      <c r="H152" s="111" t="s">
        <v>136</v>
      </c>
    </row>
    <row r="153" spans="1:8" s="8" customFormat="1" ht="24" customHeight="1" x14ac:dyDescent="0.3">
      <c r="B153" s="31">
        <f t="array" ref="B153:H153">Days+15+DATE(Calendar10Year,Calendar10MonthOption,1)-WEEKDAY(DATE(Calendar10Year,Calendar10MonthOption,1),WeekdayOption)</f>
        <v>44480</v>
      </c>
      <c r="C153" s="9">
        <v>44481</v>
      </c>
      <c r="D153" s="31">
        <v>44482</v>
      </c>
      <c r="E153" s="9">
        <v>44483</v>
      </c>
      <c r="F153" s="31">
        <v>44484</v>
      </c>
      <c r="G153" s="9">
        <v>44485</v>
      </c>
      <c r="H153" s="31">
        <v>44486</v>
      </c>
    </row>
    <row r="154" spans="1:8" s="82" customFormat="1" ht="80.25" customHeight="1" x14ac:dyDescent="0.2">
      <c r="B154" s="108" t="s">
        <v>184</v>
      </c>
      <c r="C154" s="81" t="s">
        <v>135</v>
      </c>
      <c r="D154" s="108" t="s">
        <v>135</v>
      </c>
      <c r="E154" s="81" t="s">
        <v>135</v>
      </c>
      <c r="F154" s="108" t="s">
        <v>137</v>
      </c>
      <c r="G154" s="81" t="s">
        <v>138</v>
      </c>
      <c r="H154" s="108"/>
    </row>
    <row r="155" spans="1:8" s="8" customFormat="1" ht="24" customHeight="1" x14ac:dyDescent="0.3">
      <c r="B155" s="32">
        <f t="array" ref="B155:H155">Days+22+DATE(Calendar10Year,Calendar10MonthOption,1)-WEEKDAY(DATE(Calendar10Year,Calendar10MonthOption,1),WeekdayOption)</f>
        <v>44487</v>
      </c>
      <c r="C155" s="33">
        <v>44488</v>
      </c>
      <c r="D155" s="32">
        <v>44489</v>
      </c>
      <c r="E155" s="33">
        <v>44490</v>
      </c>
      <c r="F155" s="32">
        <v>44491</v>
      </c>
      <c r="G155" s="33">
        <v>44492</v>
      </c>
      <c r="H155" s="32">
        <v>44493</v>
      </c>
    </row>
    <row r="156" spans="1:8" s="82" customFormat="1" ht="51" customHeight="1" x14ac:dyDescent="0.2">
      <c r="B156" s="111" t="s">
        <v>139</v>
      </c>
      <c r="C156" s="112" t="s">
        <v>140</v>
      </c>
      <c r="D156" s="111" t="s">
        <v>141</v>
      </c>
      <c r="E156" s="112"/>
      <c r="F156" s="111"/>
      <c r="G156" s="112"/>
      <c r="H156" s="111" t="s">
        <v>177</v>
      </c>
    </row>
    <row r="157" spans="1:8" s="8" customFormat="1" ht="24" customHeight="1" x14ac:dyDescent="0.3">
      <c r="B157" s="31">
        <f t="array" ref="B157:H157">Days+29+DATE(Calendar10Year,Calendar10MonthOption,1)-WEEKDAY(DATE(Calendar10Year,Calendar10MonthOption,1),WeekdayOption)</f>
        <v>44494</v>
      </c>
      <c r="C157" s="9">
        <v>44495</v>
      </c>
      <c r="D157" s="31">
        <v>44496</v>
      </c>
      <c r="E157" s="9">
        <v>44497</v>
      </c>
      <c r="F157" s="31">
        <v>44498</v>
      </c>
      <c r="G157" s="9">
        <v>44499</v>
      </c>
      <c r="H157" s="31">
        <v>44500</v>
      </c>
    </row>
    <row r="158" spans="1:8" s="82" customFormat="1" ht="51" customHeight="1" x14ac:dyDescent="0.2">
      <c r="B158" s="108"/>
      <c r="C158" s="81"/>
      <c r="D158" s="108"/>
      <c r="E158" s="81"/>
      <c r="F158" s="108" t="s">
        <v>142</v>
      </c>
      <c r="G158" s="81"/>
      <c r="H158" s="108" t="s">
        <v>143</v>
      </c>
    </row>
    <row r="159" spans="1:8" s="8" customFormat="1" ht="24" customHeight="1" x14ac:dyDescent="0.3">
      <c r="B159" s="32">
        <f t="array" ref="B159:C159">Days+36+DATE(Calendar10Year,Calendar10MonthOption,1)-WEEKDAY(DATE(Calendar10Year,Calendar10MonthOption,1),WeekdayOption)</f>
        <v>44501</v>
      </c>
      <c r="C159" s="33">
        <v>44502</v>
      </c>
      <c r="D159" s="150" t="s">
        <v>0</v>
      </c>
      <c r="E159" s="151"/>
      <c r="F159" s="151"/>
      <c r="G159" s="151"/>
      <c r="H159" s="152"/>
    </row>
    <row r="160" spans="1:8" s="86" customFormat="1" ht="126" customHeight="1" x14ac:dyDescent="0.25">
      <c r="B160" s="109"/>
      <c r="C160" s="110"/>
      <c r="D160" s="162" t="s">
        <v>132</v>
      </c>
      <c r="E160" s="163"/>
      <c r="F160" s="163"/>
      <c r="G160" s="163"/>
      <c r="H160" s="164"/>
    </row>
    <row r="161" spans="1:8" s="3" customFormat="1" ht="9" customHeight="1" x14ac:dyDescent="0.2">
      <c r="B161" s="4"/>
      <c r="C161" s="4"/>
      <c r="D161" s="5"/>
      <c r="E161" s="5"/>
      <c r="F161" s="5"/>
      <c r="G161" s="5"/>
      <c r="H161" s="5"/>
    </row>
    <row r="162" spans="1:8" s="2" customFormat="1" ht="95.25" customHeight="1" x14ac:dyDescent="0.2">
      <c r="A162" s="1"/>
      <c r="B162" s="7">
        <f>YEAR(DATE(Calendar10Year,Calendar10MonthOption+1,1))</f>
        <v>2021</v>
      </c>
      <c r="C162" s="120" t="str">
        <f>TEXT(DATE(Calendar10Year,Calendar10MonthOption+1,1),"mmmm")</f>
        <v>November</v>
      </c>
      <c r="D162" s="120"/>
    </row>
    <row r="163" spans="1:8" ht="9" customHeight="1" x14ac:dyDescent="0.2"/>
    <row r="164" spans="1:8" s="6" customFormat="1" ht="24" customHeight="1" x14ac:dyDescent="0.25">
      <c r="B164" s="70" t="str">
        <f t="shared" ref="B164:H164" si="9">TEXT(B165,"dddd")</f>
        <v>Monday</v>
      </c>
      <c r="C164" s="68" t="str">
        <f t="shared" si="9"/>
        <v>Tuesday</v>
      </c>
      <c r="D164" s="69" t="str">
        <f t="shared" si="9"/>
        <v>Wednesday</v>
      </c>
      <c r="E164" s="68" t="str">
        <f t="shared" si="9"/>
        <v>Thursday</v>
      </c>
      <c r="F164" s="69" t="str">
        <f t="shared" si="9"/>
        <v>Friday</v>
      </c>
      <c r="G164" s="68" t="str">
        <f t="shared" si="9"/>
        <v>Saturday</v>
      </c>
      <c r="H164" s="71" t="str">
        <f t="shared" si="9"/>
        <v>Sunday</v>
      </c>
    </row>
    <row r="165" spans="1:8" s="8" customFormat="1" ht="24" customHeight="1" x14ac:dyDescent="0.3">
      <c r="B165" s="18">
        <f t="array" ref="B165:H165">Days+1+DATE(Calendar11Year,Calendar11MonthOption,1)-WEEKDAY(DATE(Calendar11Year,Calendar11MonthOption,1),WeekdayOption)</f>
        <v>44501</v>
      </c>
      <c r="C165" s="9">
        <v>44502</v>
      </c>
      <c r="D165" s="18">
        <v>44503</v>
      </c>
      <c r="E165" s="9">
        <v>44504</v>
      </c>
      <c r="F165" s="18">
        <v>44505</v>
      </c>
      <c r="G165" s="9">
        <v>44506</v>
      </c>
      <c r="H165" s="18">
        <v>44507</v>
      </c>
    </row>
    <row r="166" spans="1:8" s="82" customFormat="1" ht="51" customHeight="1" x14ac:dyDescent="0.2">
      <c r="B166" s="91" t="s">
        <v>176</v>
      </c>
      <c r="C166" s="81" t="s">
        <v>144</v>
      </c>
      <c r="D166" s="91"/>
      <c r="E166" s="81" t="s">
        <v>145</v>
      </c>
      <c r="F166" s="91" t="s">
        <v>146</v>
      </c>
      <c r="G166" s="81" t="s">
        <v>147</v>
      </c>
      <c r="H166" s="91" t="s">
        <v>148</v>
      </c>
    </row>
    <row r="167" spans="1:8" s="8" customFormat="1" ht="24" customHeight="1" x14ac:dyDescent="0.3">
      <c r="B167" s="19">
        <f t="array" ref="B167:H167">Days+8+DATE(Calendar11Year,Calendar11MonthOption,1)-WEEKDAY(DATE(Calendar11Year,Calendar11MonthOption,1),WeekdayOption)</f>
        <v>44508</v>
      </c>
      <c r="C167" s="20">
        <v>44509</v>
      </c>
      <c r="D167" s="19">
        <v>44510</v>
      </c>
      <c r="E167" s="20">
        <v>44511</v>
      </c>
      <c r="F167" s="19">
        <v>44512</v>
      </c>
      <c r="G167" s="20">
        <v>44513</v>
      </c>
      <c r="H167" s="19">
        <v>44514</v>
      </c>
    </row>
    <row r="168" spans="1:8" s="82" customFormat="1" ht="51" customHeight="1" x14ac:dyDescent="0.2">
      <c r="B168" s="92"/>
      <c r="C168" s="93"/>
      <c r="D168" s="92"/>
      <c r="E168" s="93" t="s">
        <v>149</v>
      </c>
      <c r="F168" s="92"/>
      <c r="G168" s="93"/>
      <c r="H168" s="92"/>
    </row>
    <row r="169" spans="1:8" s="8" customFormat="1" ht="24" customHeight="1" x14ac:dyDescent="0.3">
      <c r="B169" s="18">
        <f t="array" ref="B169:H169">Days+15+DATE(Calendar11Year,Calendar11MonthOption,1)-WEEKDAY(DATE(Calendar11Year,Calendar11MonthOption,1),WeekdayOption)</f>
        <v>44515</v>
      </c>
      <c r="C169" s="9">
        <v>44516</v>
      </c>
      <c r="D169" s="18">
        <v>44517</v>
      </c>
      <c r="E169" s="9">
        <v>44518</v>
      </c>
      <c r="F169" s="18">
        <v>44519</v>
      </c>
      <c r="G169" s="9">
        <v>44520</v>
      </c>
      <c r="H169" s="18">
        <v>44521</v>
      </c>
    </row>
    <row r="170" spans="1:8" s="82" customFormat="1" ht="51" customHeight="1" x14ac:dyDescent="0.2">
      <c r="B170" s="91"/>
      <c r="C170" s="81"/>
      <c r="D170" s="91"/>
      <c r="E170" s="81"/>
      <c r="F170" s="91" t="s">
        <v>150</v>
      </c>
      <c r="G170" s="81" t="s">
        <v>151</v>
      </c>
      <c r="H170" s="91" t="s">
        <v>152</v>
      </c>
    </row>
    <row r="171" spans="1:8" s="8" customFormat="1" ht="24" customHeight="1" x14ac:dyDescent="0.3">
      <c r="B171" s="19">
        <f t="array" ref="B171:H171">Days+22+DATE(Calendar11Year,Calendar11MonthOption,1)-WEEKDAY(DATE(Calendar11Year,Calendar11MonthOption,1),WeekdayOption)</f>
        <v>44522</v>
      </c>
      <c r="C171" s="20">
        <v>44523</v>
      </c>
      <c r="D171" s="19">
        <v>44524</v>
      </c>
      <c r="E171" s="20">
        <v>44525</v>
      </c>
      <c r="F171" s="19">
        <v>44526</v>
      </c>
      <c r="G171" s="20">
        <v>44527</v>
      </c>
      <c r="H171" s="19">
        <v>44528</v>
      </c>
    </row>
    <row r="172" spans="1:8" s="82" customFormat="1" ht="51" customHeight="1" x14ac:dyDescent="0.2">
      <c r="B172" s="92"/>
      <c r="C172" s="93"/>
      <c r="D172" s="92"/>
      <c r="E172" s="93" t="s">
        <v>153</v>
      </c>
      <c r="F172" s="92" t="s">
        <v>154</v>
      </c>
      <c r="G172" s="93"/>
      <c r="H172" s="92" t="s">
        <v>155</v>
      </c>
    </row>
    <row r="173" spans="1:8" s="8" customFormat="1" ht="24" customHeight="1" x14ac:dyDescent="0.3">
      <c r="B173" s="18">
        <f t="array" ref="B173:H173">Days+29+DATE(Calendar11Year,Calendar11MonthOption,1)-WEEKDAY(DATE(Calendar11Year,Calendar11MonthOption,1),WeekdayOption)</f>
        <v>44529</v>
      </c>
      <c r="C173" s="9">
        <v>44530</v>
      </c>
      <c r="D173" s="18">
        <v>44531</v>
      </c>
      <c r="E173" s="9">
        <v>44532</v>
      </c>
      <c r="F173" s="18">
        <v>44533</v>
      </c>
      <c r="G173" s="9">
        <v>44534</v>
      </c>
      <c r="H173" s="18">
        <v>44535</v>
      </c>
    </row>
    <row r="174" spans="1:8" s="82" customFormat="1" ht="51" customHeight="1" x14ac:dyDescent="0.2">
      <c r="B174" s="91" t="s">
        <v>155</v>
      </c>
      <c r="C174" s="81" t="s">
        <v>158</v>
      </c>
      <c r="D174" s="91"/>
      <c r="E174" s="81"/>
      <c r="F174" s="91"/>
      <c r="G174" s="81"/>
      <c r="H174" s="91"/>
    </row>
    <row r="175" spans="1:8" s="8" customFormat="1" ht="24" customHeight="1" x14ac:dyDescent="0.3">
      <c r="B175" s="19">
        <f t="array" ref="B175:C175">Days+36+DATE(Calendar11Year,Calendar11MonthOption,1)-WEEKDAY(DATE(Calendar11Year,Calendar11MonthOption,1),WeekdayOption)</f>
        <v>44536</v>
      </c>
      <c r="C175" s="20">
        <v>44537</v>
      </c>
      <c r="D175" s="121" t="s">
        <v>0</v>
      </c>
      <c r="E175" s="122"/>
      <c r="F175" s="122"/>
      <c r="G175" s="122"/>
      <c r="H175" s="123"/>
    </row>
    <row r="176" spans="1:8" s="116" customFormat="1" ht="95.25" customHeight="1" x14ac:dyDescent="0.2">
      <c r="B176" s="117"/>
      <c r="C176" s="118"/>
      <c r="D176" s="159" t="s">
        <v>157</v>
      </c>
      <c r="E176" s="160"/>
      <c r="F176" s="160"/>
      <c r="G176" s="160"/>
      <c r="H176" s="161"/>
    </row>
    <row r="177" spans="1:8" s="3" customFormat="1" ht="9" customHeight="1" x14ac:dyDescent="0.2">
      <c r="B177" s="4"/>
      <c r="C177" s="4"/>
      <c r="D177" s="5"/>
      <c r="E177" s="5"/>
      <c r="F177" s="5"/>
      <c r="G177" s="5"/>
      <c r="H177" s="5"/>
    </row>
    <row r="178" spans="1:8" s="2" customFormat="1" ht="95.25" customHeight="1" x14ac:dyDescent="0.2">
      <c r="A178" s="1"/>
      <c r="B178" s="7">
        <f>YEAR(DATE(Calendar11Year,Calendar11MonthOption+1,1))</f>
        <v>2021</v>
      </c>
      <c r="C178" s="120" t="str">
        <f>TEXT(DATE(Calendar11Year,Calendar11MonthOption+1,1),"mmmm")</f>
        <v>December</v>
      </c>
      <c r="D178" s="120"/>
      <c r="E178"/>
      <c r="H178"/>
    </row>
    <row r="179" spans="1:8" ht="9" customHeight="1" x14ac:dyDescent="0.2"/>
    <row r="180" spans="1:8" s="6" customFormat="1" ht="24" customHeight="1" x14ac:dyDescent="0.25">
      <c r="B180" s="56" t="str">
        <f t="shared" ref="B180:H180" si="10">TEXT(B181,"dddd")</f>
        <v>Monday</v>
      </c>
      <c r="C180" s="57" t="str">
        <f t="shared" si="10"/>
        <v>Tuesday</v>
      </c>
      <c r="D180" s="58" t="str">
        <f t="shared" si="10"/>
        <v>Wednesday</v>
      </c>
      <c r="E180" s="57" t="str">
        <f t="shared" si="10"/>
        <v>Thursday</v>
      </c>
      <c r="F180" s="58" t="str">
        <f t="shared" si="10"/>
        <v>Friday</v>
      </c>
      <c r="G180" s="57" t="str">
        <f t="shared" si="10"/>
        <v>Saturday</v>
      </c>
      <c r="H180" s="59" t="str">
        <f t="shared" si="10"/>
        <v>Sunday</v>
      </c>
    </row>
    <row r="181" spans="1:8" s="8" customFormat="1" ht="24" customHeight="1" x14ac:dyDescent="0.3">
      <c r="B181" s="21">
        <f t="array" ref="B181:H181">Days+1+DATE(Calendar12Year,Calendar12MonthOption,1)-WEEKDAY(DATE(Calendar12Year,Calendar12MonthOption,1),WeekdayOption)</f>
        <v>44529</v>
      </c>
      <c r="C181" s="9">
        <v>44530</v>
      </c>
      <c r="D181" s="21">
        <v>44531</v>
      </c>
      <c r="E181" s="9">
        <v>44532</v>
      </c>
      <c r="F181" s="21">
        <v>44533</v>
      </c>
      <c r="G181" s="9">
        <v>44534</v>
      </c>
      <c r="H181" s="21">
        <v>44535</v>
      </c>
    </row>
    <row r="182" spans="1:8" s="82" customFormat="1" ht="51" customHeight="1" x14ac:dyDescent="0.2">
      <c r="B182" s="95"/>
      <c r="C182" s="81"/>
      <c r="D182" s="95" t="s">
        <v>159</v>
      </c>
      <c r="E182" s="81" t="s">
        <v>155</v>
      </c>
      <c r="F182" s="95" t="s">
        <v>160</v>
      </c>
      <c r="G182" s="81" t="s">
        <v>155</v>
      </c>
      <c r="H182" s="95" t="s">
        <v>155</v>
      </c>
    </row>
    <row r="183" spans="1:8" s="8" customFormat="1" ht="24" customHeight="1" x14ac:dyDescent="0.3">
      <c r="B183" s="12">
        <f t="array" ref="B183:H183">Days+8+DATE(Calendar12Year,Calendar12MonthOption,1)-WEEKDAY(DATE(Calendar12Year,Calendar12MonthOption,1),WeekdayOption)</f>
        <v>44536</v>
      </c>
      <c r="C183" s="22">
        <v>44537</v>
      </c>
      <c r="D183" s="12">
        <v>44538</v>
      </c>
      <c r="E183" s="22">
        <v>44539</v>
      </c>
      <c r="F183" s="12">
        <v>44540</v>
      </c>
      <c r="G183" s="22">
        <v>44541</v>
      </c>
      <c r="H183" s="12">
        <v>44542</v>
      </c>
    </row>
    <row r="184" spans="1:8" s="82" customFormat="1" ht="51" customHeight="1" x14ac:dyDescent="0.2">
      <c r="B184" s="96"/>
      <c r="C184" s="97"/>
      <c r="D184" s="96" t="s">
        <v>161</v>
      </c>
      <c r="E184" s="97"/>
      <c r="F184" s="96" t="s">
        <v>162</v>
      </c>
      <c r="G184" s="97"/>
      <c r="H184" s="96" t="s">
        <v>163</v>
      </c>
    </row>
    <row r="185" spans="1:8" s="8" customFormat="1" ht="24" customHeight="1" x14ac:dyDescent="0.3">
      <c r="B185" s="21">
        <f t="array" ref="B185:H185">Days+15+DATE(Calendar12Year,Calendar12MonthOption,1)-WEEKDAY(DATE(Calendar12Year,Calendar12MonthOption,1),WeekdayOption)</f>
        <v>44543</v>
      </c>
      <c r="C185" s="9">
        <v>44544</v>
      </c>
      <c r="D185" s="21">
        <v>44545</v>
      </c>
      <c r="E185" s="9">
        <v>44546</v>
      </c>
      <c r="F185" s="21">
        <v>44547</v>
      </c>
      <c r="G185" s="9">
        <v>44548</v>
      </c>
      <c r="H185" s="21">
        <v>44549</v>
      </c>
    </row>
    <row r="186" spans="1:8" s="82" customFormat="1" ht="51" customHeight="1" x14ac:dyDescent="0.2">
      <c r="B186" s="95" t="s">
        <v>164</v>
      </c>
      <c r="C186" s="81"/>
      <c r="D186" s="95"/>
      <c r="E186" s="81" t="s">
        <v>165</v>
      </c>
      <c r="F186" s="95" t="s">
        <v>166</v>
      </c>
      <c r="G186" s="81" t="s">
        <v>166</v>
      </c>
      <c r="H186" s="95" t="s">
        <v>166</v>
      </c>
    </row>
    <row r="187" spans="1:8" s="8" customFormat="1" ht="24" customHeight="1" x14ac:dyDescent="0.3">
      <c r="B187" s="12">
        <f t="array" ref="B187:H187">Days+22+DATE(Calendar12Year,Calendar12MonthOption,1)-WEEKDAY(DATE(Calendar12Year,Calendar12MonthOption,1),WeekdayOption)</f>
        <v>44550</v>
      </c>
      <c r="C187" s="22">
        <v>44551</v>
      </c>
      <c r="D187" s="12">
        <v>44552</v>
      </c>
      <c r="E187" s="22">
        <v>44553</v>
      </c>
      <c r="F187" s="12">
        <v>44554</v>
      </c>
      <c r="G187" s="22">
        <v>44555</v>
      </c>
      <c r="H187" s="12">
        <v>44556</v>
      </c>
    </row>
    <row r="188" spans="1:8" s="82" customFormat="1" ht="67.5" customHeight="1" x14ac:dyDescent="0.2">
      <c r="B188" s="96" t="s">
        <v>166</v>
      </c>
      <c r="C188" s="97" t="s">
        <v>167</v>
      </c>
      <c r="D188" s="96" t="s">
        <v>166</v>
      </c>
      <c r="E188" s="97" t="s">
        <v>166</v>
      </c>
      <c r="F188" s="96" t="s">
        <v>166</v>
      </c>
      <c r="G188" s="97" t="s">
        <v>168</v>
      </c>
      <c r="H188" s="96" t="s">
        <v>170</v>
      </c>
    </row>
    <row r="189" spans="1:8" s="8" customFormat="1" ht="24" customHeight="1" x14ac:dyDescent="0.3">
      <c r="B189" s="21">
        <f t="array" ref="B189:H189">Days+29+DATE(Calendar12Year,Calendar12MonthOption,1)-WEEKDAY(DATE(Calendar12Year,Calendar12MonthOption,1),WeekdayOption)</f>
        <v>44557</v>
      </c>
      <c r="C189" s="9">
        <v>44558</v>
      </c>
      <c r="D189" s="21">
        <v>44559</v>
      </c>
      <c r="E189" s="9">
        <v>44560</v>
      </c>
      <c r="F189" s="21">
        <v>44561</v>
      </c>
      <c r="G189" s="9">
        <v>44562</v>
      </c>
      <c r="H189" s="21">
        <v>44563</v>
      </c>
    </row>
    <row r="190" spans="1:8" s="82" customFormat="1" ht="51" customHeight="1" x14ac:dyDescent="0.2">
      <c r="B190" s="95" t="s">
        <v>171</v>
      </c>
      <c r="C190" s="81" t="s">
        <v>172</v>
      </c>
      <c r="D190" s="95" t="s">
        <v>169</v>
      </c>
      <c r="E190" s="81" t="s">
        <v>169</v>
      </c>
      <c r="F190" s="95" t="s">
        <v>173</v>
      </c>
      <c r="G190" s="81"/>
      <c r="H190" s="95"/>
    </row>
    <row r="191" spans="1:8" s="8" customFormat="1" ht="24" customHeight="1" x14ac:dyDescent="0.3">
      <c r="B191" s="12">
        <f t="array" ref="B191:C191">Days+36+DATE(Calendar12Year,Calendar12MonthOption,1)-WEEKDAY(DATE(Calendar12Year,Calendar12MonthOption,1),WeekdayOption)</f>
        <v>44564</v>
      </c>
      <c r="C191" s="22">
        <v>44565</v>
      </c>
      <c r="D191" s="138" t="s">
        <v>0</v>
      </c>
      <c r="E191" s="139"/>
      <c r="F191" s="139"/>
      <c r="G191" s="139"/>
      <c r="H191" s="140"/>
    </row>
    <row r="192" spans="1:8" s="86" customFormat="1" ht="51" customHeight="1" x14ac:dyDescent="0.25">
      <c r="B192" s="89"/>
      <c r="C192" s="90"/>
      <c r="D192" s="127" t="s">
        <v>156</v>
      </c>
      <c r="E192" s="133"/>
      <c r="F192" s="133"/>
      <c r="G192" s="133"/>
      <c r="H192" s="134"/>
    </row>
  </sheetData>
  <mergeCells count="36">
    <mergeCell ref="C18:D18"/>
    <mergeCell ref="D95:H95"/>
    <mergeCell ref="D111:H111"/>
    <mergeCell ref="D96:H96"/>
    <mergeCell ref="C50:D50"/>
    <mergeCell ref="C66:D66"/>
    <mergeCell ref="C82:D82"/>
    <mergeCell ref="C98:D98"/>
    <mergeCell ref="D192:H192"/>
    <mergeCell ref="D159:H159"/>
    <mergeCell ref="D160:H160"/>
    <mergeCell ref="D144:H144"/>
    <mergeCell ref="D191:H191"/>
    <mergeCell ref="C178:D178"/>
    <mergeCell ref="D128:H128"/>
    <mergeCell ref="D176:H176"/>
    <mergeCell ref="C114:D114"/>
    <mergeCell ref="C130:D130"/>
    <mergeCell ref="C146:D146"/>
    <mergeCell ref="C162:D162"/>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s>
  <phoneticPr fontId="2" type="noConversion"/>
  <conditionalFormatting sqref="B5:H5 B7:H7 B9:H9 B11:H11 B13:H13 B15:C15">
    <cfRule type="expression" dxfId="11" priority="38">
      <formula>MONTH(B5)&lt;&gt;Calendar1MonthOption</formula>
    </cfRule>
  </conditionalFormatting>
  <conditionalFormatting sqref="B21:H21 B23:H23 B25:H25 B27:H27 B29:H29 B31:C31">
    <cfRule type="expression" dxfId="10" priority="27">
      <formula>MONTH(B21)&lt;&gt;Calendar2MonthOption</formula>
    </cfRule>
  </conditionalFormatting>
  <conditionalFormatting sqref="B37:H37 B39:H39 B41:H41 B43:H43 B45:H45 B47:C47">
    <cfRule type="expression" dxfId="9" priority="25">
      <formula>MONTH(B37)&lt;&gt;Calendar3MonthOption</formula>
    </cfRule>
  </conditionalFormatting>
  <conditionalFormatting sqref="B53:H53 B55:H55 B57:H57 B59:H59 B61:H61 B63:C63">
    <cfRule type="expression" dxfId="8" priority="23">
      <formula>MONTH(B53)&lt;&gt;Calendar4MonthOption</formula>
    </cfRule>
  </conditionalFormatting>
  <conditionalFormatting sqref="B69:H69 B71:H71 B73:H73 B75:H75 B77:H77 B79:C79">
    <cfRule type="expression" dxfId="7" priority="21">
      <formula>MONTH(B69)&lt;&gt;Calendar5MonthOption</formula>
    </cfRule>
  </conditionalFormatting>
  <conditionalFormatting sqref="B85:H85 B87:H87 B89:H89 B91:H91 B93:H93 B95:C95">
    <cfRule type="expression" dxfId="6" priority="19">
      <formula>MONTH(B85)&lt;&gt;Calendar6MonthOption</formula>
    </cfRule>
  </conditionalFormatting>
  <conditionalFormatting sqref="B101:H101 B103:H103 B105:H105 B107:H107 B109:H109 B111:C111">
    <cfRule type="expression" dxfId="5" priority="17">
      <formula>MONTH(B101)&lt;&gt;Calendar7MonthOption</formula>
    </cfRule>
  </conditionalFormatting>
  <conditionalFormatting sqref="B117:H117 B119:H119 B121:H121 B123:H123 B125:H125 B127:C127">
    <cfRule type="expression" dxfId="4" priority="15">
      <formula>MONTH(B117)&lt;&gt;Calendar8MonthOption</formula>
    </cfRule>
  </conditionalFormatting>
  <conditionalFormatting sqref="B133:H133 B135:H135 B137:H137 B139:H139 B141:H141 B143:C143">
    <cfRule type="expression" dxfId="3" priority="13">
      <formula>MONTH(B133)&lt;&gt;Calendar9MonthOption</formula>
    </cfRule>
  </conditionalFormatting>
  <conditionalFormatting sqref="B149:H149 B151:H151 B153:H153 B155:H155 B157:H157 B159:C159">
    <cfRule type="expression" dxfId="2" priority="3">
      <formula>MONTH(B149)&lt;&gt;Calendar10MonthOption</formula>
    </cfRule>
  </conditionalFormatting>
  <conditionalFormatting sqref="B165:H165 B167:H167 B169:H169 B171:H171 B173:H173 B175:C175">
    <cfRule type="expression" dxfId="1" priority="2">
      <formula>MONTH(B165)&lt;&gt;Calendar11MonthOption</formula>
    </cfRule>
  </conditionalFormatting>
  <conditionalFormatting sqref="B181:H181 B183:H183 B185:H185 B187:H187 B189:H189 B191:C191">
    <cfRule type="expression" dxfId="0" priority="1">
      <formula>MONTH(B181)&lt;&gt;Calendar12MonthOption</formula>
    </cfRule>
  </conditionalFormatting>
  <dataValidations xWindow="6" yWindow="311" count="13">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4" xr:uid="{00000000-0002-0000-0000-000000000000}">
      <formula1>"Sunday, Monday, Tuesday, Wednesday, Thursday, Friday, Saturday"</formula1>
    </dataValidation>
    <dataValidation type="list" errorStyle="warning" allowBlank="1" showInputMessage="1" showErrorMessage="1" error="Select calendar start month from the list. Select CANCEL, press ALT+DOWN ARROW for options, then DOWN ARROW and ENTER to make selection" prompt="Select calendar start month in this cell. Press ALT+DOWN ARROW to open the drop-down list, then ENTER to make the selection" sqref="C2:D2" xr:uid="{00000000-0002-0000-0000-000001000000}">
      <formula1>"January,February,March,April,May,June,July,August,September,October,November,December"</formula1>
    </dataValidation>
    <dataValidation allowBlank="1" showInputMessage="1" prompt="This workbook is a 12-month calendar. Enter starting year in cell B2, then select the starting month in cell C2. The calendar will update automatically for subsequent months" sqref="A1" xr:uid="{00000000-0002-0000-0000-000002000000}"/>
    <dataValidation allowBlank="1" showInputMessage="1" showErrorMessage="1" prompt="Enter year in this cell" sqref="B2" xr:uid="{00000000-0002-0000-0000-000003000000}"/>
    <dataValidation allowBlank="1" showInputMessage="1" prompt="Automatically determined weekday. To change weekdays, select a new week start day in cell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Enter daily notes here" sqref="B6" xr:uid="{00000000-0002-0000-0000-000006000000}"/>
    <dataValidation allowBlank="1" showInputMessage="1" prompt="Calendar year is automatically updated based on the year selected in cell B1" sqref="B19 B35 B51 B67 B83 B99 B115 B131 B147 B163 B179" xr:uid="{00000000-0002-0000-0000-000007000000}"/>
    <dataValidation allowBlank="1" showInputMessage="1" prompt="Calendar month is automatically updated based on the month selected in cell C1" sqref="C179:D179 C19:E19 C35:D35 E50:E51 C51:D51 E35 C67:D67 E179 C83:D83 E98:E99 C99:D99 E114:E115 C115:D115 E67 C131:D131 E131 C147:D147 E162:E163 C163:D163 E147 E83" xr:uid="{00000000-0002-0000-0000-000008000000}"/>
    <dataValidation allowBlank="1" showInputMessage="1" prompt="Enter monthly Notes in cell below" sqref="D15:H15" xr:uid="{00000000-0002-0000-0000-000009000000}"/>
    <dataValidation allowBlank="1" showInputMessage="1" prompt="Enter monthly Notes in this cell" sqref="D16:H17" xr:uid="{00000000-0002-0000-0000-00000A000000}"/>
    <dataValidation allowBlank="1" showInputMessage="1" prompt="Calendar year is automatically updated based on the year selected in cell B2" sqref="B18 B34 B50 B66 B82 B98 B114 B130 B146 B162 B178" xr:uid="{00000000-0002-0000-0000-00000B000000}"/>
    <dataValidation allowBlank="1" showInputMessage="1" prompt="Calendar month is automatically updated based on the month selected in cell C2" sqref="C18:D18 C34:D34 C50:D50 C66:D66 C82:D82 C98:D98 C114:D114 C130:D130 C146:D146 C162:D162 C178:D178"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CE113-4588-4E69-9330-1ACFB59DE84E}">
  <dimension ref="A1"/>
  <sheetViews>
    <sheetView workbookViewId="0"/>
  </sheetViews>
  <sheetFormatPr defaultRowHeight="14.2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25" x14ac:dyDescent="0.2"/>
  <cols>
    <col min="1" max="1" width="1.625" customWidth="1"/>
    <col min="2" max="2" width="58.25" customWidth="1"/>
  </cols>
  <sheetData>
    <row r="1" ht="9" customHeight="1" x14ac:dyDescent="0.2"/>
    <row r="2" ht="110.1" customHeight="1" x14ac:dyDescent="0.2"/>
    <row r="3" ht="110.1" customHeight="1" x14ac:dyDescent="0.2"/>
    <row r="4" ht="110.1" customHeight="1" x14ac:dyDescent="0.2"/>
    <row r="5" ht="110.1" customHeight="1" x14ac:dyDescent="0.2"/>
    <row r="6" ht="110.1" customHeight="1" x14ac:dyDescent="0.2"/>
    <row r="7" ht="110.1" customHeight="1" x14ac:dyDescent="0.2"/>
    <row r="8" ht="110.1" customHeight="1" x14ac:dyDescent="0.2"/>
    <row r="9" ht="110.1" customHeight="1" x14ac:dyDescent="0.2"/>
    <row r="10" ht="110.1" customHeight="1" x14ac:dyDescent="0.2"/>
    <row r="11" ht="110.1" customHeight="1" x14ac:dyDescent="0.2"/>
    <row r="12" ht="110.1" customHeight="1" x14ac:dyDescent="0.2"/>
    <row r="13" ht="110.1" customHeight="1" x14ac:dyDescent="0.2"/>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E495B2-1A40-4E09-AC6D-366823A14434}">
  <ds:schemaRefs>
    <ds:schemaRef ds:uri="http://schemas.openxmlformats.org/package/2006/metadata/core-properties"/>
    <ds:schemaRef ds:uri="http://purl.org/dc/terms/"/>
    <ds:schemaRef ds:uri="http://www.w3.org/XML/1998/namespace"/>
    <ds:schemaRef ds:uri="http://purl.org/dc/elements/1.1/"/>
    <ds:schemaRef ds:uri="http://purl.org/dc/dcmitype/"/>
    <ds:schemaRef ds:uri="http://schemas.microsoft.com/office/2006/metadata/properties"/>
    <ds:schemaRef ds:uri="http://schemas.microsoft.com/office/infopath/2007/PartnerControls"/>
    <ds:schemaRef ds:uri="http://schemas.microsoft.com/office/2006/documentManagement/types"/>
    <ds:schemaRef ds:uri="71af3243-3dd4-4a8d-8c0d-dd76da1f02a5"/>
    <ds:schemaRef ds:uri="16c05727-aa75-4e4a-9b5f-8a80a1165891"/>
  </ds:schemaRefs>
</ds:datastoreItem>
</file>

<file path=customXml/itemProps2.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61</vt:i4>
      </vt:variant>
    </vt:vector>
  </HeadingPairs>
  <TitlesOfParts>
    <vt:vector size="63" baseType="lpstr">
      <vt:lpstr>Calendar</vt:lpstr>
      <vt:lpstr>Sheet1</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WeekStart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2021-02-03T18:54:03Z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