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lk47\Downloads\"/>
    </mc:Choice>
  </mc:AlternateContent>
  <xr:revisionPtr revIDLastSave="0" documentId="8_{14F2E82F-3909-4F08-B411-BA9BA52405E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ummary Sheet" sheetId="24" r:id="rId1"/>
    <sheet name="SO2 2025-26 Annual Allocations" sheetId="11" r:id="rId2"/>
    <sheet name="NOx 2025-26 Annual Allocations" sheetId="17" r:id="rId3"/>
    <sheet name="Annual Heat Inputs" sheetId="23" r:id="rId4"/>
    <sheet name="SO2 Annual Emissions" sheetId="2" r:id="rId5"/>
    <sheet name="NOx Annual Emissions" sheetId="3" r:id="rId6"/>
    <sheet name="Annual SO2 Consent Decree Caps " sheetId="27" r:id="rId7"/>
    <sheet name="Annual NOx Consent Decree Caps " sheetId="9" r:id="rId8"/>
    <sheet name=" Retirement Adjustments" sheetId="26" r:id="rId9"/>
  </sheets>
  <definedNames>
    <definedName name="_xlnm.Print_Area" localSheetId="3">'Annual Heat Inputs'!$A$1:$H$111</definedName>
    <definedName name="_xlnm.Print_Area" localSheetId="7">'Annual NOx Consent Decree Caps '!$A$1:$C$119</definedName>
    <definedName name="_xlnm.Print_Area" localSheetId="6">'Annual SO2 Consent Decree Caps '!$A$1:$C$119</definedName>
    <definedName name="_xlnm.Print_Area" localSheetId="5">'NOx Annual Emissions'!$A$1:$C$111</definedName>
    <definedName name="_xlnm.Print_Area" localSheetId="1">'SO2 2025-26 Annual Allocations'!$A$1:$AS$112</definedName>
    <definedName name="_xlnm.Print_Area" localSheetId="4">'SO2 Annual Emissions'!$A$1:$L$89</definedName>
    <definedName name="_xlnm.Print_Area" localSheetId="0">'Summary Sheet'!$A$1:$E$114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1" i="11" l="1"/>
  <c r="O111" i="11" s="1"/>
  <c r="Q111" i="11" s="1"/>
  <c r="S111" i="11" s="1"/>
  <c r="U111" i="11" s="1"/>
  <c r="W111" i="11" s="1"/>
  <c r="Y111" i="11" s="1"/>
  <c r="AA111" i="11" s="1"/>
  <c r="AC111" i="11" s="1"/>
  <c r="AE111" i="11" s="1"/>
  <c r="AG111" i="11" s="1"/>
  <c r="AI111" i="11" s="1"/>
  <c r="AK111" i="11" s="1"/>
  <c r="AM111" i="11" s="1"/>
  <c r="AO111" i="11" s="1"/>
  <c r="AQ111" i="11" s="1"/>
  <c r="AS111" i="11" s="1"/>
  <c r="AU111" i="11" s="1"/>
  <c r="AW111" i="11" s="1"/>
  <c r="AY111" i="11" s="1"/>
  <c r="BA111" i="11" s="1"/>
  <c r="BC111" i="11" s="1"/>
  <c r="BE111" i="11" s="1"/>
  <c r="BG111" i="11" s="1"/>
  <c r="BI111" i="11" s="1"/>
  <c r="BK111" i="11" s="1"/>
  <c r="BM111" i="11" s="1"/>
  <c r="BO111" i="11" s="1"/>
  <c r="BQ111" i="11" s="1"/>
  <c r="BS111" i="11" s="1"/>
  <c r="BU111" i="11" s="1"/>
  <c r="BW111" i="11" s="1"/>
  <c r="BY111" i="11" s="1"/>
  <c r="CA111" i="11" s="1"/>
  <c r="CC111" i="11" s="1"/>
  <c r="CE111" i="11" s="1"/>
  <c r="CG111" i="11" s="1"/>
  <c r="CI111" i="11" s="1"/>
  <c r="CK111" i="11" s="1"/>
  <c r="CM111" i="11" s="1"/>
  <c r="CO111" i="11" s="1"/>
  <c r="CQ111" i="11" s="1"/>
  <c r="CS111" i="11" s="1"/>
  <c r="CU111" i="11" s="1"/>
  <c r="CW111" i="11" s="1"/>
  <c r="CY111" i="11" s="1"/>
  <c r="DA111" i="11" s="1"/>
  <c r="DC111" i="11" s="1"/>
  <c r="DE111" i="11" s="1"/>
  <c r="DG111" i="11" s="1"/>
  <c r="DI111" i="11" s="1"/>
  <c r="DK111" i="11" s="1"/>
  <c r="DM111" i="11" s="1"/>
  <c r="DO111" i="11" s="1"/>
  <c r="DQ111" i="11" s="1"/>
  <c r="DS111" i="11" s="1"/>
  <c r="DU111" i="11" s="1"/>
  <c r="DW111" i="11" s="1"/>
  <c r="DY111" i="11" s="1"/>
  <c r="EA111" i="11" s="1"/>
  <c r="K111" i="11"/>
  <c r="O110" i="11"/>
  <c r="Q110" i="11" s="1"/>
  <c r="S110" i="11" s="1"/>
  <c r="U110" i="11" s="1"/>
  <c r="W110" i="11" s="1"/>
  <c r="Y110" i="11" s="1"/>
  <c r="AA110" i="11" s="1"/>
  <c r="AC110" i="11" s="1"/>
  <c r="AE110" i="11" s="1"/>
  <c r="AG110" i="11" s="1"/>
  <c r="AI110" i="11" s="1"/>
  <c r="AK110" i="11" s="1"/>
  <c r="AM110" i="11" s="1"/>
  <c r="AO110" i="11" s="1"/>
  <c r="AQ110" i="11" s="1"/>
  <c r="AS110" i="11" s="1"/>
  <c r="AU110" i="11" s="1"/>
  <c r="AW110" i="11" s="1"/>
  <c r="AY110" i="11" s="1"/>
  <c r="BA110" i="11" s="1"/>
  <c r="BC110" i="11" s="1"/>
  <c r="BE110" i="11" s="1"/>
  <c r="BG110" i="11" s="1"/>
  <c r="BI110" i="11" s="1"/>
  <c r="BK110" i="11" s="1"/>
  <c r="BM110" i="11" s="1"/>
  <c r="BO110" i="11" s="1"/>
  <c r="BQ110" i="11" s="1"/>
  <c r="BS110" i="11" s="1"/>
  <c r="BU110" i="11" s="1"/>
  <c r="BW110" i="11" s="1"/>
  <c r="BY110" i="11" s="1"/>
  <c r="CA110" i="11" s="1"/>
  <c r="CC110" i="11" s="1"/>
  <c r="CE110" i="11" s="1"/>
  <c r="CG110" i="11" s="1"/>
  <c r="CI110" i="11" s="1"/>
  <c r="CK110" i="11" s="1"/>
  <c r="CM110" i="11" s="1"/>
  <c r="CO110" i="11" s="1"/>
  <c r="CQ110" i="11" s="1"/>
  <c r="CS110" i="11" s="1"/>
  <c r="CU110" i="11" s="1"/>
  <c r="CW110" i="11" s="1"/>
  <c r="CY110" i="11" s="1"/>
  <c r="DA110" i="11" s="1"/>
  <c r="DC110" i="11" s="1"/>
  <c r="DE110" i="11" s="1"/>
  <c r="DG110" i="11" s="1"/>
  <c r="DI110" i="11" s="1"/>
  <c r="DK110" i="11" s="1"/>
  <c r="DM110" i="11" s="1"/>
  <c r="DO110" i="11" s="1"/>
  <c r="DQ110" i="11" s="1"/>
  <c r="DS110" i="11" s="1"/>
  <c r="DU110" i="11" s="1"/>
  <c r="DW110" i="11" s="1"/>
  <c r="DY110" i="11" s="1"/>
  <c r="EA110" i="11" s="1"/>
  <c r="M110" i="11"/>
  <c r="K110" i="11"/>
  <c r="Q109" i="11"/>
  <c r="S109" i="11" s="1"/>
  <c r="U109" i="11" s="1"/>
  <c r="W109" i="11" s="1"/>
  <c r="Y109" i="11" s="1"/>
  <c r="AA109" i="11" s="1"/>
  <c r="AC109" i="11" s="1"/>
  <c r="AE109" i="11" s="1"/>
  <c r="AG109" i="11" s="1"/>
  <c r="AI109" i="11" s="1"/>
  <c r="AK109" i="11" s="1"/>
  <c r="AM109" i="11" s="1"/>
  <c r="AO109" i="11" s="1"/>
  <c r="AQ109" i="11" s="1"/>
  <c r="AS109" i="11" s="1"/>
  <c r="AU109" i="11" s="1"/>
  <c r="AW109" i="11" s="1"/>
  <c r="AY109" i="11" s="1"/>
  <c r="BA109" i="11" s="1"/>
  <c r="BC109" i="11" s="1"/>
  <c r="BE109" i="11" s="1"/>
  <c r="BG109" i="11" s="1"/>
  <c r="BI109" i="11" s="1"/>
  <c r="BK109" i="11" s="1"/>
  <c r="BM109" i="11" s="1"/>
  <c r="BO109" i="11" s="1"/>
  <c r="BQ109" i="11" s="1"/>
  <c r="BS109" i="11" s="1"/>
  <c r="BU109" i="11" s="1"/>
  <c r="BW109" i="11" s="1"/>
  <c r="BY109" i="11" s="1"/>
  <c r="CA109" i="11" s="1"/>
  <c r="CC109" i="11" s="1"/>
  <c r="CE109" i="11" s="1"/>
  <c r="CG109" i="11" s="1"/>
  <c r="CI109" i="11" s="1"/>
  <c r="CK109" i="11" s="1"/>
  <c r="CM109" i="11" s="1"/>
  <c r="CO109" i="11" s="1"/>
  <c r="CQ109" i="11" s="1"/>
  <c r="CS109" i="11" s="1"/>
  <c r="CU109" i="11" s="1"/>
  <c r="CW109" i="11" s="1"/>
  <c r="CY109" i="11" s="1"/>
  <c r="DA109" i="11" s="1"/>
  <c r="DC109" i="11" s="1"/>
  <c r="DE109" i="11" s="1"/>
  <c r="DG109" i="11" s="1"/>
  <c r="DI109" i="11" s="1"/>
  <c r="DK109" i="11" s="1"/>
  <c r="DM109" i="11" s="1"/>
  <c r="DO109" i="11" s="1"/>
  <c r="DQ109" i="11" s="1"/>
  <c r="DS109" i="11" s="1"/>
  <c r="DU109" i="11" s="1"/>
  <c r="DW109" i="11" s="1"/>
  <c r="DY109" i="11" s="1"/>
  <c r="EA109" i="11" s="1"/>
  <c r="O109" i="11"/>
  <c r="M109" i="11"/>
  <c r="K109" i="11"/>
  <c r="K108" i="11"/>
  <c r="M108" i="11" s="1"/>
  <c r="O108" i="11" s="1"/>
  <c r="Q108" i="11" s="1"/>
  <c r="S108" i="11" s="1"/>
  <c r="U108" i="11" s="1"/>
  <c r="W108" i="11" s="1"/>
  <c r="Y108" i="11" s="1"/>
  <c r="AA108" i="11" s="1"/>
  <c r="AC108" i="11" s="1"/>
  <c r="AE108" i="11" s="1"/>
  <c r="AG108" i="11" s="1"/>
  <c r="AI108" i="11" s="1"/>
  <c r="AK108" i="11" s="1"/>
  <c r="AM108" i="11" s="1"/>
  <c r="AO108" i="11" s="1"/>
  <c r="AQ108" i="11" s="1"/>
  <c r="AS108" i="11" s="1"/>
  <c r="AU108" i="11" s="1"/>
  <c r="AW108" i="11" s="1"/>
  <c r="AY108" i="11" s="1"/>
  <c r="BA108" i="11" s="1"/>
  <c r="BC108" i="11" s="1"/>
  <c r="BE108" i="11" s="1"/>
  <c r="BG108" i="11" s="1"/>
  <c r="BI108" i="11" s="1"/>
  <c r="BK108" i="11" s="1"/>
  <c r="BM108" i="11" s="1"/>
  <c r="BO108" i="11" s="1"/>
  <c r="BQ108" i="11" s="1"/>
  <c r="BS108" i="11" s="1"/>
  <c r="BU108" i="11" s="1"/>
  <c r="BW108" i="11" s="1"/>
  <c r="BY108" i="11" s="1"/>
  <c r="CA108" i="11" s="1"/>
  <c r="CC108" i="11" s="1"/>
  <c r="CE108" i="11" s="1"/>
  <c r="CG108" i="11" s="1"/>
  <c r="CI108" i="11" s="1"/>
  <c r="CK108" i="11" s="1"/>
  <c r="CM108" i="11" s="1"/>
  <c r="CO108" i="11" s="1"/>
  <c r="CQ108" i="11" s="1"/>
  <c r="CS108" i="11" s="1"/>
  <c r="CU108" i="11" s="1"/>
  <c r="CW108" i="11" s="1"/>
  <c r="CY108" i="11" s="1"/>
  <c r="DA108" i="11" s="1"/>
  <c r="DC108" i="11" s="1"/>
  <c r="DE108" i="11" s="1"/>
  <c r="DG108" i="11" s="1"/>
  <c r="DI108" i="11" s="1"/>
  <c r="DK108" i="11" s="1"/>
  <c r="DM108" i="11" s="1"/>
  <c r="DO108" i="11" s="1"/>
  <c r="DQ108" i="11" s="1"/>
  <c r="DS108" i="11" s="1"/>
  <c r="DU108" i="11" s="1"/>
  <c r="DW108" i="11" s="1"/>
  <c r="DY108" i="11" s="1"/>
  <c r="EA108" i="11" s="1"/>
  <c r="K107" i="11"/>
  <c r="M107" i="11" s="1"/>
  <c r="O107" i="11" s="1"/>
  <c r="Q107" i="11" s="1"/>
  <c r="S107" i="11" s="1"/>
  <c r="U107" i="11" s="1"/>
  <c r="W107" i="11" s="1"/>
  <c r="Y107" i="11" s="1"/>
  <c r="AA107" i="11" s="1"/>
  <c r="AC107" i="11" s="1"/>
  <c r="AE107" i="11" s="1"/>
  <c r="AG107" i="11" s="1"/>
  <c r="AI107" i="11" s="1"/>
  <c r="AK107" i="11" s="1"/>
  <c r="AM107" i="11" s="1"/>
  <c r="AO107" i="11" s="1"/>
  <c r="AQ107" i="11" s="1"/>
  <c r="AS107" i="11" s="1"/>
  <c r="AU107" i="11" s="1"/>
  <c r="AW107" i="11" s="1"/>
  <c r="AY107" i="11" s="1"/>
  <c r="BA107" i="11" s="1"/>
  <c r="BC107" i="11" s="1"/>
  <c r="BE107" i="11" s="1"/>
  <c r="BG107" i="11" s="1"/>
  <c r="BI107" i="11" s="1"/>
  <c r="BK107" i="11" s="1"/>
  <c r="BM107" i="11" s="1"/>
  <c r="BO107" i="11" s="1"/>
  <c r="BQ107" i="11" s="1"/>
  <c r="BS107" i="11" s="1"/>
  <c r="BU107" i="11" s="1"/>
  <c r="BW107" i="11" s="1"/>
  <c r="BY107" i="11" s="1"/>
  <c r="CA107" i="11" s="1"/>
  <c r="CC107" i="11" s="1"/>
  <c r="CE107" i="11" s="1"/>
  <c r="CG107" i="11" s="1"/>
  <c r="CI107" i="11" s="1"/>
  <c r="CK107" i="11" s="1"/>
  <c r="CM107" i="11" s="1"/>
  <c r="CO107" i="11" s="1"/>
  <c r="CQ107" i="11" s="1"/>
  <c r="CS107" i="11" s="1"/>
  <c r="CU107" i="11" s="1"/>
  <c r="CW107" i="11" s="1"/>
  <c r="CY107" i="11" s="1"/>
  <c r="DA107" i="11" s="1"/>
  <c r="DC107" i="11" s="1"/>
  <c r="DE107" i="11" s="1"/>
  <c r="DG107" i="11" s="1"/>
  <c r="DI107" i="11" s="1"/>
  <c r="DK107" i="11" s="1"/>
  <c r="DM107" i="11" s="1"/>
  <c r="DO107" i="11" s="1"/>
  <c r="DQ107" i="11" s="1"/>
  <c r="DS107" i="11" s="1"/>
  <c r="DU107" i="11" s="1"/>
  <c r="DW107" i="11" s="1"/>
  <c r="DY107" i="11" s="1"/>
  <c r="EA107" i="11" s="1"/>
  <c r="M106" i="11"/>
  <c r="O106" i="11" s="1"/>
  <c r="Q106" i="11" s="1"/>
  <c r="S106" i="11" s="1"/>
  <c r="U106" i="11" s="1"/>
  <c r="W106" i="11" s="1"/>
  <c r="Y106" i="11" s="1"/>
  <c r="AA106" i="11" s="1"/>
  <c r="AC106" i="11" s="1"/>
  <c r="AE106" i="11" s="1"/>
  <c r="AG106" i="11" s="1"/>
  <c r="AI106" i="11" s="1"/>
  <c r="AK106" i="11" s="1"/>
  <c r="AM106" i="11" s="1"/>
  <c r="AO106" i="11" s="1"/>
  <c r="AQ106" i="11" s="1"/>
  <c r="AS106" i="11" s="1"/>
  <c r="AU106" i="11" s="1"/>
  <c r="AW106" i="11" s="1"/>
  <c r="AY106" i="11" s="1"/>
  <c r="BA106" i="11" s="1"/>
  <c r="BC106" i="11" s="1"/>
  <c r="BE106" i="11" s="1"/>
  <c r="BG106" i="11" s="1"/>
  <c r="BI106" i="11" s="1"/>
  <c r="BK106" i="11" s="1"/>
  <c r="BM106" i="11" s="1"/>
  <c r="BO106" i="11" s="1"/>
  <c r="BQ106" i="11" s="1"/>
  <c r="BS106" i="11" s="1"/>
  <c r="BU106" i="11" s="1"/>
  <c r="BW106" i="11" s="1"/>
  <c r="BY106" i="11" s="1"/>
  <c r="CA106" i="11" s="1"/>
  <c r="CC106" i="11" s="1"/>
  <c r="CE106" i="11" s="1"/>
  <c r="CG106" i="11" s="1"/>
  <c r="CI106" i="11" s="1"/>
  <c r="CK106" i="11" s="1"/>
  <c r="CM106" i="11" s="1"/>
  <c r="CO106" i="11" s="1"/>
  <c r="CQ106" i="11" s="1"/>
  <c r="CS106" i="11" s="1"/>
  <c r="CU106" i="11" s="1"/>
  <c r="CW106" i="11" s="1"/>
  <c r="CY106" i="11" s="1"/>
  <c r="DA106" i="11" s="1"/>
  <c r="DC106" i="11" s="1"/>
  <c r="DE106" i="11" s="1"/>
  <c r="DG106" i="11" s="1"/>
  <c r="DI106" i="11" s="1"/>
  <c r="DK106" i="11" s="1"/>
  <c r="DM106" i="11" s="1"/>
  <c r="DO106" i="11" s="1"/>
  <c r="DQ106" i="11" s="1"/>
  <c r="DS106" i="11" s="1"/>
  <c r="DU106" i="11" s="1"/>
  <c r="DW106" i="11" s="1"/>
  <c r="DY106" i="11" s="1"/>
  <c r="EA106" i="11" s="1"/>
  <c r="K106" i="11"/>
  <c r="M104" i="11"/>
  <c r="O104" i="11" s="1"/>
  <c r="Q104" i="11" s="1"/>
  <c r="S104" i="11" s="1"/>
  <c r="U104" i="11" s="1"/>
  <c r="W104" i="11" s="1"/>
  <c r="Y104" i="11" s="1"/>
  <c r="AA104" i="11" s="1"/>
  <c r="AC104" i="11" s="1"/>
  <c r="AE104" i="11" s="1"/>
  <c r="AG104" i="11" s="1"/>
  <c r="AI104" i="11" s="1"/>
  <c r="AK104" i="11" s="1"/>
  <c r="AM104" i="11" s="1"/>
  <c r="AO104" i="11" s="1"/>
  <c r="AQ104" i="11" s="1"/>
  <c r="AS104" i="11" s="1"/>
  <c r="AU104" i="11" s="1"/>
  <c r="AW104" i="11" s="1"/>
  <c r="AY104" i="11" s="1"/>
  <c r="BA104" i="11" s="1"/>
  <c r="BC104" i="11" s="1"/>
  <c r="BE104" i="11" s="1"/>
  <c r="BG104" i="11" s="1"/>
  <c r="BI104" i="11" s="1"/>
  <c r="BK104" i="11" s="1"/>
  <c r="BM104" i="11" s="1"/>
  <c r="BO104" i="11" s="1"/>
  <c r="BQ104" i="11" s="1"/>
  <c r="BS104" i="11" s="1"/>
  <c r="BU104" i="11" s="1"/>
  <c r="BW104" i="11" s="1"/>
  <c r="BY104" i="11" s="1"/>
  <c r="CA104" i="11" s="1"/>
  <c r="CC104" i="11" s="1"/>
  <c r="CE104" i="11" s="1"/>
  <c r="CG104" i="11" s="1"/>
  <c r="CI104" i="11" s="1"/>
  <c r="CK104" i="11" s="1"/>
  <c r="CM104" i="11" s="1"/>
  <c r="CO104" i="11" s="1"/>
  <c r="CQ104" i="11" s="1"/>
  <c r="CS104" i="11" s="1"/>
  <c r="CU104" i="11" s="1"/>
  <c r="CW104" i="11" s="1"/>
  <c r="CY104" i="11" s="1"/>
  <c r="DA104" i="11" s="1"/>
  <c r="DC104" i="11" s="1"/>
  <c r="DE104" i="11" s="1"/>
  <c r="DG104" i="11" s="1"/>
  <c r="DI104" i="11" s="1"/>
  <c r="DK104" i="11" s="1"/>
  <c r="DM104" i="11" s="1"/>
  <c r="DO104" i="11" s="1"/>
  <c r="DQ104" i="11" s="1"/>
  <c r="DS104" i="11" s="1"/>
  <c r="DU104" i="11" s="1"/>
  <c r="DW104" i="11" s="1"/>
  <c r="DY104" i="11" s="1"/>
  <c r="EA104" i="11" s="1"/>
  <c r="K104" i="11"/>
  <c r="CS103" i="11"/>
  <c r="CU103" i="11" s="1"/>
  <c r="CW103" i="11" s="1"/>
  <c r="CY103" i="11" s="1"/>
  <c r="DA103" i="11" s="1"/>
  <c r="DC103" i="11" s="1"/>
  <c r="DE103" i="11" s="1"/>
  <c r="DG103" i="11" s="1"/>
  <c r="DI103" i="11" s="1"/>
  <c r="DK103" i="11" s="1"/>
  <c r="DM103" i="11" s="1"/>
  <c r="DO103" i="11" s="1"/>
  <c r="DQ103" i="11" s="1"/>
  <c r="DS103" i="11" s="1"/>
  <c r="DU103" i="11" s="1"/>
  <c r="DW103" i="11" s="1"/>
  <c r="DY103" i="11" s="1"/>
  <c r="EA103" i="11" s="1"/>
  <c r="AG103" i="11"/>
  <c r="AI103" i="11" s="1"/>
  <c r="AK103" i="11" s="1"/>
  <c r="AM103" i="11" s="1"/>
  <c r="AO103" i="11" s="1"/>
  <c r="AQ103" i="11" s="1"/>
  <c r="AS103" i="11" s="1"/>
  <c r="AU103" i="11" s="1"/>
  <c r="AW103" i="11" s="1"/>
  <c r="AY103" i="11" s="1"/>
  <c r="BA103" i="11" s="1"/>
  <c r="BC103" i="11" s="1"/>
  <c r="BE103" i="11" s="1"/>
  <c r="BG103" i="11" s="1"/>
  <c r="BI103" i="11" s="1"/>
  <c r="BK103" i="11" s="1"/>
  <c r="BM103" i="11" s="1"/>
  <c r="BO103" i="11" s="1"/>
  <c r="BQ103" i="11" s="1"/>
  <c r="BS103" i="11" s="1"/>
  <c r="BU103" i="11" s="1"/>
  <c r="BW103" i="11" s="1"/>
  <c r="BY103" i="11" s="1"/>
  <c r="CA103" i="11" s="1"/>
  <c r="CC103" i="11" s="1"/>
  <c r="CE103" i="11" s="1"/>
  <c r="CG103" i="11" s="1"/>
  <c r="CI103" i="11" s="1"/>
  <c r="CK103" i="11" s="1"/>
  <c r="CM103" i="11" s="1"/>
  <c r="CO103" i="11" s="1"/>
  <c r="CQ103" i="11" s="1"/>
  <c r="Q103" i="11"/>
  <c r="S103" i="11" s="1"/>
  <c r="U103" i="11" s="1"/>
  <c r="W103" i="11" s="1"/>
  <c r="Y103" i="11" s="1"/>
  <c r="AA103" i="11" s="1"/>
  <c r="AC103" i="11" s="1"/>
  <c r="AE103" i="11" s="1"/>
  <c r="K103" i="11"/>
  <c r="M103" i="11" s="1"/>
  <c r="O103" i="11" s="1"/>
  <c r="DI102" i="11"/>
  <c r="DK102" i="11" s="1"/>
  <c r="DM102" i="11" s="1"/>
  <c r="DO102" i="11" s="1"/>
  <c r="DQ102" i="11" s="1"/>
  <c r="DS102" i="11" s="1"/>
  <c r="DU102" i="11" s="1"/>
  <c r="DW102" i="11" s="1"/>
  <c r="DY102" i="11" s="1"/>
  <c r="EA102" i="11" s="1"/>
  <c r="AW102" i="11"/>
  <c r="AY102" i="11" s="1"/>
  <c r="BA102" i="11" s="1"/>
  <c r="BC102" i="11" s="1"/>
  <c r="BE102" i="11" s="1"/>
  <c r="BG102" i="11" s="1"/>
  <c r="BI102" i="11" s="1"/>
  <c r="BK102" i="11" s="1"/>
  <c r="BM102" i="11" s="1"/>
  <c r="BO102" i="11" s="1"/>
  <c r="BQ102" i="11" s="1"/>
  <c r="BS102" i="11" s="1"/>
  <c r="BU102" i="11" s="1"/>
  <c r="BW102" i="11" s="1"/>
  <c r="BY102" i="11" s="1"/>
  <c r="CA102" i="11" s="1"/>
  <c r="CC102" i="11" s="1"/>
  <c r="CE102" i="11" s="1"/>
  <c r="CG102" i="11" s="1"/>
  <c r="CI102" i="11" s="1"/>
  <c r="CK102" i="11" s="1"/>
  <c r="CM102" i="11" s="1"/>
  <c r="CO102" i="11" s="1"/>
  <c r="CQ102" i="11" s="1"/>
  <c r="CS102" i="11" s="1"/>
  <c r="CU102" i="11" s="1"/>
  <c r="CW102" i="11" s="1"/>
  <c r="CY102" i="11" s="1"/>
  <c r="DA102" i="11" s="1"/>
  <c r="DC102" i="11" s="1"/>
  <c r="DE102" i="11" s="1"/>
  <c r="DG102" i="11" s="1"/>
  <c r="AG102" i="11"/>
  <c r="AI102" i="11" s="1"/>
  <c r="AK102" i="11" s="1"/>
  <c r="AM102" i="11" s="1"/>
  <c r="AO102" i="11" s="1"/>
  <c r="AQ102" i="11" s="1"/>
  <c r="AS102" i="11" s="1"/>
  <c r="AU102" i="11" s="1"/>
  <c r="Q102" i="11"/>
  <c r="S102" i="11" s="1"/>
  <c r="U102" i="11" s="1"/>
  <c r="W102" i="11" s="1"/>
  <c r="Y102" i="11" s="1"/>
  <c r="AA102" i="11" s="1"/>
  <c r="AC102" i="11" s="1"/>
  <c r="AE102" i="11" s="1"/>
  <c r="K102" i="11"/>
  <c r="M102" i="11" s="1"/>
  <c r="O102" i="11" s="1"/>
  <c r="DS101" i="11"/>
  <c r="DU101" i="11" s="1"/>
  <c r="DW101" i="11" s="1"/>
  <c r="DY101" i="11" s="1"/>
  <c r="EA101" i="11" s="1"/>
  <c r="BG101" i="11"/>
  <c r="BI101" i="11" s="1"/>
  <c r="BK101" i="11" s="1"/>
  <c r="BM101" i="11" s="1"/>
  <c r="BO101" i="11" s="1"/>
  <c r="BQ101" i="11" s="1"/>
  <c r="BS101" i="11" s="1"/>
  <c r="BU101" i="11" s="1"/>
  <c r="BW101" i="11" s="1"/>
  <c r="BY101" i="11" s="1"/>
  <c r="CA101" i="11" s="1"/>
  <c r="CC101" i="11" s="1"/>
  <c r="CE101" i="11" s="1"/>
  <c r="CG101" i="11" s="1"/>
  <c r="CI101" i="11" s="1"/>
  <c r="CK101" i="11" s="1"/>
  <c r="CM101" i="11" s="1"/>
  <c r="CO101" i="11" s="1"/>
  <c r="CQ101" i="11" s="1"/>
  <c r="CS101" i="11" s="1"/>
  <c r="CU101" i="11" s="1"/>
  <c r="CW101" i="11" s="1"/>
  <c r="CY101" i="11" s="1"/>
  <c r="DA101" i="11" s="1"/>
  <c r="DC101" i="11" s="1"/>
  <c r="DE101" i="11" s="1"/>
  <c r="DG101" i="11" s="1"/>
  <c r="DI101" i="11" s="1"/>
  <c r="DK101" i="11" s="1"/>
  <c r="DM101" i="11" s="1"/>
  <c r="DO101" i="11" s="1"/>
  <c r="DQ101" i="11" s="1"/>
  <c r="K101" i="11"/>
  <c r="M101" i="11" s="1"/>
  <c r="O101" i="11" s="1"/>
  <c r="Q101" i="11" s="1"/>
  <c r="S101" i="11" s="1"/>
  <c r="U101" i="11" s="1"/>
  <c r="W101" i="11" s="1"/>
  <c r="Y101" i="11" s="1"/>
  <c r="AA101" i="11" s="1"/>
  <c r="AC101" i="11" s="1"/>
  <c r="AE101" i="11" s="1"/>
  <c r="AG101" i="11" s="1"/>
  <c r="AI101" i="11" s="1"/>
  <c r="AK101" i="11" s="1"/>
  <c r="AM101" i="11" s="1"/>
  <c r="AO101" i="11" s="1"/>
  <c r="AQ101" i="11" s="1"/>
  <c r="AS101" i="11" s="1"/>
  <c r="AU101" i="11" s="1"/>
  <c r="AW101" i="11" s="1"/>
  <c r="AY101" i="11" s="1"/>
  <c r="BA101" i="11" s="1"/>
  <c r="BC101" i="11" s="1"/>
  <c r="BE101" i="11" s="1"/>
  <c r="DM100" i="11"/>
  <c r="DO100" i="11" s="1"/>
  <c r="DQ100" i="11" s="1"/>
  <c r="DS100" i="11" s="1"/>
  <c r="DU100" i="11" s="1"/>
  <c r="DW100" i="11" s="1"/>
  <c r="DY100" i="11" s="1"/>
  <c r="EA100" i="11" s="1"/>
  <c r="BA100" i="11"/>
  <c r="BC100" i="11" s="1"/>
  <c r="BE100" i="11" s="1"/>
  <c r="BG100" i="11" s="1"/>
  <c r="BI100" i="11" s="1"/>
  <c r="BK100" i="11" s="1"/>
  <c r="BM100" i="11" s="1"/>
  <c r="BO100" i="11" s="1"/>
  <c r="BQ100" i="11" s="1"/>
  <c r="BS100" i="11" s="1"/>
  <c r="BU100" i="11" s="1"/>
  <c r="BW100" i="11" s="1"/>
  <c r="BY100" i="11" s="1"/>
  <c r="CA100" i="11" s="1"/>
  <c r="CC100" i="11" s="1"/>
  <c r="CE100" i="11" s="1"/>
  <c r="CG100" i="11" s="1"/>
  <c r="CI100" i="11" s="1"/>
  <c r="CK100" i="11" s="1"/>
  <c r="CM100" i="11" s="1"/>
  <c r="CO100" i="11" s="1"/>
  <c r="CQ100" i="11" s="1"/>
  <c r="CS100" i="11" s="1"/>
  <c r="CU100" i="11" s="1"/>
  <c r="CW100" i="11" s="1"/>
  <c r="CY100" i="11" s="1"/>
  <c r="DA100" i="11" s="1"/>
  <c r="DC100" i="11" s="1"/>
  <c r="DE100" i="11" s="1"/>
  <c r="DG100" i="11" s="1"/>
  <c r="DI100" i="11" s="1"/>
  <c r="DK100" i="11" s="1"/>
  <c r="AK100" i="11"/>
  <c r="AM100" i="11" s="1"/>
  <c r="AO100" i="11" s="1"/>
  <c r="AQ100" i="11" s="1"/>
  <c r="AS100" i="11" s="1"/>
  <c r="AU100" i="11" s="1"/>
  <c r="AW100" i="11" s="1"/>
  <c r="AY100" i="11" s="1"/>
  <c r="U100" i="11"/>
  <c r="W100" i="11" s="1"/>
  <c r="Y100" i="11" s="1"/>
  <c r="AA100" i="11" s="1"/>
  <c r="AC100" i="11" s="1"/>
  <c r="AE100" i="11" s="1"/>
  <c r="AG100" i="11" s="1"/>
  <c r="AI100" i="11" s="1"/>
  <c r="O100" i="11"/>
  <c r="Q100" i="11" s="1"/>
  <c r="S100" i="11" s="1"/>
  <c r="M100" i="11"/>
  <c r="K100" i="11"/>
  <c r="AQ99" i="11"/>
  <c r="AS99" i="11" s="1"/>
  <c r="AU99" i="11" s="1"/>
  <c r="AW99" i="11" s="1"/>
  <c r="AY99" i="11" s="1"/>
  <c r="BA99" i="11" s="1"/>
  <c r="BC99" i="11" s="1"/>
  <c r="BE99" i="11" s="1"/>
  <c r="BG99" i="11" s="1"/>
  <c r="BI99" i="11" s="1"/>
  <c r="BK99" i="11" s="1"/>
  <c r="BM99" i="11" s="1"/>
  <c r="BO99" i="11" s="1"/>
  <c r="BQ99" i="11" s="1"/>
  <c r="BS99" i="11" s="1"/>
  <c r="BU99" i="11" s="1"/>
  <c r="BW99" i="11" s="1"/>
  <c r="BY99" i="11" s="1"/>
  <c r="CA99" i="11" s="1"/>
  <c r="CC99" i="11" s="1"/>
  <c r="CE99" i="11" s="1"/>
  <c r="CG99" i="11" s="1"/>
  <c r="CI99" i="11" s="1"/>
  <c r="CK99" i="11" s="1"/>
  <c r="CM99" i="11" s="1"/>
  <c r="CO99" i="11" s="1"/>
  <c r="CQ99" i="11" s="1"/>
  <c r="CS99" i="11" s="1"/>
  <c r="CU99" i="11" s="1"/>
  <c r="CW99" i="11" s="1"/>
  <c r="CY99" i="11" s="1"/>
  <c r="DA99" i="11" s="1"/>
  <c r="DC99" i="11" s="1"/>
  <c r="DE99" i="11" s="1"/>
  <c r="DG99" i="11" s="1"/>
  <c r="DI99" i="11" s="1"/>
  <c r="DK99" i="11" s="1"/>
  <c r="DM99" i="11" s="1"/>
  <c r="DO99" i="11" s="1"/>
  <c r="DQ99" i="11" s="1"/>
  <c r="DS99" i="11" s="1"/>
  <c r="DU99" i="11" s="1"/>
  <c r="DW99" i="11" s="1"/>
  <c r="DY99" i="11" s="1"/>
  <c r="EA99" i="11" s="1"/>
  <c r="K99" i="11"/>
  <c r="M99" i="11" s="1"/>
  <c r="O99" i="11" s="1"/>
  <c r="Q99" i="11" s="1"/>
  <c r="S99" i="11" s="1"/>
  <c r="U99" i="11" s="1"/>
  <c r="W99" i="11" s="1"/>
  <c r="Y99" i="11" s="1"/>
  <c r="AA99" i="11" s="1"/>
  <c r="AC99" i="11" s="1"/>
  <c r="AE99" i="11" s="1"/>
  <c r="AG99" i="11" s="1"/>
  <c r="AI99" i="11" s="1"/>
  <c r="AK99" i="11" s="1"/>
  <c r="AM99" i="11" s="1"/>
  <c r="AO99" i="11" s="1"/>
  <c r="AK98" i="11"/>
  <c r="AM98" i="11" s="1"/>
  <c r="AO98" i="11" s="1"/>
  <c r="AQ98" i="11" s="1"/>
  <c r="AS98" i="11" s="1"/>
  <c r="AU98" i="11" s="1"/>
  <c r="AW98" i="11" s="1"/>
  <c r="AY98" i="11" s="1"/>
  <c r="BA98" i="11" s="1"/>
  <c r="BC98" i="11" s="1"/>
  <c r="BE98" i="11" s="1"/>
  <c r="BG98" i="11" s="1"/>
  <c r="BI98" i="11" s="1"/>
  <c r="BK98" i="11" s="1"/>
  <c r="BM98" i="11" s="1"/>
  <c r="BO98" i="11" s="1"/>
  <c r="BQ98" i="11" s="1"/>
  <c r="BS98" i="11" s="1"/>
  <c r="BU98" i="11" s="1"/>
  <c r="BW98" i="11" s="1"/>
  <c r="BY98" i="11" s="1"/>
  <c r="CA98" i="11" s="1"/>
  <c r="CC98" i="11" s="1"/>
  <c r="CE98" i="11" s="1"/>
  <c r="CG98" i="11" s="1"/>
  <c r="CI98" i="11" s="1"/>
  <c r="CK98" i="11" s="1"/>
  <c r="CM98" i="11" s="1"/>
  <c r="CO98" i="11" s="1"/>
  <c r="CQ98" i="11" s="1"/>
  <c r="CS98" i="11" s="1"/>
  <c r="CU98" i="11" s="1"/>
  <c r="CW98" i="11" s="1"/>
  <c r="CY98" i="11" s="1"/>
  <c r="DA98" i="11" s="1"/>
  <c r="DC98" i="11" s="1"/>
  <c r="DE98" i="11" s="1"/>
  <c r="DG98" i="11" s="1"/>
  <c r="DI98" i="11" s="1"/>
  <c r="DK98" i="11" s="1"/>
  <c r="DM98" i="11" s="1"/>
  <c r="DO98" i="11" s="1"/>
  <c r="DQ98" i="11" s="1"/>
  <c r="DS98" i="11" s="1"/>
  <c r="DU98" i="11" s="1"/>
  <c r="DW98" i="11" s="1"/>
  <c r="DY98" i="11" s="1"/>
  <c r="EA98" i="11" s="1"/>
  <c r="M98" i="11"/>
  <c r="O98" i="11" s="1"/>
  <c r="Q98" i="11" s="1"/>
  <c r="S98" i="11" s="1"/>
  <c r="U98" i="11" s="1"/>
  <c r="W98" i="11" s="1"/>
  <c r="Y98" i="11" s="1"/>
  <c r="AA98" i="11" s="1"/>
  <c r="AC98" i="11" s="1"/>
  <c r="AE98" i="11" s="1"/>
  <c r="AG98" i="11" s="1"/>
  <c r="AI98" i="11" s="1"/>
  <c r="K98" i="11"/>
  <c r="O97" i="11"/>
  <c r="Q97" i="11" s="1"/>
  <c r="S97" i="11" s="1"/>
  <c r="U97" i="11" s="1"/>
  <c r="W97" i="11" s="1"/>
  <c r="Y97" i="11" s="1"/>
  <c r="AA97" i="11" s="1"/>
  <c r="AC97" i="11" s="1"/>
  <c r="AE97" i="11" s="1"/>
  <c r="AG97" i="11" s="1"/>
  <c r="AI97" i="11" s="1"/>
  <c r="AK97" i="11" s="1"/>
  <c r="AM97" i="11" s="1"/>
  <c r="AO97" i="11" s="1"/>
  <c r="AQ97" i="11" s="1"/>
  <c r="AS97" i="11" s="1"/>
  <c r="AU97" i="11" s="1"/>
  <c r="AW97" i="11" s="1"/>
  <c r="AY97" i="11" s="1"/>
  <c r="BA97" i="11" s="1"/>
  <c r="BC97" i="11" s="1"/>
  <c r="BE97" i="11" s="1"/>
  <c r="BG97" i="11" s="1"/>
  <c r="BI97" i="11" s="1"/>
  <c r="BK97" i="11" s="1"/>
  <c r="BM97" i="11" s="1"/>
  <c r="BO97" i="11" s="1"/>
  <c r="BQ97" i="11" s="1"/>
  <c r="BS97" i="11" s="1"/>
  <c r="BU97" i="11" s="1"/>
  <c r="BW97" i="11" s="1"/>
  <c r="BY97" i="11" s="1"/>
  <c r="CA97" i="11" s="1"/>
  <c r="CC97" i="11" s="1"/>
  <c r="CE97" i="11" s="1"/>
  <c r="CG97" i="11" s="1"/>
  <c r="CI97" i="11" s="1"/>
  <c r="CK97" i="11" s="1"/>
  <c r="CM97" i="11" s="1"/>
  <c r="CO97" i="11" s="1"/>
  <c r="CQ97" i="11" s="1"/>
  <c r="CS97" i="11" s="1"/>
  <c r="CU97" i="11" s="1"/>
  <c r="CW97" i="11" s="1"/>
  <c r="CY97" i="11" s="1"/>
  <c r="DA97" i="11" s="1"/>
  <c r="DC97" i="11" s="1"/>
  <c r="DE97" i="11" s="1"/>
  <c r="DG97" i="11" s="1"/>
  <c r="DI97" i="11" s="1"/>
  <c r="DK97" i="11" s="1"/>
  <c r="DM97" i="11" s="1"/>
  <c r="DO97" i="11" s="1"/>
  <c r="DQ97" i="11" s="1"/>
  <c r="DS97" i="11" s="1"/>
  <c r="DU97" i="11" s="1"/>
  <c r="DW97" i="11" s="1"/>
  <c r="DY97" i="11" s="1"/>
  <c r="EA97" i="11" s="1"/>
  <c r="M97" i="11"/>
  <c r="K97" i="11"/>
  <c r="BC96" i="11"/>
  <c r="BE96" i="11" s="1"/>
  <c r="BG96" i="11" s="1"/>
  <c r="BI96" i="11" s="1"/>
  <c r="BK96" i="11" s="1"/>
  <c r="BM96" i="11" s="1"/>
  <c r="BO96" i="11" s="1"/>
  <c r="BQ96" i="11" s="1"/>
  <c r="BS96" i="11" s="1"/>
  <c r="BU96" i="11" s="1"/>
  <c r="BW96" i="11" s="1"/>
  <c r="BY96" i="11" s="1"/>
  <c r="CA96" i="11" s="1"/>
  <c r="CC96" i="11" s="1"/>
  <c r="CE96" i="11" s="1"/>
  <c r="CG96" i="11" s="1"/>
  <c r="CI96" i="11" s="1"/>
  <c r="CK96" i="11" s="1"/>
  <c r="CM96" i="11" s="1"/>
  <c r="CO96" i="11" s="1"/>
  <c r="CQ96" i="11" s="1"/>
  <c r="CS96" i="11" s="1"/>
  <c r="CU96" i="11" s="1"/>
  <c r="CW96" i="11" s="1"/>
  <c r="CY96" i="11" s="1"/>
  <c r="DA96" i="11" s="1"/>
  <c r="DC96" i="11" s="1"/>
  <c r="DE96" i="11" s="1"/>
  <c r="DG96" i="11" s="1"/>
  <c r="DI96" i="11" s="1"/>
  <c r="DK96" i="11" s="1"/>
  <c r="DM96" i="11" s="1"/>
  <c r="DO96" i="11" s="1"/>
  <c r="DQ96" i="11" s="1"/>
  <c r="DS96" i="11" s="1"/>
  <c r="DU96" i="11" s="1"/>
  <c r="DW96" i="11" s="1"/>
  <c r="DY96" i="11" s="1"/>
  <c r="EA96" i="11" s="1"/>
  <c r="W96" i="11"/>
  <c r="Y96" i="11" s="1"/>
  <c r="AA96" i="11" s="1"/>
  <c r="AC96" i="11" s="1"/>
  <c r="AE96" i="11" s="1"/>
  <c r="AG96" i="11" s="1"/>
  <c r="AI96" i="11" s="1"/>
  <c r="AK96" i="11" s="1"/>
  <c r="AM96" i="11" s="1"/>
  <c r="AO96" i="11" s="1"/>
  <c r="AQ96" i="11" s="1"/>
  <c r="AS96" i="11" s="1"/>
  <c r="AU96" i="11" s="1"/>
  <c r="AW96" i="11" s="1"/>
  <c r="AY96" i="11" s="1"/>
  <c r="BA96" i="11" s="1"/>
  <c r="O96" i="11"/>
  <c r="Q96" i="11" s="1"/>
  <c r="S96" i="11" s="1"/>
  <c r="U96" i="11" s="1"/>
  <c r="M96" i="11"/>
  <c r="K96" i="11"/>
  <c r="AG95" i="11"/>
  <c r="AI95" i="11" s="1"/>
  <c r="AK95" i="11" s="1"/>
  <c r="AM95" i="11" s="1"/>
  <c r="AO95" i="11" s="1"/>
  <c r="AQ95" i="11" s="1"/>
  <c r="AS95" i="11" s="1"/>
  <c r="AU95" i="11" s="1"/>
  <c r="AW95" i="11" s="1"/>
  <c r="AY95" i="11" s="1"/>
  <c r="BA95" i="11" s="1"/>
  <c r="BC95" i="11" s="1"/>
  <c r="BE95" i="11" s="1"/>
  <c r="BG95" i="11" s="1"/>
  <c r="BI95" i="11" s="1"/>
  <c r="BK95" i="11" s="1"/>
  <c r="BM95" i="11" s="1"/>
  <c r="BO95" i="11" s="1"/>
  <c r="BQ95" i="11" s="1"/>
  <c r="BS95" i="11" s="1"/>
  <c r="BU95" i="11" s="1"/>
  <c r="BW95" i="11" s="1"/>
  <c r="BY95" i="11" s="1"/>
  <c r="CA95" i="11" s="1"/>
  <c r="CC95" i="11" s="1"/>
  <c r="CE95" i="11" s="1"/>
  <c r="CG95" i="11" s="1"/>
  <c r="CI95" i="11" s="1"/>
  <c r="CK95" i="11" s="1"/>
  <c r="CM95" i="11" s="1"/>
  <c r="CO95" i="11" s="1"/>
  <c r="CQ95" i="11" s="1"/>
  <c r="CS95" i="11" s="1"/>
  <c r="CU95" i="11" s="1"/>
  <c r="CW95" i="11" s="1"/>
  <c r="CY95" i="11" s="1"/>
  <c r="DA95" i="11" s="1"/>
  <c r="DC95" i="11" s="1"/>
  <c r="DE95" i="11" s="1"/>
  <c r="DG95" i="11" s="1"/>
  <c r="DI95" i="11" s="1"/>
  <c r="DK95" i="11" s="1"/>
  <c r="DM95" i="11" s="1"/>
  <c r="DO95" i="11" s="1"/>
  <c r="DQ95" i="11" s="1"/>
  <c r="DS95" i="11" s="1"/>
  <c r="DU95" i="11" s="1"/>
  <c r="DW95" i="11" s="1"/>
  <c r="DY95" i="11" s="1"/>
  <c r="EA95" i="11" s="1"/>
  <c r="Y95" i="11"/>
  <c r="AA95" i="11" s="1"/>
  <c r="AC95" i="11" s="1"/>
  <c r="AE95" i="11" s="1"/>
  <c r="Q95" i="11"/>
  <c r="S95" i="11" s="1"/>
  <c r="U95" i="11" s="1"/>
  <c r="W95" i="11" s="1"/>
  <c r="K95" i="11"/>
  <c r="M95" i="11" s="1"/>
  <c r="O95" i="11" s="1"/>
  <c r="BO94" i="11"/>
  <c r="BQ94" i="11" s="1"/>
  <c r="BS94" i="11" s="1"/>
  <c r="BU94" i="11" s="1"/>
  <c r="BW94" i="11" s="1"/>
  <c r="BY94" i="11" s="1"/>
  <c r="CA94" i="11" s="1"/>
  <c r="CC94" i="11" s="1"/>
  <c r="CE94" i="11" s="1"/>
  <c r="CG94" i="11" s="1"/>
  <c r="CI94" i="11" s="1"/>
  <c r="CK94" i="11" s="1"/>
  <c r="CM94" i="11" s="1"/>
  <c r="CO94" i="11" s="1"/>
  <c r="CQ94" i="11" s="1"/>
  <c r="CS94" i="11" s="1"/>
  <c r="CU94" i="11" s="1"/>
  <c r="CW94" i="11" s="1"/>
  <c r="CY94" i="11" s="1"/>
  <c r="DA94" i="11" s="1"/>
  <c r="DC94" i="11" s="1"/>
  <c r="DE94" i="11" s="1"/>
  <c r="DG94" i="11" s="1"/>
  <c r="DI94" i="11" s="1"/>
  <c r="DK94" i="11" s="1"/>
  <c r="DM94" i="11" s="1"/>
  <c r="DO94" i="11" s="1"/>
  <c r="DQ94" i="11" s="1"/>
  <c r="DS94" i="11" s="1"/>
  <c r="DU94" i="11" s="1"/>
  <c r="DW94" i="11" s="1"/>
  <c r="DY94" i="11" s="1"/>
  <c r="EA94" i="11" s="1"/>
  <c r="AI94" i="11"/>
  <c r="AK94" i="11" s="1"/>
  <c r="AM94" i="11" s="1"/>
  <c r="AO94" i="11" s="1"/>
  <c r="AQ94" i="11" s="1"/>
  <c r="AS94" i="11" s="1"/>
  <c r="AU94" i="11" s="1"/>
  <c r="AW94" i="11" s="1"/>
  <c r="AY94" i="11" s="1"/>
  <c r="BA94" i="11" s="1"/>
  <c r="BC94" i="11" s="1"/>
  <c r="BE94" i="11" s="1"/>
  <c r="BG94" i="11" s="1"/>
  <c r="BI94" i="11" s="1"/>
  <c r="BK94" i="11" s="1"/>
  <c r="BM94" i="11" s="1"/>
  <c r="AA94" i="11"/>
  <c r="AC94" i="11" s="1"/>
  <c r="AE94" i="11" s="1"/>
  <c r="AG94" i="11" s="1"/>
  <c r="S94" i="11"/>
  <c r="U94" i="11" s="1"/>
  <c r="W94" i="11" s="1"/>
  <c r="Y94" i="11" s="1"/>
  <c r="K94" i="11"/>
  <c r="M94" i="11" s="1"/>
  <c r="O94" i="11" s="1"/>
  <c r="Q94" i="11" s="1"/>
  <c r="AC93" i="11"/>
  <c r="AE93" i="11" s="1"/>
  <c r="AG93" i="11" s="1"/>
  <c r="AI93" i="11" s="1"/>
  <c r="AK93" i="11" s="1"/>
  <c r="AM93" i="11" s="1"/>
  <c r="AO93" i="11" s="1"/>
  <c r="AQ93" i="11" s="1"/>
  <c r="AS93" i="11" s="1"/>
  <c r="AU93" i="11" s="1"/>
  <c r="AW93" i="11" s="1"/>
  <c r="AY93" i="11" s="1"/>
  <c r="BA93" i="11" s="1"/>
  <c r="BC93" i="11" s="1"/>
  <c r="BE93" i="11" s="1"/>
  <c r="BG93" i="11" s="1"/>
  <c r="BI93" i="11" s="1"/>
  <c r="BK93" i="11" s="1"/>
  <c r="BM93" i="11" s="1"/>
  <c r="BO93" i="11" s="1"/>
  <c r="BQ93" i="11" s="1"/>
  <c r="BS93" i="11" s="1"/>
  <c r="BU93" i="11" s="1"/>
  <c r="BW93" i="11" s="1"/>
  <c r="BY93" i="11" s="1"/>
  <c r="CA93" i="11" s="1"/>
  <c r="CC93" i="11" s="1"/>
  <c r="CE93" i="11" s="1"/>
  <c r="CG93" i="11" s="1"/>
  <c r="CI93" i="11" s="1"/>
  <c r="CK93" i="11" s="1"/>
  <c r="CM93" i="11" s="1"/>
  <c r="CO93" i="11" s="1"/>
  <c r="CQ93" i="11" s="1"/>
  <c r="CS93" i="11" s="1"/>
  <c r="CU93" i="11" s="1"/>
  <c r="CW93" i="11" s="1"/>
  <c r="CY93" i="11" s="1"/>
  <c r="DA93" i="11" s="1"/>
  <c r="DC93" i="11" s="1"/>
  <c r="DE93" i="11" s="1"/>
  <c r="DG93" i="11" s="1"/>
  <c r="DI93" i="11" s="1"/>
  <c r="DK93" i="11" s="1"/>
  <c r="DM93" i="11" s="1"/>
  <c r="DO93" i="11" s="1"/>
  <c r="DQ93" i="11" s="1"/>
  <c r="DS93" i="11" s="1"/>
  <c r="DU93" i="11" s="1"/>
  <c r="DW93" i="11" s="1"/>
  <c r="DY93" i="11" s="1"/>
  <c r="EA93" i="11" s="1"/>
  <c r="M93" i="11"/>
  <c r="O93" i="11" s="1"/>
  <c r="Q93" i="11" s="1"/>
  <c r="S93" i="11" s="1"/>
  <c r="U93" i="11" s="1"/>
  <c r="W93" i="11" s="1"/>
  <c r="Y93" i="11" s="1"/>
  <c r="AA93" i="11" s="1"/>
  <c r="K93" i="11"/>
  <c r="AU92" i="11"/>
  <c r="AW92" i="11" s="1"/>
  <c r="AY92" i="11" s="1"/>
  <c r="BA92" i="11" s="1"/>
  <c r="BC92" i="11" s="1"/>
  <c r="BE92" i="11" s="1"/>
  <c r="BG92" i="11" s="1"/>
  <c r="BI92" i="11" s="1"/>
  <c r="BK92" i="11" s="1"/>
  <c r="BM92" i="11" s="1"/>
  <c r="BO92" i="11" s="1"/>
  <c r="BQ92" i="11" s="1"/>
  <c r="BS92" i="11" s="1"/>
  <c r="BU92" i="11" s="1"/>
  <c r="BW92" i="11" s="1"/>
  <c r="BY92" i="11" s="1"/>
  <c r="CA92" i="11" s="1"/>
  <c r="CC92" i="11" s="1"/>
  <c r="CE92" i="11" s="1"/>
  <c r="CG92" i="11" s="1"/>
  <c r="CI92" i="11" s="1"/>
  <c r="CK92" i="11" s="1"/>
  <c r="CM92" i="11" s="1"/>
  <c r="CO92" i="11" s="1"/>
  <c r="CQ92" i="11" s="1"/>
  <c r="CS92" i="11" s="1"/>
  <c r="CU92" i="11" s="1"/>
  <c r="CW92" i="11" s="1"/>
  <c r="CY92" i="11" s="1"/>
  <c r="DA92" i="11" s="1"/>
  <c r="DC92" i="11" s="1"/>
  <c r="DE92" i="11" s="1"/>
  <c r="DG92" i="11" s="1"/>
  <c r="DI92" i="11" s="1"/>
  <c r="DK92" i="11" s="1"/>
  <c r="DM92" i="11" s="1"/>
  <c r="DO92" i="11" s="1"/>
  <c r="DQ92" i="11" s="1"/>
  <c r="DS92" i="11" s="1"/>
  <c r="DU92" i="11" s="1"/>
  <c r="DW92" i="11" s="1"/>
  <c r="DY92" i="11" s="1"/>
  <c r="EA92" i="11" s="1"/>
  <c r="O92" i="11"/>
  <c r="Q92" i="11" s="1"/>
  <c r="S92" i="11" s="1"/>
  <c r="U92" i="11" s="1"/>
  <c r="W92" i="11" s="1"/>
  <c r="Y92" i="11" s="1"/>
  <c r="AA92" i="11" s="1"/>
  <c r="AC92" i="11" s="1"/>
  <c r="AE92" i="11" s="1"/>
  <c r="AG92" i="11" s="1"/>
  <c r="AI92" i="11" s="1"/>
  <c r="AK92" i="11" s="1"/>
  <c r="AM92" i="11" s="1"/>
  <c r="AO92" i="11" s="1"/>
  <c r="AQ92" i="11" s="1"/>
  <c r="AS92" i="11" s="1"/>
  <c r="M92" i="11"/>
  <c r="K92" i="11"/>
  <c r="Y91" i="11"/>
  <c r="AA91" i="11" s="1"/>
  <c r="AC91" i="11" s="1"/>
  <c r="AE91" i="11" s="1"/>
  <c r="AG91" i="11" s="1"/>
  <c r="AI91" i="11" s="1"/>
  <c r="AK91" i="11" s="1"/>
  <c r="AM91" i="11" s="1"/>
  <c r="AO91" i="11" s="1"/>
  <c r="AQ91" i="11" s="1"/>
  <c r="AS91" i="11" s="1"/>
  <c r="AU91" i="11" s="1"/>
  <c r="AW91" i="11" s="1"/>
  <c r="AY91" i="11" s="1"/>
  <c r="BA91" i="11" s="1"/>
  <c r="BC91" i="11" s="1"/>
  <c r="BE91" i="11" s="1"/>
  <c r="BG91" i="11" s="1"/>
  <c r="BI91" i="11" s="1"/>
  <c r="BK91" i="11" s="1"/>
  <c r="BM91" i="11" s="1"/>
  <c r="BO91" i="11" s="1"/>
  <c r="BQ91" i="11" s="1"/>
  <c r="BS91" i="11" s="1"/>
  <c r="BU91" i="11" s="1"/>
  <c r="BW91" i="11" s="1"/>
  <c r="BY91" i="11" s="1"/>
  <c r="CA91" i="11" s="1"/>
  <c r="CC91" i="11" s="1"/>
  <c r="CE91" i="11" s="1"/>
  <c r="CG91" i="11" s="1"/>
  <c r="CI91" i="11" s="1"/>
  <c r="CK91" i="11" s="1"/>
  <c r="CM91" i="11" s="1"/>
  <c r="CO91" i="11" s="1"/>
  <c r="CQ91" i="11" s="1"/>
  <c r="CS91" i="11" s="1"/>
  <c r="CU91" i="11" s="1"/>
  <c r="CW91" i="11" s="1"/>
  <c r="CY91" i="11" s="1"/>
  <c r="DA91" i="11" s="1"/>
  <c r="DC91" i="11" s="1"/>
  <c r="DE91" i="11" s="1"/>
  <c r="DG91" i="11" s="1"/>
  <c r="DI91" i="11" s="1"/>
  <c r="DK91" i="11" s="1"/>
  <c r="DM91" i="11" s="1"/>
  <c r="DO91" i="11" s="1"/>
  <c r="DQ91" i="11" s="1"/>
  <c r="DS91" i="11" s="1"/>
  <c r="DU91" i="11" s="1"/>
  <c r="DW91" i="11" s="1"/>
  <c r="DY91" i="11" s="1"/>
  <c r="EA91" i="11" s="1"/>
  <c r="Q91" i="11"/>
  <c r="S91" i="11" s="1"/>
  <c r="U91" i="11" s="1"/>
  <c r="W91" i="11" s="1"/>
  <c r="O91" i="11"/>
  <c r="M91" i="11"/>
  <c r="K91" i="11"/>
  <c r="K90" i="11"/>
  <c r="M90" i="11" s="1"/>
  <c r="O90" i="11" s="1"/>
  <c r="Q90" i="11" s="1"/>
  <c r="S90" i="11" s="1"/>
  <c r="U90" i="11" s="1"/>
  <c r="W90" i="11" s="1"/>
  <c r="Y90" i="11" s="1"/>
  <c r="AA90" i="11" s="1"/>
  <c r="AC90" i="11" s="1"/>
  <c r="AE90" i="11" s="1"/>
  <c r="AG90" i="11" s="1"/>
  <c r="AI90" i="11" s="1"/>
  <c r="AK90" i="11" s="1"/>
  <c r="AM90" i="11" s="1"/>
  <c r="AO90" i="11" s="1"/>
  <c r="AQ90" i="11" s="1"/>
  <c r="AS90" i="11" s="1"/>
  <c r="AU90" i="11" s="1"/>
  <c r="AW90" i="11" s="1"/>
  <c r="AY90" i="11" s="1"/>
  <c r="BA90" i="11" s="1"/>
  <c r="BC90" i="11" s="1"/>
  <c r="BE90" i="11" s="1"/>
  <c r="BG90" i="11" s="1"/>
  <c r="BI90" i="11" s="1"/>
  <c r="BK90" i="11" s="1"/>
  <c r="BM90" i="11" s="1"/>
  <c r="BO90" i="11" s="1"/>
  <c r="BQ90" i="11" s="1"/>
  <c r="BS90" i="11" s="1"/>
  <c r="BU90" i="11" s="1"/>
  <c r="BW90" i="11" s="1"/>
  <c r="BY90" i="11" s="1"/>
  <c r="CA90" i="11" s="1"/>
  <c r="CC90" i="11" s="1"/>
  <c r="CE90" i="11" s="1"/>
  <c r="CG90" i="11" s="1"/>
  <c r="CI90" i="11" s="1"/>
  <c r="CK90" i="11" s="1"/>
  <c r="CM90" i="11" s="1"/>
  <c r="CO90" i="11" s="1"/>
  <c r="CQ90" i="11" s="1"/>
  <c r="CS90" i="11" s="1"/>
  <c r="CU90" i="11" s="1"/>
  <c r="CW90" i="11" s="1"/>
  <c r="CY90" i="11" s="1"/>
  <c r="DA90" i="11" s="1"/>
  <c r="DC90" i="11" s="1"/>
  <c r="DE90" i="11" s="1"/>
  <c r="DG90" i="11" s="1"/>
  <c r="DI90" i="11" s="1"/>
  <c r="DK90" i="11" s="1"/>
  <c r="DM90" i="11" s="1"/>
  <c r="DO90" i="11" s="1"/>
  <c r="DQ90" i="11" s="1"/>
  <c r="DS90" i="11" s="1"/>
  <c r="DU90" i="11" s="1"/>
  <c r="DW90" i="11" s="1"/>
  <c r="DY90" i="11" s="1"/>
  <c r="EA90" i="11" s="1"/>
  <c r="U89" i="11"/>
  <c r="W89" i="11" s="1"/>
  <c r="Y89" i="11" s="1"/>
  <c r="AA89" i="11" s="1"/>
  <c r="AC89" i="11" s="1"/>
  <c r="AE89" i="11" s="1"/>
  <c r="AG89" i="11" s="1"/>
  <c r="AI89" i="11" s="1"/>
  <c r="AK89" i="11" s="1"/>
  <c r="AM89" i="11" s="1"/>
  <c r="AO89" i="11" s="1"/>
  <c r="AQ89" i="11" s="1"/>
  <c r="AS89" i="11" s="1"/>
  <c r="AU89" i="11" s="1"/>
  <c r="AW89" i="11" s="1"/>
  <c r="AY89" i="11" s="1"/>
  <c r="BA89" i="11" s="1"/>
  <c r="BC89" i="11" s="1"/>
  <c r="BE89" i="11" s="1"/>
  <c r="BG89" i="11" s="1"/>
  <c r="BI89" i="11" s="1"/>
  <c r="BK89" i="11" s="1"/>
  <c r="BM89" i="11" s="1"/>
  <c r="BO89" i="11" s="1"/>
  <c r="BQ89" i="11" s="1"/>
  <c r="BS89" i="11" s="1"/>
  <c r="BU89" i="11" s="1"/>
  <c r="BW89" i="11" s="1"/>
  <c r="BY89" i="11" s="1"/>
  <c r="CA89" i="11" s="1"/>
  <c r="CC89" i="11" s="1"/>
  <c r="CE89" i="11" s="1"/>
  <c r="CG89" i="11" s="1"/>
  <c r="CI89" i="11" s="1"/>
  <c r="CK89" i="11" s="1"/>
  <c r="CM89" i="11" s="1"/>
  <c r="CO89" i="11" s="1"/>
  <c r="CQ89" i="11" s="1"/>
  <c r="CS89" i="11" s="1"/>
  <c r="CU89" i="11" s="1"/>
  <c r="CW89" i="11" s="1"/>
  <c r="CY89" i="11" s="1"/>
  <c r="DA89" i="11" s="1"/>
  <c r="DC89" i="11" s="1"/>
  <c r="DE89" i="11" s="1"/>
  <c r="DG89" i="11" s="1"/>
  <c r="DI89" i="11" s="1"/>
  <c r="DK89" i="11" s="1"/>
  <c r="DM89" i="11" s="1"/>
  <c r="DO89" i="11" s="1"/>
  <c r="DQ89" i="11" s="1"/>
  <c r="DS89" i="11" s="1"/>
  <c r="DU89" i="11" s="1"/>
  <c r="DW89" i="11" s="1"/>
  <c r="DY89" i="11" s="1"/>
  <c r="EA89" i="11" s="1"/>
  <c r="M89" i="11"/>
  <c r="O89" i="11" s="1"/>
  <c r="Q89" i="11" s="1"/>
  <c r="S89" i="11" s="1"/>
  <c r="K89" i="11"/>
  <c r="U88" i="11"/>
  <c r="W88" i="11" s="1"/>
  <c r="Y88" i="11" s="1"/>
  <c r="AA88" i="11" s="1"/>
  <c r="AC88" i="11" s="1"/>
  <c r="AE88" i="11" s="1"/>
  <c r="AG88" i="11" s="1"/>
  <c r="AI88" i="11" s="1"/>
  <c r="AK88" i="11" s="1"/>
  <c r="AM88" i="11" s="1"/>
  <c r="AO88" i="11" s="1"/>
  <c r="AQ88" i="11" s="1"/>
  <c r="AS88" i="11" s="1"/>
  <c r="AU88" i="11" s="1"/>
  <c r="AW88" i="11" s="1"/>
  <c r="AY88" i="11" s="1"/>
  <c r="BA88" i="11" s="1"/>
  <c r="BC88" i="11" s="1"/>
  <c r="BE88" i="11" s="1"/>
  <c r="BG88" i="11" s="1"/>
  <c r="BI88" i="11" s="1"/>
  <c r="BK88" i="11" s="1"/>
  <c r="BM88" i="11" s="1"/>
  <c r="BO88" i="11" s="1"/>
  <c r="BQ88" i="11" s="1"/>
  <c r="BS88" i="11" s="1"/>
  <c r="BU88" i="11" s="1"/>
  <c r="BW88" i="11" s="1"/>
  <c r="BY88" i="11" s="1"/>
  <c r="CA88" i="11" s="1"/>
  <c r="CC88" i="11" s="1"/>
  <c r="CE88" i="11" s="1"/>
  <c r="CG88" i="11" s="1"/>
  <c r="CI88" i="11" s="1"/>
  <c r="CK88" i="11" s="1"/>
  <c r="CM88" i="11" s="1"/>
  <c r="CO88" i="11" s="1"/>
  <c r="CQ88" i="11" s="1"/>
  <c r="CS88" i="11" s="1"/>
  <c r="CU88" i="11" s="1"/>
  <c r="CW88" i="11" s="1"/>
  <c r="CY88" i="11" s="1"/>
  <c r="DA88" i="11" s="1"/>
  <c r="DC88" i="11" s="1"/>
  <c r="DE88" i="11" s="1"/>
  <c r="DG88" i="11" s="1"/>
  <c r="DI88" i="11" s="1"/>
  <c r="DK88" i="11" s="1"/>
  <c r="DM88" i="11" s="1"/>
  <c r="DO88" i="11" s="1"/>
  <c r="DQ88" i="11" s="1"/>
  <c r="DS88" i="11" s="1"/>
  <c r="DU88" i="11" s="1"/>
  <c r="DW88" i="11" s="1"/>
  <c r="DY88" i="11" s="1"/>
  <c r="EA88" i="11" s="1"/>
  <c r="M88" i="11"/>
  <c r="O88" i="11" s="1"/>
  <c r="Q88" i="11" s="1"/>
  <c r="S88" i="11" s="1"/>
  <c r="K88" i="11"/>
  <c r="AW87" i="11"/>
  <c r="AY87" i="11" s="1"/>
  <c r="BA87" i="11" s="1"/>
  <c r="BC87" i="11" s="1"/>
  <c r="BE87" i="11" s="1"/>
  <c r="BG87" i="11" s="1"/>
  <c r="BI87" i="11" s="1"/>
  <c r="BK87" i="11" s="1"/>
  <c r="BM87" i="11" s="1"/>
  <c r="BO87" i="11" s="1"/>
  <c r="BQ87" i="11" s="1"/>
  <c r="BS87" i="11" s="1"/>
  <c r="BU87" i="11" s="1"/>
  <c r="BW87" i="11" s="1"/>
  <c r="BY87" i="11" s="1"/>
  <c r="CA87" i="11" s="1"/>
  <c r="CC87" i="11" s="1"/>
  <c r="CE87" i="11" s="1"/>
  <c r="CG87" i="11" s="1"/>
  <c r="CI87" i="11" s="1"/>
  <c r="CK87" i="11" s="1"/>
  <c r="CM87" i="11" s="1"/>
  <c r="CO87" i="11" s="1"/>
  <c r="CQ87" i="11" s="1"/>
  <c r="CS87" i="11" s="1"/>
  <c r="CU87" i="11" s="1"/>
  <c r="CW87" i="11" s="1"/>
  <c r="CY87" i="11" s="1"/>
  <c r="DA87" i="11" s="1"/>
  <c r="DC87" i="11" s="1"/>
  <c r="DE87" i="11" s="1"/>
  <c r="DG87" i="11" s="1"/>
  <c r="DI87" i="11" s="1"/>
  <c r="DK87" i="11" s="1"/>
  <c r="DM87" i="11" s="1"/>
  <c r="DO87" i="11" s="1"/>
  <c r="DQ87" i="11" s="1"/>
  <c r="DS87" i="11" s="1"/>
  <c r="DU87" i="11" s="1"/>
  <c r="DW87" i="11" s="1"/>
  <c r="DY87" i="11" s="1"/>
  <c r="EA87" i="11" s="1"/>
  <c r="AG87" i="11"/>
  <c r="AI87" i="11" s="1"/>
  <c r="AK87" i="11" s="1"/>
  <c r="AM87" i="11" s="1"/>
  <c r="AO87" i="11" s="1"/>
  <c r="AQ87" i="11" s="1"/>
  <c r="AS87" i="11" s="1"/>
  <c r="AU87" i="11" s="1"/>
  <c r="Q87" i="11"/>
  <c r="S87" i="11" s="1"/>
  <c r="U87" i="11" s="1"/>
  <c r="W87" i="11" s="1"/>
  <c r="Y87" i="11" s="1"/>
  <c r="AA87" i="11" s="1"/>
  <c r="AC87" i="11" s="1"/>
  <c r="AE87" i="11" s="1"/>
  <c r="O87" i="11"/>
  <c r="M87" i="11"/>
  <c r="K87" i="11"/>
  <c r="AI86" i="11"/>
  <c r="AK86" i="11" s="1"/>
  <c r="AM86" i="11" s="1"/>
  <c r="AO86" i="11" s="1"/>
  <c r="AQ86" i="11" s="1"/>
  <c r="AS86" i="11" s="1"/>
  <c r="AU86" i="11" s="1"/>
  <c r="AW86" i="11" s="1"/>
  <c r="AY86" i="11" s="1"/>
  <c r="BA86" i="11" s="1"/>
  <c r="BC86" i="11" s="1"/>
  <c r="BE86" i="11" s="1"/>
  <c r="BG86" i="11" s="1"/>
  <c r="BI86" i="11" s="1"/>
  <c r="BK86" i="11" s="1"/>
  <c r="BM86" i="11" s="1"/>
  <c r="BO86" i="11" s="1"/>
  <c r="BQ86" i="11" s="1"/>
  <c r="BS86" i="11" s="1"/>
  <c r="BU86" i="11" s="1"/>
  <c r="BW86" i="11" s="1"/>
  <c r="BY86" i="11" s="1"/>
  <c r="CA86" i="11" s="1"/>
  <c r="CC86" i="11" s="1"/>
  <c r="CE86" i="11" s="1"/>
  <c r="CG86" i="11" s="1"/>
  <c r="CI86" i="11" s="1"/>
  <c r="CK86" i="11" s="1"/>
  <c r="CM86" i="11" s="1"/>
  <c r="CO86" i="11" s="1"/>
  <c r="CQ86" i="11" s="1"/>
  <c r="CS86" i="11" s="1"/>
  <c r="CU86" i="11" s="1"/>
  <c r="CW86" i="11" s="1"/>
  <c r="CY86" i="11" s="1"/>
  <c r="DA86" i="11" s="1"/>
  <c r="DC86" i="11" s="1"/>
  <c r="DE86" i="11" s="1"/>
  <c r="DG86" i="11" s="1"/>
  <c r="DI86" i="11" s="1"/>
  <c r="DK86" i="11" s="1"/>
  <c r="DM86" i="11" s="1"/>
  <c r="DO86" i="11" s="1"/>
  <c r="DQ86" i="11" s="1"/>
  <c r="DS86" i="11" s="1"/>
  <c r="DU86" i="11" s="1"/>
  <c r="DW86" i="11" s="1"/>
  <c r="DY86" i="11" s="1"/>
  <c r="EA86" i="11" s="1"/>
  <c r="S86" i="11"/>
  <c r="U86" i="11" s="1"/>
  <c r="W86" i="11" s="1"/>
  <c r="Y86" i="11" s="1"/>
  <c r="AA86" i="11" s="1"/>
  <c r="AC86" i="11" s="1"/>
  <c r="AE86" i="11" s="1"/>
  <c r="AG86" i="11" s="1"/>
  <c r="K86" i="11"/>
  <c r="M86" i="11" s="1"/>
  <c r="O86" i="11" s="1"/>
  <c r="Q86" i="11" s="1"/>
  <c r="K85" i="11"/>
  <c r="M85" i="11" s="1"/>
  <c r="O85" i="11" s="1"/>
  <c r="Q85" i="11" s="1"/>
  <c r="S85" i="11" s="1"/>
  <c r="U85" i="11" s="1"/>
  <c r="W85" i="11" s="1"/>
  <c r="Y85" i="11" s="1"/>
  <c r="AA85" i="11" s="1"/>
  <c r="AC85" i="11" s="1"/>
  <c r="AE85" i="11" s="1"/>
  <c r="AG85" i="11" s="1"/>
  <c r="AI85" i="11" s="1"/>
  <c r="AK85" i="11" s="1"/>
  <c r="AM85" i="11" s="1"/>
  <c r="AO85" i="11" s="1"/>
  <c r="AQ85" i="11" s="1"/>
  <c r="AS85" i="11" s="1"/>
  <c r="AU85" i="11" s="1"/>
  <c r="AW85" i="11" s="1"/>
  <c r="AY85" i="11" s="1"/>
  <c r="BA85" i="11" s="1"/>
  <c r="BC85" i="11" s="1"/>
  <c r="BE85" i="11" s="1"/>
  <c r="BG85" i="11" s="1"/>
  <c r="BI85" i="11" s="1"/>
  <c r="BK85" i="11" s="1"/>
  <c r="BM85" i="11" s="1"/>
  <c r="BO85" i="11" s="1"/>
  <c r="BQ85" i="11" s="1"/>
  <c r="BS85" i="11" s="1"/>
  <c r="BU85" i="11" s="1"/>
  <c r="BW85" i="11" s="1"/>
  <c r="BY85" i="11" s="1"/>
  <c r="CA85" i="11" s="1"/>
  <c r="CC85" i="11" s="1"/>
  <c r="CE85" i="11" s="1"/>
  <c r="CG85" i="11" s="1"/>
  <c r="CI85" i="11" s="1"/>
  <c r="CK85" i="11" s="1"/>
  <c r="CM85" i="11" s="1"/>
  <c r="CO85" i="11" s="1"/>
  <c r="CQ85" i="11" s="1"/>
  <c r="CS85" i="11" s="1"/>
  <c r="CU85" i="11" s="1"/>
  <c r="CW85" i="11" s="1"/>
  <c r="CY85" i="11" s="1"/>
  <c r="DA85" i="11" s="1"/>
  <c r="DC85" i="11" s="1"/>
  <c r="DE85" i="11" s="1"/>
  <c r="DG85" i="11" s="1"/>
  <c r="DI85" i="11" s="1"/>
  <c r="DK85" i="11" s="1"/>
  <c r="DM85" i="11" s="1"/>
  <c r="DO85" i="11" s="1"/>
  <c r="DQ85" i="11" s="1"/>
  <c r="DS85" i="11" s="1"/>
  <c r="DU85" i="11" s="1"/>
  <c r="DW85" i="11" s="1"/>
  <c r="DY85" i="11" s="1"/>
  <c r="EA85" i="11" s="1"/>
  <c r="O84" i="11"/>
  <c r="Q84" i="11" s="1"/>
  <c r="S84" i="11" s="1"/>
  <c r="U84" i="11" s="1"/>
  <c r="W84" i="11" s="1"/>
  <c r="Y84" i="11" s="1"/>
  <c r="AA84" i="11" s="1"/>
  <c r="AC84" i="11" s="1"/>
  <c r="AE84" i="11" s="1"/>
  <c r="AG84" i="11" s="1"/>
  <c r="AI84" i="11" s="1"/>
  <c r="AK84" i="11" s="1"/>
  <c r="AM84" i="11" s="1"/>
  <c r="AO84" i="11" s="1"/>
  <c r="AQ84" i="11" s="1"/>
  <c r="AS84" i="11" s="1"/>
  <c r="AU84" i="11" s="1"/>
  <c r="AW84" i="11" s="1"/>
  <c r="AY84" i="11" s="1"/>
  <c r="BA84" i="11" s="1"/>
  <c r="BC84" i="11" s="1"/>
  <c r="BE84" i="11" s="1"/>
  <c r="BG84" i="11" s="1"/>
  <c r="BI84" i="11" s="1"/>
  <c r="BK84" i="11" s="1"/>
  <c r="BM84" i="11" s="1"/>
  <c r="BO84" i="11" s="1"/>
  <c r="BQ84" i="11" s="1"/>
  <c r="BS84" i="11" s="1"/>
  <c r="BU84" i="11" s="1"/>
  <c r="BW84" i="11" s="1"/>
  <c r="BY84" i="11" s="1"/>
  <c r="CA84" i="11" s="1"/>
  <c r="CC84" i="11" s="1"/>
  <c r="CE84" i="11" s="1"/>
  <c r="CG84" i="11" s="1"/>
  <c r="CI84" i="11" s="1"/>
  <c r="CK84" i="11" s="1"/>
  <c r="CM84" i="11" s="1"/>
  <c r="CO84" i="11" s="1"/>
  <c r="CQ84" i="11" s="1"/>
  <c r="CS84" i="11" s="1"/>
  <c r="CU84" i="11" s="1"/>
  <c r="CW84" i="11" s="1"/>
  <c r="CY84" i="11" s="1"/>
  <c r="DA84" i="11" s="1"/>
  <c r="DC84" i="11" s="1"/>
  <c r="DE84" i="11" s="1"/>
  <c r="DG84" i="11" s="1"/>
  <c r="DI84" i="11" s="1"/>
  <c r="DK84" i="11" s="1"/>
  <c r="DM84" i="11" s="1"/>
  <c r="DO84" i="11" s="1"/>
  <c r="DQ84" i="11" s="1"/>
  <c r="DS84" i="11" s="1"/>
  <c r="DU84" i="11" s="1"/>
  <c r="DW84" i="11" s="1"/>
  <c r="DY84" i="11" s="1"/>
  <c r="EA84" i="11" s="1"/>
  <c r="M84" i="11"/>
  <c r="K84" i="11"/>
  <c r="Q83" i="11"/>
  <c r="S83" i="11" s="1"/>
  <c r="U83" i="11" s="1"/>
  <c r="W83" i="11" s="1"/>
  <c r="Y83" i="11" s="1"/>
  <c r="AA83" i="11" s="1"/>
  <c r="AC83" i="11" s="1"/>
  <c r="AE83" i="11" s="1"/>
  <c r="AG83" i="11" s="1"/>
  <c r="AI83" i="11" s="1"/>
  <c r="AK83" i="11" s="1"/>
  <c r="AM83" i="11" s="1"/>
  <c r="AO83" i="11" s="1"/>
  <c r="AQ83" i="11" s="1"/>
  <c r="AS83" i="11" s="1"/>
  <c r="AU83" i="11" s="1"/>
  <c r="AW83" i="11" s="1"/>
  <c r="AY83" i="11" s="1"/>
  <c r="BA83" i="11" s="1"/>
  <c r="BC83" i="11" s="1"/>
  <c r="BE83" i="11" s="1"/>
  <c r="BG83" i="11" s="1"/>
  <c r="BI83" i="11" s="1"/>
  <c r="BK83" i="11" s="1"/>
  <c r="BM83" i="11" s="1"/>
  <c r="BO83" i="11" s="1"/>
  <c r="BQ83" i="11" s="1"/>
  <c r="BS83" i="11" s="1"/>
  <c r="BU83" i="11" s="1"/>
  <c r="BW83" i="11" s="1"/>
  <c r="BY83" i="11" s="1"/>
  <c r="CA83" i="11" s="1"/>
  <c r="CC83" i="11" s="1"/>
  <c r="CE83" i="11" s="1"/>
  <c r="CG83" i="11" s="1"/>
  <c r="CI83" i="11" s="1"/>
  <c r="CK83" i="11" s="1"/>
  <c r="CM83" i="11" s="1"/>
  <c r="CO83" i="11" s="1"/>
  <c r="CQ83" i="11" s="1"/>
  <c r="CS83" i="11" s="1"/>
  <c r="CU83" i="11" s="1"/>
  <c r="CW83" i="11" s="1"/>
  <c r="CY83" i="11" s="1"/>
  <c r="DA83" i="11" s="1"/>
  <c r="DC83" i="11" s="1"/>
  <c r="DE83" i="11" s="1"/>
  <c r="DG83" i="11" s="1"/>
  <c r="DI83" i="11" s="1"/>
  <c r="DK83" i="11" s="1"/>
  <c r="DM83" i="11" s="1"/>
  <c r="DO83" i="11" s="1"/>
  <c r="DQ83" i="11" s="1"/>
  <c r="DS83" i="11" s="1"/>
  <c r="DU83" i="11" s="1"/>
  <c r="DW83" i="11" s="1"/>
  <c r="DY83" i="11" s="1"/>
  <c r="EA83" i="11" s="1"/>
  <c r="K83" i="11"/>
  <c r="M83" i="11" s="1"/>
  <c r="O83" i="11" s="1"/>
  <c r="AA82" i="11"/>
  <c r="AC82" i="11" s="1"/>
  <c r="AE82" i="11" s="1"/>
  <c r="AG82" i="11" s="1"/>
  <c r="AI82" i="11" s="1"/>
  <c r="AK82" i="11" s="1"/>
  <c r="AM82" i="11" s="1"/>
  <c r="AO82" i="11" s="1"/>
  <c r="AQ82" i="11" s="1"/>
  <c r="AS82" i="11" s="1"/>
  <c r="AU82" i="11" s="1"/>
  <c r="AW82" i="11" s="1"/>
  <c r="AY82" i="11" s="1"/>
  <c r="BA82" i="11" s="1"/>
  <c r="BC82" i="11" s="1"/>
  <c r="BE82" i="11" s="1"/>
  <c r="BG82" i="11" s="1"/>
  <c r="BI82" i="11" s="1"/>
  <c r="BK82" i="11" s="1"/>
  <c r="BM82" i="11" s="1"/>
  <c r="BO82" i="11" s="1"/>
  <c r="BQ82" i="11" s="1"/>
  <c r="BS82" i="11" s="1"/>
  <c r="BU82" i="11" s="1"/>
  <c r="BW82" i="11" s="1"/>
  <c r="BY82" i="11" s="1"/>
  <c r="CA82" i="11" s="1"/>
  <c r="CC82" i="11" s="1"/>
  <c r="CE82" i="11" s="1"/>
  <c r="CG82" i="11" s="1"/>
  <c r="CI82" i="11" s="1"/>
  <c r="CK82" i="11" s="1"/>
  <c r="CM82" i="11" s="1"/>
  <c r="CO82" i="11" s="1"/>
  <c r="CQ82" i="11" s="1"/>
  <c r="CS82" i="11" s="1"/>
  <c r="CU82" i="11" s="1"/>
  <c r="CW82" i="11" s="1"/>
  <c r="CY82" i="11" s="1"/>
  <c r="DA82" i="11" s="1"/>
  <c r="DC82" i="11" s="1"/>
  <c r="DE82" i="11" s="1"/>
  <c r="DG82" i="11" s="1"/>
  <c r="DI82" i="11" s="1"/>
  <c r="DK82" i="11" s="1"/>
  <c r="DM82" i="11" s="1"/>
  <c r="DO82" i="11" s="1"/>
  <c r="DQ82" i="11" s="1"/>
  <c r="DS82" i="11" s="1"/>
  <c r="DU82" i="11" s="1"/>
  <c r="DW82" i="11" s="1"/>
  <c r="DY82" i="11" s="1"/>
  <c r="EA82" i="11" s="1"/>
  <c r="S82" i="11"/>
  <c r="U82" i="11" s="1"/>
  <c r="W82" i="11" s="1"/>
  <c r="Y82" i="11" s="1"/>
  <c r="K82" i="11"/>
  <c r="M82" i="11" s="1"/>
  <c r="O82" i="11" s="1"/>
  <c r="Q82" i="11" s="1"/>
  <c r="U81" i="11"/>
  <c r="W81" i="11" s="1"/>
  <c r="Y81" i="11" s="1"/>
  <c r="AA81" i="11" s="1"/>
  <c r="AC81" i="11" s="1"/>
  <c r="AE81" i="11" s="1"/>
  <c r="AG81" i="11" s="1"/>
  <c r="AI81" i="11" s="1"/>
  <c r="AK81" i="11" s="1"/>
  <c r="AM81" i="11" s="1"/>
  <c r="AO81" i="11" s="1"/>
  <c r="AQ81" i="11" s="1"/>
  <c r="AS81" i="11" s="1"/>
  <c r="AU81" i="11" s="1"/>
  <c r="AW81" i="11" s="1"/>
  <c r="AY81" i="11" s="1"/>
  <c r="BA81" i="11" s="1"/>
  <c r="BC81" i="11" s="1"/>
  <c r="BE81" i="11" s="1"/>
  <c r="BG81" i="11" s="1"/>
  <c r="BI81" i="11" s="1"/>
  <c r="BK81" i="11" s="1"/>
  <c r="BM81" i="11" s="1"/>
  <c r="BO81" i="11" s="1"/>
  <c r="BQ81" i="11" s="1"/>
  <c r="BS81" i="11" s="1"/>
  <c r="BU81" i="11" s="1"/>
  <c r="BW81" i="11" s="1"/>
  <c r="BY81" i="11" s="1"/>
  <c r="CA81" i="11" s="1"/>
  <c r="CC81" i="11" s="1"/>
  <c r="CE81" i="11" s="1"/>
  <c r="CG81" i="11" s="1"/>
  <c r="CI81" i="11" s="1"/>
  <c r="CK81" i="11" s="1"/>
  <c r="CM81" i="11" s="1"/>
  <c r="CO81" i="11" s="1"/>
  <c r="CQ81" i="11" s="1"/>
  <c r="CS81" i="11" s="1"/>
  <c r="CU81" i="11" s="1"/>
  <c r="CW81" i="11" s="1"/>
  <c r="CY81" i="11" s="1"/>
  <c r="DA81" i="11" s="1"/>
  <c r="DC81" i="11" s="1"/>
  <c r="DE81" i="11" s="1"/>
  <c r="DG81" i="11" s="1"/>
  <c r="DI81" i="11" s="1"/>
  <c r="DK81" i="11" s="1"/>
  <c r="DM81" i="11" s="1"/>
  <c r="DO81" i="11" s="1"/>
  <c r="DQ81" i="11" s="1"/>
  <c r="DS81" i="11" s="1"/>
  <c r="DU81" i="11" s="1"/>
  <c r="DW81" i="11" s="1"/>
  <c r="DY81" i="11" s="1"/>
  <c r="EA81" i="11" s="1"/>
  <c r="M81" i="11"/>
  <c r="O81" i="11" s="1"/>
  <c r="Q81" i="11" s="1"/>
  <c r="S81" i="11" s="1"/>
  <c r="K81" i="11"/>
  <c r="W80" i="11"/>
  <c r="Y80" i="11" s="1"/>
  <c r="AA80" i="11" s="1"/>
  <c r="AC80" i="11" s="1"/>
  <c r="AE80" i="11" s="1"/>
  <c r="AG80" i="11" s="1"/>
  <c r="AI80" i="11" s="1"/>
  <c r="AK80" i="11" s="1"/>
  <c r="AM80" i="11" s="1"/>
  <c r="AO80" i="11" s="1"/>
  <c r="AQ80" i="11" s="1"/>
  <c r="AS80" i="11" s="1"/>
  <c r="AU80" i="11" s="1"/>
  <c r="AW80" i="11" s="1"/>
  <c r="AY80" i="11" s="1"/>
  <c r="BA80" i="11" s="1"/>
  <c r="BC80" i="11" s="1"/>
  <c r="BE80" i="11" s="1"/>
  <c r="BG80" i="11" s="1"/>
  <c r="BI80" i="11" s="1"/>
  <c r="BK80" i="11" s="1"/>
  <c r="BM80" i="11" s="1"/>
  <c r="BO80" i="11" s="1"/>
  <c r="BQ80" i="11" s="1"/>
  <c r="BS80" i="11" s="1"/>
  <c r="BU80" i="11" s="1"/>
  <c r="BW80" i="11" s="1"/>
  <c r="BY80" i="11" s="1"/>
  <c r="CA80" i="11" s="1"/>
  <c r="CC80" i="11" s="1"/>
  <c r="CE80" i="11" s="1"/>
  <c r="CG80" i="11" s="1"/>
  <c r="CI80" i="11" s="1"/>
  <c r="CK80" i="11" s="1"/>
  <c r="CM80" i="11" s="1"/>
  <c r="CO80" i="11" s="1"/>
  <c r="CQ80" i="11" s="1"/>
  <c r="CS80" i="11" s="1"/>
  <c r="CU80" i="11" s="1"/>
  <c r="CW80" i="11" s="1"/>
  <c r="CY80" i="11" s="1"/>
  <c r="DA80" i="11" s="1"/>
  <c r="DC80" i="11" s="1"/>
  <c r="DE80" i="11" s="1"/>
  <c r="DG80" i="11" s="1"/>
  <c r="DI80" i="11" s="1"/>
  <c r="DK80" i="11" s="1"/>
  <c r="DM80" i="11" s="1"/>
  <c r="DO80" i="11" s="1"/>
  <c r="DQ80" i="11" s="1"/>
  <c r="DS80" i="11" s="1"/>
  <c r="DU80" i="11" s="1"/>
  <c r="DW80" i="11" s="1"/>
  <c r="DY80" i="11" s="1"/>
  <c r="EA80" i="11" s="1"/>
  <c r="O80" i="11"/>
  <c r="Q80" i="11" s="1"/>
  <c r="S80" i="11" s="1"/>
  <c r="U80" i="11" s="1"/>
  <c r="K80" i="11"/>
  <c r="M80" i="11" s="1"/>
  <c r="Y79" i="11"/>
  <c r="AA79" i="11" s="1"/>
  <c r="AC79" i="11" s="1"/>
  <c r="AE79" i="11" s="1"/>
  <c r="AG79" i="11" s="1"/>
  <c r="AI79" i="11" s="1"/>
  <c r="AK79" i="11" s="1"/>
  <c r="AM79" i="11" s="1"/>
  <c r="AO79" i="11" s="1"/>
  <c r="AQ79" i="11" s="1"/>
  <c r="AS79" i="11" s="1"/>
  <c r="AU79" i="11" s="1"/>
  <c r="AW79" i="11" s="1"/>
  <c r="AY79" i="11" s="1"/>
  <c r="BA79" i="11" s="1"/>
  <c r="BC79" i="11" s="1"/>
  <c r="BE79" i="11" s="1"/>
  <c r="BG79" i="11" s="1"/>
  <c r="BI79" i="11" s="1"/>
  <c r="BK79" i="11" s="1"/>
  <c r="BM79" i="11" s="1"/>
  <c r="BO79" i="11" s="1"/>
  <c r="BQ79" i="11" s="1"/>
  <c r="BS79" i="11" s="1"/>
  <c r="BU79" i="11" s="1"/>
  <c r="BW79" i="11" s="1"/>
  <c r="BY79" i="11" s="1"/>
  <c r="CA79" i="11" s="1"/>
  <c r="CC79" i="11" s="1"/>
  <c r="CE79" i="11" s="1"/>
  <c r="CG79" i="11" s="1"/>
  <c r="CI79" i="11" s="1"/>
  <c r="CK79" i="11" s="1"/>
  <c r="CM79" i="11" s="1"/>
  <c r="CO79" i="11" s="1"/>
  <c r="CQ79" i="11" s="1"/>
  <c r="CS79" i="11" s="1"/>
  <c r="CU79" i="11" s="1"/>
  <c r="CW79" i="11" s="1"/>
  <c r="CY79" i="11" s="1"/>
  <c r="DA79" i="11" s="1"/>
  <c r="DC79" i="11" s="1"/>
  <c r="DE79" i="11" s="1"/>
  <c r="DG79" i="11" s="1"/>
  <c r="DI79" i="11" s="1"/>
  <c r="DK79" i="11" s="1"/>
  <c r="DM79" i="11" s="1"/>
  <c r="DO79" i="11" s="1"/>
  <c r="DQ79" i="11" s="1"/>
  <c r="DS79" i="11" s="1"/>
  <c r="DU79" i="11" s="1"/>
  <c r="DW79" i="11" s="1"/>
  <c r="DY79" i="11" s="1"/>
  <c r="EA79" i="11" s="1"/>
  <c r="Q79" i="11"/>
  <c r="S79" i="11" s="1"/>
  <c r="U79" i="11" s="1"/>
  <c r="W79" i="11" s="1"/>
  <c r="M79" i="11"/>
  <c r="O79" i="11" s="1"/>
  <c r="K79" i="11"/>
  <c r="M74" i="11"/>
  <c r="O74" i="11" s="1"/>
  <c r="Q74" i="11" s="1"/>
  <c r="S74" i="11" s="1"/>
  <c r="U74" i="11" s="1"/>
  <c r="W74" i="11" s="1"/>
  <c r="Y74" i="11" s="1"/>
  <c r="AA74" i="11" s="1"/>
  <c r="AC74" i="11" s="1"/>
  <c r="AE74" i="11" s="1"/>
  <c r="AG74" i="11" s="1"/>
  <c r="AI74" i="11" s="1"/>
  <c r="AK74" i="11" s="1"/>
  <c r="AM74" i="11" s="1"/>
  <c r="AO74" i="11" s="1"/>
  <c r="AQ74" i="11" s="1"/>
  <c r="AS74" i="11" s="1"/>
  <c r="AU74" i="11" s="1"/>
  <c r="AW74" i="11" s="1"/>
  <c r="AY74" i="11" s="1"/>
  <c r="BA74" i="11" s="1"/>
  <c r="BC74" i="11" s="1"/>
  <c r="BE74" i="11" s="1"/>
  <c r="BG74" i="11" s="1"/>
  <c r="BI74" i="11" s="1"/>
  <c r="BK74" i="11" s="1"/>
  <c r="BM74" i="11" s="1"/>
  <c r="BO74" i="11" s="1"/>
  <c r="BQ74" i="11" s="1"/>
  <c r="BS74" i="11" s="1"/>
  <c r="BU74" i="11" s="1"/>
  <c r="BW74" i="11" s="1"/>
  <c r="BY74" i="11" s="1"/>
  <c r="CA74" i="11" s="1"/>
  <c r="CC74" i="11" s="1"/>
  <c r="CE74" i="11" s="1"/>
  <c r="CG74" i="11" s="1"/>
  <c r="CI74" i="11" s="1"/>
  <c r="CK74" i="11" s="1"/>
  <c r="CM74" i="11" s="1"/>
  <c r="CO74" i="11" s="1"/>
  <c r="CQ74" i="11" s="1"/>
  <c r="CS74" i="11" s="1"/>
  <c r="CU74" i="11" s="1"/>
  <c r="CW74" i="11" s="1"/>
  <c r="CY74" i="11" s="1"/>
  <c r="DA74" i="11" s="1"/>
  <c r="DC74" i="11" s="1"/>
  <c r="DE74" i="11" s="1"/>
  <c r="DG74" i="11" s="1"/>
  <c r="DI74" i="11" s="1"/>
  <c r="DK74" i="11" s="1"/>
  <c r="DM74" i="11" s="1"/>
  <c r="DO74" i="11" s="1"/>
  <c r="DQ74" i="11" s="1"/>
  <c r="DS74" i="11" s="1"/>
  <c r="DU74" i="11" s="1"/>
  <c r="DW74" i="11" s="1"/>
  <c r="DY74" i="11" s="1"/>
  <c r="EA74" i="11" s="1"/>
  <c r="K74" i="11"/>
  <c r="AG73" i="11"/>
  <c r="AI73" i="11" s="1"/>
  <c r="AK73" i="11" s="1"/>
  <c r="AM73" i="11" s="1"/>
  <c r="AO73" i="11" s="1"/>
  <c r="AQ73" i="11" s="1"/>
  <c r="AS73" i="11" s="1"/>
  <c r="AU73" i="11" s="1"/>
  <c r="AW73" i="11" s="1"/>
  <c r="AY73" i="11" s="1"/>
  <c r="BA73" i="11" s="1"/>
  <c r="BC73" i="11" s="1"/>
  <c r="BE73" i="11" s="1"/>
  <c r="BG73" i="11" s="1"/>
  <c r="BI73" i="11" s="1"/>
  <c r="BK73" i="11" s="1"/>
  <c r="BM73" i="11" s="1"/>
  <c r="BO73" i="11" s="1"/>
  <c r="BQ73" i="11" s="1"/>
  <c r="BS73" i="11" s="1"/>
  <c r="BU73" i="11" s="1"/>
  <c r="BW73" i="11" s="1"/>
  <c r="BY73" i="11" s="1"/>
  <c r="CA73" i="11" s="1"/>
  <c r="CC73" i="11" s="1"/>
  <c r="CE73" i="11" s="1"/>
  <c r="CG73" i="11" s="1"/>
  <c r="CI73" i="11" s="1"/>
  <c r="CK73" i="11" s="1"/>
  <c r="CM73" i="11" s="1"/>
  <c r="CO73" i="11" s="1"/>
  <c r="CQ73" i="11" s="1"/>
  <c r="CS73" i="11" s="1"/>
  <c r="CU73" i="11" s="1"/>
  <c r="CW73" i="11" s="1"/>
  <c r="CY73" i="11" s="1"/>
  <c r="DA73" i="11" s="1"/>
  <c r="DC73" i="11" s="1"/>
  <c r="DE73" i="11" s="1"/>
  <c r="DG73" i="11" s="1"/>
  <c r="DI73" i="11" s="1"/>
  <c r="DK73" i="11" s="1"/>
  <c r="DM73" i="11" s="1"/>
  <c r="DO73" i="11" s="1"/>
  <c r="DQ73" i="11" s="1"/>
  <c r="DS73" i="11" s="1"/>
  <c r="DU73" i="11" s="1"/>
  <c r="DW73" i="11" s="1"/>
  <c r="DY73" i="11" s="1"/>
  <c r="EA73" i="11" s="1"/>
  <c r="Q73" i="11"/>
  <c r="S73" i="11" s="1"/>
  <c r="U73" i="11" s="1"/>
  <c r="W73" i="11" s="1"/>
  <c r="Y73" i="11" s="1"/>
  <c r="AA73" i="11" s="1"/>
  <c r="AC73" i="11" s="1"/>
  <c r="AE73" i="11" s="1"/>
  <c r="O73" i="11"/>
  <c r="M73" i="11"/>
  <c r="K73" i="11"/>
  <c r="S72" i="11"/>
  <c r="U72" i="11" s="1"/>
  <c r="W72" i="11" s="1"/>
  <c r="Y72" i="11" s="1"/>
  <c r="AA72" i="11" s="1"/>
  <c r="AC72" i="11" s="1"/>
  <c r="AE72" i="11" s="1"/>
  <c r="AG72" i="11" s="1"/>
  <c r="AI72" i="11" s="1"/>
  <c r="AK72" i="11" s="1"/>
  <c r="AM72" i="11" s="1"/>
  <c r="AO72" i="11" s="1"/>
  <c r="AQ72" i="11" s="1"/>
  <c r="AS72" i="11" s="1"/>
  <c r="AU72" i="11" s="1"/>
  <c r="AW72" i="11" s="1"/>
  <c r="AY72" i="11" s="1"/>
  <c r="BA72" i="11" s="1"/>
  <c r="BC72" i="11" s="1"/>
  <c r="BE72" i="11" s="1"/>
  <c r="BG72" i="11" s="1"/>
  <c r="BI72" i="11" s="1"/>
  <c r="BK72" i="11" s="1"/>
  <c r="BM72" i="11" s="1"/>
  <c r="BO72" i="11" s="1"/>
  <c r="BQ72" i="11" s="1"/>
  <c r="BS72" i="11" s="1"/>
  <c r="BU72" i="11" s="1"/>
  <c r="BW72" i="11" s="1"/>
  <c r="BY72" i="11" s="1"/>
  <c r="CA72" i="11" s="1"/>
  <c r="CC72" i="11" s="1"/>
  <c r="CE72" i="11" s="1"/>
  <c r="CG72" i="11" s="1"/>
  <c r="CI72" i="11" s="1"/>
  <c r="CK72" i="11" s="1"/>
  <c r="CM72" i="11" s="1"/>
  <c r="CO72" i="11" s="1"/>
  <c r="CQ72" i="11" s="1"/>
  <c r="CS72" i="11" s="1"/>
  <c r="CU72" i="11" s="1"/>
  <c r="CW72" i="11" s="1"/>
  <c r="CY72" i="11" s="1"/>
  <c r="DA72" i="11" s="1"/>
  <c r="DC72" i="11" s="1"/>
  <c r="DE72" i="11" s="1"/>
  <c r="DG72" i="11" s="1"/>
  <c r="DI72" i="11" s="1"/>
  <c r="DK72" i="11" s="1"/>
  <c r="DM72" i="11" s="1"/>
  <c r="DO72" i="11" s="1"/>
  <c r="DQ72" i="11" s="1"/>
  <c r="DS72" i="11" s="1"/>
  <c r="DU72" i="11" s="1"/>
  <c r="DW72" i="11" s="1"/>
  <c r="DY72" i="11" s="1"/>
  <c r="EA72" i="11" s="1"/>
  <c r="K72" i="11"/>
  <c r="M72" i="11" s="1"/>
  <c r="O72" i="11" s="1"/>
  <c r="Q72" i="11" s="1"/>
  <c r="AC71" i="11"/>
  <c r="AE71" i="11" s="1"/>
  <c r="AG71" i="11" s="1"/>
  <c r="AI71" i="11" s="1"/>
  <c r="AK71" i="11" s="1"/>
  <c r="AM71" i="11" s="1"/>
  <c r="AO71" i="11" s="1"/>
  <c r="AQ71" i="11" s="1"/>
  <c r="AS71" i="11" s="1"/>
  <c r="AU71" i="11" s="1"/>
  <c r="AW71" i="11" s="1"/>
  <c r="AY71" i="11" s="1"/>
  <c r="BA71" i="11" s="1"/>
  <c r="BC71" i="11" s="1"/>
  <c r="BE71" i="11" s="1"/>
  <c r="BG71" i="11" s="1"/>
  <c r="BI71" i="11" s="1"/>
  <c r="BK71" i="11" s="1"/>
  <c r="BM71" i="11" s="1"/>
  <c r="BO71" i="11" s="1"/>
  <c r="BQ71" i="11" s="1"/>
  <c r="BS71" i="11" s="1"/>
  <c r="BU71" i="11" s="1"/>
  <c r="BW71" i="11" s="1"/>
  <c r="BY71" i="11" s="1"/>
  <c r="CA71" i="11" s="1"/>
  <c r="CC71" i="11" s="1"/>
  <c r="CE71" i="11" s="1"/>
  <c r="CG71" i="11" s="1"/>
  <c r="CI71" i="11" s="1"/>
  <c r="CK71" i="11" s="1"/>
  <c r="CM71" i="11" s="1"/>
  <c r="CO71" i="11" s="1"/>
  <c r="CQ71" i="11" s="1"/>
  <c r="CS71" i="11" s="1"/>
  <c r="CU71" i="11" s="1"/>
  <c r="CW71" i="11" s="1"/>
  <c r="CY71" i="11" s="1"/>
  <c r="DA71" i="11" s="1"/>
  <c r="DC71" i="11" s="1"/>
  <c r="DE71" i="11" s="1"/>
  <c r="DG71" i="11" s="1"/>
  <c r="DI71" i="11" s="1"/>
  <c r="DK71" i="11" s="1"/>
  <c r="DM71" i="11" s="1"/>
  <c r="DO71" i="11" s="1"/>
  <c r="DQ71" i="11" s="1"/>
  <c r="DS71" i="11" s="1"/>
  <c r="DU71" i="11" s="1"/>
  <c r="DW71" i="11" s="1"/>
  <c r="DY71" i="11" s="1"/>
  <c r="EA71" i="11" s="1"/>
  <c r="M71" i="11"/>
  <c r="O71" i="11" s="1"/>
  <c r="Q71" i="11" s="1"/>
  <c r="S71" i="11" s="1"/>
  <c r="U71" i="11" s="1"/>
  <c r="W71" i="11" s="1"/>
  <c r="Y71" i="11" s="1"/>
  <c r="AA71" i="11" s="1"/>
  <c r="K71" i="11"/>
  <c r="U70" i="11"/>
  <c r="W70" i="11" s="1"/>
  <c r="Y70" i="11" s="1"/>
  <c r="AA70" i="11" s="1"/>
  <c r="AC70" i="11" s="1"/>
  <c r="AE70" i="11" s="1"/>
  <c r="AG70" i="11" s="1"/>
  <c r="AI70" i="11" s="1"/>
  <c r="AK70" i="11" s="1"/>
  <c r="AM70" i="11" s="1"/>
  <c r="AO70" i="11" s="1"/>
  <c r="AQ70" i="11" s="1"/>
  <c r="AS70" i="11" s="1"/>
  <c r="AU70" i="11" s="1"/>
  <c r="AW70" i="11" s="1"/>
  <c r="AY70" i="11" s="1"/>
  <c r="BA70" i="11" s="1"/>
  <c r="BC70" i="11" s="1"/>
  <c r="BE70" i="11" s="1"/>
  <c r="BG70" i="11" s="1"/>
  <c r="BI70" i="11" s="1"/>
  <c r="BK70" i="11" s="1"/>
  <c r="BM70" i="11" s="1"/>
  <c r="BO70" i="11" s="1"/>
  <c r="BQ70" i="11" s="1"/>
  <c r="BS70" i="11" s="1"/>
  <c r="BU70" i="11" s="1"/>
  <c r="BW70" i="11" s="1"/>
  <c r="BY70" i="11" s="1"/>
  <c r="CA70" i="11" s="1"/>
  <c r="CC70" i="11" s="1"/>
  <c r="CE70" i="11" s="1"/>
  <c r="CG70" i="11" s="1"/>
  <c r="CI70" i="11" s="1"/>
  <c r="CK70" i="11" s="1"/>
  <c r="CM70" i="11" s="1"/>
  <c r="CO70" i="11" s="1"/>
  <c r="CQ70" i="11" s="1"/>
  <c r="CS70" i="11" s="1"/>
  <c r="CU70" i="11" s="1"/>
  <c r="CW70" i="11" s="1"/>
  <c r="CY70" i="11" s="1"/>
  <c r="DA70" i="11" s="1"/>
  <c r="DC70" i="11" s="1"/>
  <c r="DE70" i="11" s="1"/>
  <c r="DG70" i="11" s="1"/>
  <c r="DI70" i="11" s="1"/>
  <c r="DK70" i="11" s="1"/>
  <c r="DM70" i="11" s="1"/>
  <c r="DO70" i="11" s="1"/>
  <c r="DQ70" i="11" s="1"/>
  <c r="DS70" i="11" s="1"/>
  <c r="DU70" i="11" s="1"/>
  <c r="DW70" i="11" s="1"/>
  <c r="DY70" i="11" s="1"/>
  <c r="EA70" i="11" s="1"/>
  <c r="K70" i="11"/>
  <c r="M70" i="11" s="1"/>
  <c r="O70" i="11" s="1"/>
  <c r="Q70" i="11" s="1"/>
  <c r="S70" i="11" s="1"/>
  <c r="Y69" i="11"/>
  <c r="AA69" i="11" s="1"/>
  <c r="AC69" i="11" s="1"/>
  <c r="AE69" i="11" s="1"/>
  <c r="AG69" i="11" s="1"/>
  <c r="AI69" i="11" s="1"/>
  <c r="AK69" i="11" s="1"/>
  <c r="AM69" i="11" s="1"/>
  <c r="AO69" i="11" s="1"/>
  <c r="AQ69" i="11" s="1"/>
  <c r="AS69" i="11" s="1"/>
  <c r="AU69" i="11" s="1"/>
  <c r="AW69" i="11" s="1"/>
  <c r="AY69" i="11" s="1"/>
  <c r="BA69" i="11" s="1"/>
  <c r="BC69" i="11" s="1"/>
  <c r="BE69" i="11" s="1"/>
  <c r="BG69" i="11" s="1"/>
  <c r="BI69" i="11" s="1"/>
  <c r="BK69" i="11" s="1"/>
  <c r="BM69" i="11" s="1"/>
  <c r="BO69" i="11" s="1"/>
  <c r="BQ69" i="11" s="1"/>
  <c r="BS69" i="11" s="1"/>
  <c r="BU69" i="11" s="1"/>
  <c r="BW69" i="11" s="1"/>
  <c r="BY69" i="11" s="1"/>
  <c r="CA69" i="11" s="1"/>
  <c r="CC69" i="11" s="1"/>
  <c r="CE69" i="11" s="1"/>
  <c r="CG69" i="11" s="1"/>
  <c r="CI69" i="11" s="1"/>
  <c r="CK69" i="11" s="1"/>
  <c r="CM69" i="11" s="1"/>
  <c r="CO69" i="11" s="1"/>
  <c r="CQ69" i="11" s="1"/>
  <c r="CS69" i="11" s="1"/>
  <c r="CU69" i="11" s="1"/>
  <c r="CW69" i="11" s="1"/>
  <c r="CY69" i="11" s="1"/>
  <c r="DA69" i="11" s="1"/>
  <c r="DC69" i="11" s="1"/>
  <c r="DE69" i="11" s="1"/>
  <c r="DG69" i="11" s="1"/>
  <c r="DI69" i="11" s="1"/>
  <c r="DK69" i="11" s="1"/>
  <c r="DM69" i="11" s="1"/>
  <c r="DO69" i="11" s="1"/>
  <c r="DQ69" i="11" s="1"/>
  <c r="DS69" i="11" s="1"/>
  <c r="DU69" i="11" s="1"/>
  <c r="DW69" i="11" s="1"/>
  <c r="DY69" i="11" s="1"/>
  <c r="EA69" i="11" s="1"/>
  <c r="Q69" i="11"/>
  <c r="S69" i="11" s="1"/>
  <c r="U69" i="11" s="1"/>
  <c r="W69" i="11" s="1"/>
  <c r="M69" i="11"/>
  <c r="O69" i="11" s="1"/>
  <c r="K69" i="11"/>
  <c r="M68" i="11"/>
  <c r="O68" i="11" s="1"/>
  <c r="Q68" i="11" s="1"/>
  <c r="S68" i="11" s="1"/>
  <c r="U68" i="11" s="1"/>
  <c r="W68" i="11" s="1"/>
  <c r="Y68" i="11" s="1"/>
  <c r="AA68" i="11" s="1"/>
  <c r="AC68" i="11" s="1"/>
  <c r="AE68" i="11" s="1"/>
  <c r="AG68" i="11" s="1"/>
  <c r="AI68" i="11" s="1"/>
  <c r="AK68" i="11" s="1"/>
  <c r="AM68" i="11" s="1"/>
  <c r="AO68" i="11" s="1"/>
  <c r="AQ68" i="11" s="1"/>
  <c r="AS68" i="11" s="1"/>
  <c r="AU68" i="11" s="1"/>
  <c r="AW68" i="11" s="1"/>
  <c r="AY68" i="11" s="1"/>
  <c r="BA68" i="11" s="1"/>
  <c r="BC68" i="11" s="1"/>
  <c r="BE68" i="11" s="1"/>
  <c r="BG68" i="11" s="1"/>
  <c r="BI68" i="11" s="1"/>
  <c r="BK68" i="11" s="1"/>
  <c r="BM68" i="11" s="1"/>
  <c r="BO68" i="11" s="1"/>
  <c r="BQ68" i="11" s="1"/>
  <c r="BS68" i="11" s="1"/>
  <c r="BU68" i="11" s="1"/>
  <c r="BW68" i="11" s="1"/>
  <c r="BY68" i="11" s="1"/>
  <c r="CA68" i="11" s="1"/>
  <c r="CC68" i="11" s="1"/>
  <c r="CE68" i="11" s="1"/>
  <c r="CG68" i="11" s="1"/>
  <c r="CI68" i="11" s="1"/>
  <c r="CK68" i="11" s="1"/>
  <c r="CM68" i="11" s="1"/>
  <c r="CO68" i="11" s="1"/>
  <c r="CQ68" i="11" s="1"/>
  <c r="CS68" i="11" s="1"/>
  <c r="CU68" i="11" s="1"/>
  <c r="CW68" i="11" s="1"/>
  <c r="CY68" i="11" s="1"/>
  <c r="DA68" i="11" s="1"/>
  <c r="DC68" i="11" s="1"/>
  <c r="DE68" i="11" s="1"/>
  <c r="DG68" i="11" s="1"/>
  <c r="DI68" i="11" s="1"/>
  <c r="DK68" i="11" s="1"/>
  <c r="DM68" i="11" s="1"/>
  <c r="DO68" i="11" s="1"/>
  <c r="DQ68" i="11" s="1"/>
  <c r="DS68" i="11" s="1"/>
  <c r="DU68" i="11" s="1"/>
  <c r="DW68" i="11" s="1"/>
  <c r="DY68" i="11" s="1"/>
  <c r="EA68" i="11" s="1"/>
  <c r="K68" i="11"/>
  <c r="Q67" i="11"/>
  <c r="S67" i="11" s="1"/>
  <c r="U67" i="11" s="1"/>
  <c r="W67" i="11" s="1"/>
  <c r="Y67" i="11" s="1"/>
  <c r="AA67" i="11" s="1"/>
  <c r="AC67" i="11" s="1"/>
  <c r="AE67" i="11" s="1"/>
  <c r="AG67" i="11" s="1"/>
  <c r="AI67" i="11" s="1"/>
  <c r="AK67" i="11" s="1"/>
  <c r="AM67" i="11" s="1"/>
  <c r="AO67" i="11" s="1"/>
  <c r="AQ67" i="11" s="1"/>
  <c r="AS67" i="11" s="1"/>
  <c r="AU67" i="11" s="1"/>
  <c r="AW67" i="11" s="1"/>
  <c r="AY67" i="11" s="1"/>
  <c r="BA67" i="11" s="1"/>
  <c r="BC67" i="11" s="1"/>
  <c r="BE67" i="11" s="1"/>
  <c r="BG67" i="11" s="1"/>
  <c r="BI67" i="11" s="1"/>
  <c r="BK67" i="11" s="1"/>
  <c r="BM67" i="11" s="1"/>
  <c r="BO67" i="11" s="1"/>
  <c r="BQ67" i="11" s="1"/>
  <c r="BS67" i="11" s="1"/>
  <c r="BU67" i="11" s="1"/>
  <c r="BW67" i="11" s="1"/>
  <c r="BY67" i="11" s="1"/>
  <c r="CA67" i="11" s="1"/>
  <c r="CC67" i="11" s="1"/>
  <c r="CE67" i="11" s="1"/>
  <c r="CG67" i="11" s="1"/>
  <c r="CI67" i="11" s="1"/>
  <c r="CK67" i="11" s="1"/>
  <c r="CM67" i="11" s="1"/>
  <c r="CO67" i="11" s="1"/>
  <c r="CQ67" i="11" s="1"/>
  <c r="CS67" i="11" s="1"/>
  <c r="CU67" i="11" s="1"/>
  <c r="CW67" i="11" s="1"/>
  <c r="CY67" i="11" s="1"/>
  <c r="DA67" i="11" s="1"/>
  <c r="DC67" i="11" s="1"/>
  <c r="DE67" i="11" s="1"/>
  <c r="DG67" i="11" s="1"/>
  <c r="DI67" i="11" s="1"/>
  <c r="DK67" i="11" s="1"/>
  <c r="DM67" i="11" s="1"/>
  <c r="DO67" i="11" s="1"/>
  <c r="DQ67" i="11" s="1"/>
  <c r="DS67" i="11" s="1"/>
  <c r="DU67" i="11" s="1"/>
  <c r="DW67" i="11" s="1"/>
  <c r="DY67" i="11" s="1"/>
  <c r="EA67" i="11" s="1"/>
  <c r="O67" i="11"/>
  <c r="M67" i="11"/>
  <c r="K67" i="11"/>
  <c r="O66" i="11"/>
  <c r="Q66" i="11" s="1"/>
  <c r="S66" i="11" s="1"/>
  <c r="U66" i="11" s="1"/>
  <c r="W66" i="11" s="1"/>
  <c r="Y66" i="11" s="1"/>
  <c r="AA66" i="11" s="1"/>
  <c r="AC66" i="11" s="1"/>
  <c r="AE66" i="11" s="1"/>
  <c r="AG66" i="11" s="1"/>
  <c r="AI66" i="11" s="1"/>
  <c r="AK66" i="11" s="1"/>
  <c r="AM66" i="11" s="1"/>
  <c r="AO66" i="11" s="1"/>
  <c r="AQ66" i="11" s="1"/>
  <c r="AS66" i="11" s="1"/>
  <c r="AU66" i="11" s="1"/>
  <c r="AW66" i="11" s="1"/>
  <c r="AY66" i="11" s="1"/>
  <c r="BA66" i="11" s="1"/>
  <c r="BC66" i="11" s="1"/>
  <c r="BE66" i="11" s="1"/>
  <c r="BG66" i="11" s="1"/>
  <c r="BI66" i="11" s="1"/>
  <c r="BK66" i="11" s="1"/>
  <c r="BM66" i="11" s="1"/>
  <c r="BO66" i="11" s="1"/>
  <c r="BQ66" i="11" s="1"/>
  <c r="BS66" i="11" s="1"/>
  <c r="BU66" i="11" s="1"/>
  <c r="BW66" i="11" s="1"/>
  <c r="BY66" i="11" s="1"/>
  <c r="CA66" i="11" s="1"/>
  <c r="CC66" i="11" s="1"/>
  <c r="CE66" i="11" s="1"/>
  <c r="CG66" i="11" s="1"/>
  <c r="CI66" i="11" s="1"/>
  <c r="CK66" i="11" s="1"/>
  <c r="CM66" i="11" s="1"/>
  <c r="CO66" i="11" s="1"/>
  <c r="CQ66" i="11" s="1"/>
  <c r="CS66" i="11" s="1"/>
  <c r="CU66" i="11" s="1"/>
  <c r="CW66" i="11" s="1"/>
  <c r="CY66" i="11" s="1"/>
  <c r="DA66" i="11" s="1"/>
  <c r="DC66" i="11" s="1"/>
  <c r="DE66" i="11" s="1"/>
  <c r="DG66" i="11" s="1"/>
  <c r="DI66" i="11" s="1"/>
  <c r="DK66" i="11" s="1"/>
  <c r="DM66" i="11" s="1"/>
  <c r="DO66" i="11" s="1"/>
  <c r="DQ66" i="11" s="1"/>
  <c r="DS66" i="11" s="1"/>
  <c r="DU66" i="11" s="1"/>
  <c r="DW66" i="11" s="1"/>
  <c r="DY66" i="11" s="1"/>
  <c r="EA66" i="11" s="1"/>
  <c r="M66" i="11"/>
  <c r="K66" i="11"/>
  <c r="Q65" i="11"/>
  <c r="S65" i="11" s="1"/>
  <c r="U65" i="11" s="1"/>
  <c r="W65" i="11" s="1"/>
  <c r="Y65" i="11" s="1"/>
  <c r="AA65" i="11" s="1"/>
  <c r="AC65" i="11" s="1"/>
  <c r="AE65" i="11" s="1"/>
  <c r="AG65" i="11" s="1"/>
  <c r="AI65" i="11" s="1"/>
  <c r="AK65" i="11" s="1"/>
  <c r="AM65" i="11" s="1"/>
  <c r="AO65" i="11" s="1"/>
  <c r="AQ65" i="11" s="1"/>
  <c r="AS65" i="11" s="1"/>
  <c r="AU65" i="11" s="1"/>
  <c r="AW65" i="11" s="1"/>
  <c r="AY65" i="11" s="1"/>
  <c r="BA65" i="11" s="1"/>
  <c r="BC65" i="11" s="1"/>
  <c r="BE65" i="11" s="1"/>
  <c r="BG65" i="11" s="1"/>
  <c r="BI65" i="11" s="1"/>
  <c r="BK65" i="11" s="1"/>
  <c r="BM65" i="11" s="1"/>
  <c r="BO65" i="11" s="1"/>
  <c r="BQ65" i="11" s="1"/>
  <c r="BS65" i="11" s="1"/>
  <c r="BU65" i="11" s="1"/>
  <c r="BW65" i="11" s="1"/>
  <c r="BY65" i="11" s="1"/>
  <c r="CA65" i="11" s="1"/>
  <c r="CC65" i="11" s="1"/>
  <c r="CE65" i="11" s="1"/>
  <c r="CG65" i="11" s="1"/>
  <c r="CI65" i="11" s="1"/>
  <c r="CK65" i="11" s="1"/>
  <c r="CM65" i="11" s="1"/>
  <c r="CO65" i="11" s="1"/>
  <c r="CQ65" i="11" s="1"/>
  <c r="CS65" i="11" s="1"/>
  <c r="CU65" i="11" s="1"/>
  <c r="CW65" i="11" s="1"/>
  <c r="CY65" i="11" s="1"/>
  <c r="DA65" i="11" s="1"/>
  <c r="DC65" i="11" s="1"/>
  <c r="DE65" i="11" s="1"/>
  <c r="DG65" i="11" s="1"/>
  <c r="DI65" i="11" s="1"/>
  <c r="DK65" i="11" s="1"/>
  <c r="DM65" i="11" s="1"/>
  <c r="DO65" i="11" s="1"/>
  <c r="DQ65" i="11" s="1"/>
  <c r="DS65" i="11" s="1"/>
  <c r="DU65" i="11" s="1"/>
  <c r="DW65" i="11" s="1"/>
  <c r="DY65" i="11" s="1"/>
  <c r="EA65" i="11" s="1"/>
  <c r="K65" i="11"/>
  <c r="M65" i="11" s="1"/>
  <c r="O65" i="11" s="1"/>
  <c r="S64" i="11"/>
  <c r="U64" i="11" s="1"/>
  <c r="W64" i="11" s="1"/>
  <c r="Y64" i="11" s="1"/>
  <c r="AA64" i="11" s="1"/>
  <c r="AC64" i="11" s="1"/>
  <c r="AE64" i="11" s="1"/>
  <c r="AG64" i="11" s="1"/>
  <c r="AI64" i="11" s="1"/>
  <c r="AK64" i="11" s="1"/>
  <c r="AM64" i="11" s="1"/>
  <c r="AO64" i="11" s="1"/>
  <c r="AQ64" i="11" s="1"/>
  <c r="AS64" i="11" s="1"/>
  <c r="AU64" i="11" s="1"/>
  <c r="AW64" i="11" s="1"/>
  <c r="AY64" i="11" s="1"/>
  <c r="BA64" i="11" s="1"/>
  <c r="BC64" i="11" s="1"/>
  <c r="BE64" i="11" s="1"/>
  <c r="BG64" i="11" s="1"/>
  <c r="BI64" i="11" s="1"/>
  <c r="BK64" i="11" s="1"/>
  <c r="BM64" i="11" s="1"/>
  <c r="BO64" i="11" s="1"/>
  <c r="BQ64" i="11" s="1"/>
  <c r="BS64" i="11" s="1"/>
  <c r="BU64" i="11" s="1"/>
  <c r="BW64" i="11" s="1"/>
  <c r="BY64" i="11" s="1"/>
  <c r="CA64" i="11" s="1"/>
  <c r="CC64" i="11" s="1"/>
  <c r="CE64" i="11" s="1"/>
  <c r="CG64" i="11" s="1"/>
  <c r="CI64" i="11" s="1"/>
  <c r="CK64" i="11" s="1"/>
  <c r="CM64" i="11" s="1"/>
  <c r="CO64" i="11" s="1"/>
  <c r="CQ64" i="11" s="1"/>
  <c r="CS64" i="11" s="1"/>
  <c r="CU64" i="11" s="1"/>
  <c r="CW64" i="11" s="1"/>
  <c r="CY64" i="11" s="1"/>
  <c r="DA64" i="11" s="1"/>
  <c r="DC64" i="11" s="1"/>
  <c r="DE64" i="11" s="1"/>
  <c r="DG64" i="11" s="1"/>
  <c r="DI64" i="11" s="1"/>
  <c r="DK64" i="11" s="1"/>
  <c r="DM64" i="11" s="1"/>
  <c r="DO64" i="11" s="1"/>
  <c r="DQ64" i="11" s="1"/>
  <c r="DS64" i="11" s="1"/>
  <c r="DU64" i="11" s="1"/>
  <c r="DW64" i="11" s="1"/>
  <c r="DY64" i="11" s="1"/>
  <c r="EA64" i="11" s="1"/>
  <c r="K64" i="11"/>
  <c r="M64" i="11" s="1"/>
  <c r="O64" i="11" s="1"/>
  <c r="Q64" i="11" s="1"/>
  <c r="M62" i="11"/>
  <c r="O62" i="11" s="1"/>
  <c r="Q62" i="11" s="1"/>
  <c r="S62" i="11" s="1"/>
  <c r="U62" i="11" s="1"/>
  <c r="W62" i="11" s="1"/>
  <c r="Y62" i="11" s="1"/>
  <c r="AA62" i="11" s="1"/>
  <c r="AC62" i="11" s="1"/>
  <c r="AE62" i="11" s="1"/>
  <c r="AG62" i="11" s="1"/>
  <c r="AI62" i="11" s="1"/>
  <c r="AK62" i="11" s="1"/>
  <c r="AM62" i="11" s="1"/>
  <c r="AO62" i="11" s="1"/>
  <c r="AQ62" i="11" s="1"/>
  <c r="AS62" i="11" s="1"/>
  <c r="AU62" i="11" s="1"/>
  <c r="AW62" i="11" s="1"/>
  <c r="AY62" i="11" s="1"/>
  <c r="BA62" i="11" s="1"/>
  <c r="BC62" i="11" s="1"/>
  <c r="BE62" i="11" s="1"/>
  <c r="BG62" i="11" s="1"/>
  <c r="BI62" i="11" s="1"/>
  <c r="BK62" i="11" s="1"/>
  <c r="BM62" i="11" s="1"/>
  <c r="BO62" i="11" s="1"/>
  <c r="BQ62" i="11" s="1"/>
  <c r="BS62" i="11" s="1"/>
  <c r="BU62" i="11" s="1"/>
  <c r="BW62" i="11" s="1"/>
  <c r="BY62" i="11" s="1"/>
  <c r="CA62" i="11" s="1"/>
  <c r="CC62" i="11" s="1"/>
  <c r="CE62" i="11" s="1"/>
  <c r="CG62" i="11" s="1"/>
  <c r="CI62" i="11" s="1"/>
  <c r="CK62" i="11" s="1"/>
  <c r="CM62" i="11" s="1"/>
  <c r="CO62" i="11" s="1"/>
  <c r="CQ62" i="11" s="1"/>
  <c r="CS62" i="11" s="1"/>
  <c r="CU62" i="11" s="1"/>
  <c r="CW62" i="11" s="1"/>
  <c r="CY62" i="11" s="1"/>
  <c r="DA62" i="11" s="1"/>
  <c r="DC62" i="11" s="1"/>
  <c r="DE62" i="11" s="1"/>
  <c r="DG62" i="11" s="1"/>
  <c r="DI62" i="11" s="1"/>
  <c r="DK62" i="11" s="1"/>
  <c r="DM62" i="11" s="1"/>
  <c r="DO62" i="11" s="1"/>
  <c r="DQ62" i="11" s="1"/>
  <c r="DS62" i="11" s="1"/>
  <c r="DU62" i="11" s="1"/>
  <c r="DW62" i="11" s="1"/>
  <c r="DY62" i="11" s="1"/>
  <c r="EA62" i="11" s="1"/>
  <c r="K62" i="11"/>
  <c r="K61" i="11"/>
  <c r="M61" i="11" s="1"/>
  <c r="O61" i="11" s="1"/>
  <c r="Q61" i="11" s="1"/>
  <c r="S61" i="11" s="1"/>
  <c r="U61" i="11" s="1"/>
  <c r="W61" i="11" s="1"/>
  <c r="Y61" i="11" s="1"/>
  <c r="AA61" i="11" s="1"/>
  <c r="AC61" i="11" s="1"/>
  <c r="AE61" i="11" s="1"/>
  <c r="AG61" i="11" s="1"/>
  <c r="AI61" i="11" s="1"/>
  <c r="AK61" i="11" s="1"/>
  <c r="AM61" i="11" s="1"/>
  <c r="AO61" i="11" s="1"/>
  <c r="AQ61" i="11" s="1"/>
  <c r="AS61" i="11" s="1"/>
  <c r="AU61" i="11" s="1"/>
  <c r="AW61" i="11" s="1"/>
  <c r="AY61" i="11" s="1"/>
  <c r="BA61" i="11" s="1"/>
  <c r="BC61" i="11" s="1"/>
  <c r="BE61" i="11" s="1"/>
  <c r="BG61" i="11" s="1"/>
  <c r="BI61" i="11" s="1"/>
  <c r="BK61" i="11" s="1"/>
  <c r="BM61" i="11" s="1"/>
  <c r="BO61" i="11" s="1"/>
  <c r="BQ61" i="11" s="1"/>
  <c r="BS61" i="11" s="1"/>
  <c r="BU61" i="11" s="1"/>
  <c r="BW61" i="11" s="1"/>
  <c r="BY61" i="11" s="1"/>
  <c r="CA61" i="11" s="1"/>
  <c r="CC61" i="11" s="1"/>
  <c r="CE61" i="11" s="1"/>
  <c r="CG61" i="11" s="1"/>
  <c r="CI61" i="11" s="1"/>
  <c r="CK61" i="11" s="1"/>
  <c r="CM61" i="11" s="1"/>
  <c r="CO61" i="11" s="1"/>
  <c r="CQ61" i="11" s="1"/>
  <c r="CS61" i="11" s="1"/>
  <c r="CU61" i="11" s="1"/>
  <c r="CW61" i="11" s="1"/>
  <c r="CY61" i="11" s="1"/>
  <c r="DA61" i="11" s="1"/>
  <c r="DC61" i="11" s="1"/>
  <c r="DE61" i="11" s="1"/>
  <c r="DG61" i="11" s="1"/>
  <c r="DI61" i="11" s="1"/>
  <c r="DK61" i="11" s="1"/>
  <c r="DM61" i="11" s="1"/>
  <c r="DO61" i="11" s="1"/>
  <c r="DQ61" i="11" s="1"/>
  <c r="DS61" i="11" s="1"/>
  <c r="DU61" i="11" s="1"/>
  <c r="DW61" i="11" s="1"/>
  <c r="DY61" i="11" s="1"/>
  <c r="EA61" i="11" s="1"/>
  <c r="M60" i="11"/>
  <c r="O60" i="11" s="1"/>
  <c r="Q60" i="11" s="1"/>
  <c r="S60" i="11" s="1"/>
  <c r="U60" i="11" s="1"/>
  <c r="W60" i="11" s="1"/>
  <c r="Y60" i="11" s="1"/>
  <c r="AA60" i="11" s="1"/>
  <c r="AC60" i="11" s="1"/>
  <c r="AE60" i="11" s="1"/>
  <c r="AG60" i="11" s="1"/>
  <c r="AI60" i="11" s="1"/>
  <c r="AK60" i="11" s="1"/>
  <c r="AM60" i="11" s="1"/>
  <c r="AO60" i="11" s="1"/>
  <c r="AQ60" i="11" s="1"/>
  <c r="AS60" i="11" s="1"/>
  <c r="AU60" i="11" s="1"/>
  <c r="AW60" i="11" s="1"/>
  <c r="AY60" i="11" s="1"/>
  <c r="BA60" i="11" s="1"/>
  <c r="BC60" i="11" s="1"/>
  <c r="BE60" i="11" s="1"/>
  <c r="BG60" i="11" s="1"/>
  <c r="BI60" i="11" s="1"/>
  <c r="BK60" i="11" s="1"/>
  <c r="BM60" i="11" s="1"/>
  <c r="BO60" i="11" s="1"/>
  <c r="BQ60" i="11" s="1"/>
  <c r="BS60" i="11" s="1"/>
  <c r="BU60" i="11" s="1"/>
  <c r="BW60" i="11" s="1"/>
  <c r="BY60" i="11" s="1"/>
  <c r="CA60" i="11" s="1"/>
  <c r="CC60" i="11" s="1"/>
  <c r="CE60" i="11" s="1"/>
  <c r="CG60" i="11" s="1"/>
  <c r="CI60" i="11" s="1"/>
  <c r="CK60" i="11" s="1"/>
  <c r="CM60" i="11" s="1"/>
  <c r="CO60" i="11" s="1"/>
  <c r="CQ60" i="11" s="1"/>
  <c r="CS60" i="11" s="1"/>
  <c r="CU60" i="11" s="1"/>
  <c r="CW60" i="11" s="1"/>
  <c r="CY60" i="11" s="1"/>
  <c r="DA60" i="11" s="1"/>
  <c r="DC60" i="11" s="1"/>
  <c r="DE60" i="11" s="1"/>
  <c r="DG60" i="11" s="1"/>
  <c r="DI60" i="11" s="1"/>
  <c r="DK60" i="11" s="1"/>
  <c r="DM60" i="11" s="1"/>
  <c r="DO60" i="11" s="1"/>
  <c r="DQ60" i="11" s="1"/>
  <c r="DS60" i="11" s="1"/>
  <c r="DU60" i="11" s="1"/>
  <c r="DW60" i="11" s="1"/>
  <c r="DY60" i="11" s="1"/>
  <c r="EA60" i="11" s="1"/>
  <c r="K60" i="11"/>
  <c r="K59" i="11"/>
  <c r="M59" i="11" s="1"/>
  <c r="O59" i="11" s="1"/>
  <c r="Q59" i="11" s="1"/>
  <c r="S59" i="11" s="1"/>
  <c r="U59" i="11" s="1"/>
  <c r="W59" i="11" s="1"/>
  <c r="Y59" i="11" s="1"/>
  <c r="AA59" i="11" s="1"/>
  <c r="AC59" i="11" s="1"/>
  <c r="AE59" i="11" s="1"/>
  <c r="AG59" i="11" s="1"/>
  <c r="AI59" i="11" s="1"/>
  <c r="AK59" i="11" s="1"/>
  <c r="AM59" i="11" s="1"/>
  <c r="AO59" i="11" s="1"/>
  <c r="AQ59" i="11" s="1"/>
  <c r="AS59" i="11" s="1"/>
  <c r="AU59" i="11" s="1"/>
  <c r="AW59" i="11" s="1"/>
  <c r="AY59" i="11" s="1"/>
  <c r="BA59" i="11" s="1"/>
  <c r="BC59" i="11" s="1"/>
  <c r="BE59" i="11" s="1"/>
  <c r="BG59" i="11" s="1"/>
  <c r="BI59" i="11" s="1"/>
  <c r="BK59" i="11" s="1"/>
  <c r="BM59" i="11" s="1"/>
  <c r="BO59" i="11" s="1"/>
  <c r="BQ59" i="11" s="1"/>
  <c r="BS59" i="11" s="1"/>
  <c r="BU59" i="11" s="1"/>
  <c r="BW59" i="11" s="1"/>
  <c r="BY59" i="11" s="1"/>
  <c r="CA59" i="11" s="1"/>
  <c r="CC59" i="11" s="1"/>
  <c r="CE59" i="11" s="1"/>
  <c r="CG59" i="11" s="1"/>
  <c r="CI59" i="11" s="1"/>
  <c r="CK59" i="11" s="1"/>
  <c r="CM59" i="11" s="1"/>
  <c r="CO59" i="11" s="1"/>
  <c r="CQ59" i="11" s="1"/>
  <c r="CS59" i="11" s="1"/>
  <c r="CU59" i="11" s="1"/>
  <c r="CW59" i="11" s="1"/>
  <c r="CY59" i="11" s="1"/>
  <c r="DA59" i="11" s="1"/>
  <c r="DC59" i="11" s="1"/>
  <c r="DE59" i="11" s="1"/>
  <c r="DG59" i="11" s="1"/>
  <c r="DI59" i="11" s="1"/>
  <c r="DK59" i="11" s="1"/>
  <c r="DM59" i="11" s="1"/>
  <c r="DO59" i="11" s="1"/>
  <c r="DQ59" i="11" s="1"/>
  <c r="DS59" i="11" s="1"/>
  <c r="DU59" i="11" s="1"/>
  <c r="DW59" i="11" s="1"/>
  <c r="DY59" i="11" s="1"/>
  <c r="EA59" i="11" s="1"/>
  <c r="M58" i="11"/>
  <c r="O58" i="11" s="1"/>
  <c r="Q58" i="11" s="1"/>
  <c r="S58" i="11" s="1"/>
  <c r="U58" i="11" s="1"/>
  <c r="W58" i="11" s="1"/>
  <c r="Y58" i="11" s="1"/>
  <c r="AA58" i="11" s="1"/>
  <c r="AC58" i="11" s="1"/>
  <c r="AE58" i="11" s="1"/>
  <c r="AG58" i="11" s="1"/>
  <c r="AI58" i="11" s="1"/>
  <c r="AK58" i="11" s="1"/>
  <c r="AM58" i="11" s="1"/>
  <c r="AO58" i="11" s="1"/>
  <c r="AQ58" i="11" s="1"/>
  <c r="AS58" i="11" s="1"/>
  <c r="AU58" i="11" s="1"/>
  <c r="AW58" i="11" s="1"/>
  <c r="AY58" i="11" s="1"/>
  <c r="BA58" i="11" s="1"/>
  <c r="BC58" i="11" s="1"/>
  <c r="BE58" i="11" s="1"/>
  <c r="BG58" i="11" s="1"/>
  <c r="BI58" i="11" s="1"/>
  <c r="BK58" i="11" s="1"/>
  <c r="BM58" i="11" s="1"/>
  <c r="BO58" i="11" s="1"/>
  <c r="BQ58" i="11" s="1"/>
  <c r="BS58" i="11" s="1"/>
  <c r="BU58" i="11" s="1"/>
  <c r="BW58" i="11" s="1"/>
  <c r="BY58" i="11" s="1"/>
  <c r="CA58" i="11" s="1"/>
  <c r="CC58" i="11" s="1"/>
  <c r="CE58" i="11" s="1"/>
  <c r="CG58" i="11" s="1"/>
  <c r="CI58" i="11" s="1"/>
  <c r="CK58" i="11" s="1"/>
  <c r="CM58" i="11" s="1"/>
  <c r="CO58" i="11" s="1"/>
  <c r="CQ58" i="11" s="1"/>
  <c r="CS58" i="11" s="1"/>
  <c r="CU58" i="11" s="1"/>
  <c r="CW58" i="11" s="1"/>
  <c r="CY58" i="11" s="1"/>
  <c r="DA58" i="11" s="1"/>
  <c r="DC58" i="11" s="1"/>
  <c r="DE58" i="11" s="1"/>
  <c r="DG58" i="11" s="1"/>
  <c r="DI58" i="11" s="1"/>
  <c r="DK58" i="11" s="1"/>
  <c r="DM58" i="11" s="1"/>
  <c r="DO58" i="11" s="1"/>
  <c r="DQ58" i="11" s="1"/>
  <c r="DS58" i="11" s="1"/>
  <c r="DU58" i="11" s="1"/>
  <c r="DW58" i="11" s="1"/>
  <c r="DY58" i="11" s="1"/>
  <c r="EA58" i="11" s="1"/>
  <c r="K58" i="11"/>
  <c r="M57" i="11"/>
  <c r="O57" i="11" s="1"/>
  <c r="Q57" i="11" s="1"/>
  <c r="S57" i="11" s="1"/>
  <c r="U57" i="11" s="1"/>
  <c r="W57" i="11" s="1"/>
  <c r="Y57" i="11" s="1"/>
  <c r="AA57" i="11" s="1"/>
  <c r="AC57" i="11" s="1"/>
  <c r="AE57" i="11" s="1"/>
  <c r="AG57" i="11" s="1"/>
  <c r="AI57" i="11" s="1"/>
  <c r="AK57" i="11" s="1"/>
  <c r="AM57" i="11" s="1"/>
  <c r="AO57" i="11" s="1"/>
  <c r="AQ57" i="11" s="1"/>
  <c r="AS57" i="11" s="1"/>
  <c r="AU57" i="11" s="1"/>
  <c r="AW57" i="11" s="1"/>
  <c r="AY57" i="11" s="1"/>
  <c r="BA57" i="11" s="1"/>
  <c r="BC57" i="11" s="1"/>
  <c r="BE57" i="11" s="1"/>
  <c r="BG57" i="11" s="1"/>
  <c r="BI57" i="11" s="1"/>
  <c r="BK57" i="11" s="1"/>
  <c r="BM57" i="11" s="1"/>
  <c r="BO57" i="11" s="1"/>
  <c r="BQ57" i="11" s="1"/>
  <c r="BS57" i="11" s="1"/>
  <c r="BU57" i="11" s="1"/>
  <c r="BW57" i="11" s="1"/>
  <c r="BY57" i="11" s="1"/>
  <c r="CA57" i="11" s="1"/>
  <c r="CC57" i="11" s="1"/>
  <c r="CE57" i="11" s="1"/>
  <c r="CG57" i="11" s="1"/>
  <c r="CI57" i="11" s="1"/>
  <c r="CK57" i="11" s="1"/>
  <c r="CM57" i="11" s="1"/>
  <c r="CO57" i="11" s="1"/>
  <c r="CQ57" i="11" s="1"/>
  <c r="CS57" i="11" s="1"/>
  <c r="CU57" i="11" s="1"/>
  <c r="CW57" i="11" s="1"/>
  <c r="CY57" i="11" s="1"/>
  <c r="DA57" i="11" s="1"/>
  <c r="DC57" i="11" s="1"/>
  <c r="DE57" i="11" s="1"/>
  <c r="DG57" i="11" s="1"/>
  <c r="DI57" i="11" s="1"/>
  <c r="DK57" i="11" s="1"/>
  <c r="DM57" i="11" s="1"/>
  <c r="DO57" i="11" s="1"/>
  <c r="DQ57" i="11" s="1"/>
  <c r="DS57" i="11" s="1"/>
  <c r="DU57" i="11" s="1"/>
  <c r="DW57" i="11" s="1"/>
  <c r="DY57" i="11" s="1"/>
  <c r="EA57" i="11" s="1"/>
  <c r="K57" i="11"/>
  <c r="M56" i="11"/>
  <c r="O56" i="11" s="1"/>
  <c r="Q56" i="11" s="1"/>
  <c r="S56" i="11" s="1"/>
  <c r="U56" i="11" s="1"/>
  <c r="W56" i="11" s="1"/>
  <c r="Y56" i="11" s="1"/>
  <c r="AA56" i="11" s="1"/>
  <c r="AC56" i="11" s="1"/>
  <c r="AE56" i="11" s="1"/>
  <c r="AG56" i="11" s="1"/>
  <c r="AI56" i="11" s="1"/>
  <c r="AK56" i="11" s="1"/>
  <c r="AM56" i="11" s="1"/>
  <c r="AO56" i="11" s="1"/>
  <c r="AQ56" i="11" s="1"/>
  <c r="AS56" i="11" s="1"/>
  <c r="AU56" i="11" s="1"/>
  <c r="AW56" i="11" s="1"/>
  <c r="AY56" i="11" s="1"/>
  <c r="BA56" i="11" s="1"/>
  <c r="BC56" i="11" s="1"/>
  <c r="BE56" i="11" s="1"/>
  <c r="BG56" i="11" s="1"/>
  <c r="BI56" i="11" s="1"/>
  <c r="BK56" i="11" s="1"/>
  <c r="BM56" i="11" s="1"/>
  <c r="BO56" i="11" s="1"/>
  <c r="BQ56" i="11" s="1"/>
  <c r="BS56" i="11" s="1"/>
  <c r="BU56" i="11" s="1"/>
  <c r="BW56" i="11" s="1"/>
  <c r="BY56" i="11" s="1"/>
  <c r="CA56" i="11" s="1"/>
  <c r="CC56" i="11" s="1"/>
  <c r="CE56" i="11" s="1"/>
  <c r="CG56" i="11" s="1"/>
  <c r="CI56" i="11" s="1"/>
  <c r="CK56" i="11" s="1"/>
  <c r="CM56" i="11" s="1"/>
  <c r="CO56" i="11" s="1"/>
  <c r="CQ56" i="11" s="1"/>
  <c r="CS56" i="11" s="1"/>
  <c r="CU56" i="11" s="1"/>
  <c r="CW56" i="11" s="1"/>
  <c r="CY56" i="11" s="1"/>
  <c r="DA56" i="11" s="1"/>
  <c r="DC56" i="11" s="1"/>
  <c r="DE56" i="11" s="1"/>
  <c r="DG56" i="11" s="1"/>
  <c r="DI56" i="11" s="1"/>
  <c r="DK56" i="11" s="1"/>
  <c r="DM56" i="11" s="1"/>
  <c r="DO56" i="11" s="1"/>
  <c r="DQ56" i="11" s="1"/>
  <c r="DS56" i="11" s="1"/>
  <c r="DU56" i="11" s="1"/>
  <c r="DW56" i="11" s="1"/>
  <c r="DY56" i="11" s="1"/>
  <c r="EA56" i="11" s="1"/>
  <c r="K56" i="11"/>
  <c r="O55" i="11"/>
  <c r="Q55" i="11" s="1"/>
  <c r="S55" i="11" s="1"/>
  <c r="U55" i="11" s="1"/>
  <c r="W55" i="11" s="1"/>
  <c r="Y55" i="11" s="1"/>
  <c r="AA55" i="11" s="1"/>
  <c r="AC55" i="11" s="1"/>
  <c r="AE55" i="11" s="1"/>
  <c r="AG55" i="11" s="1"/>
  <c r="AI55" i="11" s="1"/>
  <c r="AK55" i="11" s="1"/>
  <c r="AM55" i="11" s="1"/>
  <c r="AO55" i="11" s="1"/>
  <c r="AQ55" i="11" s="1"/>
  <c r="AS55" i="11" s="1"/>
  <c r="AU55" i="11" s="1"/>
  <c r="AW55" i="11" s="1"/>
  <c r="AY55" i="11" s="1"/>
  <c r="BA55" i="11" s="1"/>
  <c r="BC55" i="11" s="1"/>
  <c r="BE55" i="11" s="1"/>
  <c r="BG55" i="11" s="1"/>
  <c r="BI55" i="11" s="1"/>
  <c r="BK55" i="11" s="1"/>
  <c r="BM55" i="11" s="1"/>
  <c r="BO55" i="11" s="1"/>
  <c r="BQ55" i="11" s="1"/>
  <c r="BS55" i="11" s="1"/>
  <c r="BU55" i="11" s="1"/>
  <c r="BW55" i="11" s="1"/>
  <c r="BY55" i="11" s="1"/>
  <c r="CA55" i="11" s="1"/>
  <c r="CC55" i="11" s="1"/>
  <c r="CE55" i="11" s="1"/>
  <c r="CG55" i="11" s="1"/>
  <c r="CI55" i="11" s="1"/>
  <c r="CK55" i="11" s="1"/>
  <c r="CM55" i="11" s="1"/>
  <c r="CO55" i="11" s="1"/>
  <c r="CQ55" i="11" s="1"/>
  <c r="CS55" i="11" s="1"/>
  <c r="CU55" i="11" s="1"/>
  <c r="CW55" i="11" s="1"/>
  <c r="CY55" i="11" s="1"/>
  <c r="DA55" i="11" s="1"/>
  <c r="DC55" i="11" s="1"/>
  <c r="DE55" i="11" s="1"/>
  <c r="DG55" i="11" s="1"/>
  <c r="DI55" i="11" s="1"/>
  <c r="DK55" i="11" s="1"/>
  <c r="DM55" i="11" s="1"/>
  <c r="DO55" i="11" s="1"/>
  <c r="DQ55" i="11" s="1"/>
  <c r="DS55" i="11" s="1"/>
  <c r="DU55" i="11" s="1"/>
  <c r="DW55" i="11" s="1"/>
  <c r="DY55" i="11" s="1"/>
  <c r="EA55" i="11" s="1"/>
  <c r="K55" i="11"/>
  <c r="M55" i="11" s="1"/>
  <c r="K54" i="11"/>
  <c r="M54" i="11" s="1"/>
  <c r="O54" i="11" s="1"/>
  <c r="Q54" i="11" s="1"/>
  <c r="S54" i="11" s="1"/>
  <c r="U54" i="11" s="1"/>
  <c r="W54" i="11" s="1"/>
  <c r="Y54" i="11" s="1"/>
  <c r="AA54" i="11" s="1"/>
  <c r="AC54" i="11" s="1"/>
  <c r="AE54" i="11" s="1"/>
  <c r="AG54" i="11" s="1"/>
  <c r="AI54" i="11" s="1"/>
  <c r="AK54" i="11" s="1"/>
  <c r="AM54" i="11" s="1"/>
  <c r="AO54" i="11" s="1"/>
  <c r="AQ54" i="11" s="1"/>
  <c r="AS54" i="11" s="1"/>
  <c r="AU54" i="11" s="1"/>
  <c r="AW54" i="11" s="1"/>
  <c r="AY54" i="11" s="1"/>
  <c r="BA54" i="11" s="1"/>
  <c r="BC54" i="11" s="1"/>
  <c r="BE54" i="11" s="1"/>
  <c r="BG54" i="11" s="1"/>
  <c r="BI54" i="11" s="1"/>
  <c r="BK54" i="11" s="1"/>
  <c r="BM54" i="11" s="1"/>
  <c r="BO54" i="11" s="1"/>
  <c r="BQ54" i="11" s="1"/>
  <c r="BS54" i="11" s="1"/>
  <c r="BU54" i="11" s="1"/>
  <c r="BW54" i="11" s="1"/>
  <c r="BY54" i="11" s="1"/>
  <c r="CA54" i="11" s="1"/>
  <c r="CC54" i="11" s="1"/>
  <c r="CE54" i="11" s="1"/>
  <c r="CG54" i="11" s="1"/>
  <c r="CI54" i="11" s="1"/>
  <c r="CK54" i="11" s="1"/>
  <c r="CM54" i="11" s="1"/>
  <c r="CO54" i="11" s="1"/>
  <c r="CQ54" i="11" s="1"/>
  <c r="CS54" i="11" s="1"/>
  <c r="CU54" i="11" s="1"/>
  <c r="CW54" i="11" s="1"/>
  <c r="CY54" i="11" s="1"/>
  <c r="DA54" i="11" s="1"/>
  <c r="DC54" i="11" s="1"/>
  <c r="DE54" i="11" s="1"/>
  <c r="DG54" i="11" s="1"/>
  <c r="DI54" i="11" s="1"/>
  <c r="DK54" i="11" s="1"/>
  <c r="DM54" i="11" s="1"/>
  <c r="DO54" i="11" s="1"/>
  <c r="DQ54" i="11" s="1"/>
  <c r="DS54" i="11" s="1"/>
  <c r="DU54" i="11" s="1"/>
  <c r="DW54" i="11" s="1"/>
  <c r="DY54" i="11" s="1"/>
  <c r="EA54" i="11" s="1"/>
  <c r="M53" i="11"/>
  <c r="O53" i="11" s="1"/>
  <c r="Q53" i="11" s="1"/>
  <c r="S53" i="11" s="1"/>
  <c r="U53" i="11" s="1"/>
  <c r="W53" i="11" s="1"/>
  <c r="Y53" i="11" s="1"/>
  <c r="AA53" i="11" s="1"/>
  <c r="AC53" i="11" s="1"/>
  <c r="AE53" i="11" s="1"/>
  <c r="AG53" i="11" s="1"/>
  <c r="AI53" i="11" s="1"/>
  <c r="AK53" i="11" s="1"/>
  <c r="AM53" i="11" s="1"/>
  <c r="AO53" i="11" s="1"/>
  <c r="AQ53" i="11" s="1"/>
  <c r="AS53" i="11" s="1"/>
  <c r="AU53" i="11" s="1"/>
  <c r="AW53" i="11" s="1"/>
  <c r="AY53" i="11" s="1"/>
  <c r="BA53" i="11" s="1"/>
  <c r="BC53" i="11" s="1"/>
  <c r="BE53" i="11" s="1"/>
  <c r="BG53" i="11" s="1"/>
  <c r="BI53" i="11" s="1"/>
  <c r="BK53" i="11" s="1"/>
  <c r="BM53" i="11" s="1"/>
  <c r="BO53" i="11" s="1"/>
  <c r="BQ53" i="11" s="1"/>
  <c r="BS53" i="11" s="1"/>
  <c r="BU53" i="11" s="1"/>
  <c r="BW53" i="11" s="1"/>
  <c r="BY53" i="11" s="1"/>
  <c r="CA53" i="11" s="1"/>
  <c r="CC53" i="11" s="1"/>
  <c r="CE53" i="11" s="1"/>
  <c r="CG53" i="11" s="1"/>
  <c r="CI53" i="11" s="1"/>
  <c r="CK53" i="11" s="1"/>
  <c r="CM53" i="11" s="1"/>
  <c r="CO53" i="11" s="1"/>
  <c r="CQ53" i="11" s="1"/>
  <c r="CS53" i="11" s="1"/>
  <c r="CU53" i="11" s="1"/>
  <c r="CW53" i="11" s="1"/>
  <c r="CY53" i="11" s="1"/>
  <c r="DA53" i="11" s="1"/>
  <c r="DC53" i="11" s="1"/>
  <c r="DE53" i="11" s="1"/>
  <c r="DG53" i="11" s="1"/>
  <c r="DI53" i="11" s="1"/>
  <c r="DK53" i="11" s="1"/>
  <c r="DM53" i="11" s="1"/>
  <c r="DO53" i="11" s="1"/>
  <c r="DQ53" i="11" s="1"/>
  <c r="DS53" i="11" s="1"/>
  <c r="DU53" i="11" s="1"/>
  <c r="DW53" i="11" s="1"/>
  <c r="DY53" i="11" s="1"/>
  <c r="EA53" i="11" s="1"/>
  <c r="K53" i="11"/>
  <c r="O52" i="11"/>
  <c r="Q52" i="11" s="1"/>
  <c r="S52" i="11" s="1"/>
  <c r="U52" i="11" s="1"/>
  <c r="W52" i="11" s="1"/>
  <c r="Y52" i="11" s="1"/>
  <c r="AA52" i="11" s="1"/>
  <c r="AC52" i="11" s="1"/>
  <c r="AE52" i="11" s="1"/>
  <c r="AG52" i="11" s="1"/>
  <c r="AI52" i="11" s="1"/>
  <c r="AK52" i="11" s="1"/>
  <c r="AM52" i="11" s="1"/>
  <c r="AO52" i="11" s="1"/>
  <c r="AQ52" i="11" s="1"/>
  <c r="AS52" i="11" s="1"/>
  <c r="AU52" i="11" s="1"/>
  <c r="AW52" i="11" s="1"/>
  <c r="AY52" i="11" s="1"/>
  <c r="BA52" i="11" s="1"/>
  <c r="BC52" i="11" s="1"/>
  <c r="BE52" i="11" s="1"/>
  <c r="BG52" i="11" s="1"/>
  <c r="BI52" i="11" s="1"/>
  <c r="BK52" i="11" s="1"/>
  <c r="BM52" i="11" s="1"/>
  <c r="BO52" i="11" s="1"/>
  <c r="BQ52" i="11" s="1"/>
  <c r="BS52" i="11" s="1"/>
  <c r="BU52" i="11" s="1"/>
  <c r="BW52" i="11" s="1"/>
  <c r="BY52" i="11" s="1"/>
  <c r="CA52" i="11" s="1"/>
  <c r="CC52" i="11" s="1"/>
  <c r="CE52" i="11" s="1"/>
  <c r="CG52" i="11" s="1"/>
  <c r="CI52" i="11" s="1"/>
  <c r="CK52" i="11" s="1"/>
  <c r="CM52" i="11" s="1"/>
  <c r="CO52" i="11" s="1"/>
  <c r="CQ52" i="11" s="1"/>
  <c r="CS52" i="11" s="1"/>
  <c r="CU52" i="11" s="1"/>
  <c r="CW52" i="11" s="1"/>
  <c r="CY52" i="11" s="1"/>
  <c r="DA52" i="11" s="1"/>
  <c r="DC52" i="11" s="1"/>
  <c r="DE52" i="11" s="1"/>
  <c r="DG52" i="11" s="1"/>
  <c r="DI52" i="11" s="1"/>
  <c r="DK52" i="11" s="1"/>
  <c r="DM52" i="11" s="1"/>
  <c r="DO52" i="11" s="1"/>
  <c r="DQ52" i="11" s="1"/>
  <c r="DS52" i="11" s="1"/>
  <c r="DU52" i="11" s="1"/>
  <c r="DW52" i="11" s="1"/>
  <c r="DY52" i="11" s="1"/>
  <c r="EA52" i="11" s="1"/>
  <c r="K52" i="11"/>
  <c r="M52" i="11" s="1"/>
  <c r="K51" i="11"/>
  <c r="M51" i="11" s="1"/>
  <c r="O51" i="11" s="1"/>
  <c r="Q51" i="11" s="1"/>
  <c r="S51" i="11" s="1"/>
  <c r="U51" i="11" s="1"/>
  <c r="W51" i="11" s="1"/>
  <c r="Y51" i="11" s="1"/>
  <c r="AA51" i="11" s="1"/>
  <c r="AC51" i="11" s="1"/>
  <c r="AE51" i="11" s="1"/>
  <c r="AG51" i="11" s="1"/>
  <c r="AI51" i="11" s="1"/>
  <c r="AK51" i="11" s="1"/>
  <c r="AM51" i="11" s="1"/>
  <c r="AO51" i="11" s="1"/>
  <c r="AQ51" i="11" s="1"/>
  <c r="AS51" i="11" s="1"/>
  <c r="AU51" i="11" s="1"/>
  <c r="AW51" i="11" s="1"/>
  <c r="AY51" i="11" s="1"/>
  <c r="BA51" i="11" s="1"/>
  <c r="BC51" i="11" s="1"/>
  <c r="BE51" i="11" s="1"/>
  <c r="BG51" i="11" s="1"/>
  <c r="BI51" i="11" s="1"/>
  <c r="BK51" i="11" s="1"/>
  <c r="BM51" i="11" s="1"/>
  <c r="BO51" i="11" s="1"/>
  <c r="BQ51" i="11" s="1"/>
  <c r="BS51" i="11" s="1"/>
  <c r="BU51" i="11" s="1"/>
  <c r="BW51" i="11" s="1"/>
  <c r="BY51" i="11" s="1"/>
  <c r="CA51" i="11" s="1"/>
  <c r="CC51" i="11" s="1"/>
  <c r="CE51" i="11" s="1"/>
  <c r="CG51" i="11" s="1"/>
  <c r="CI51" i="11" s="1"/>
  <c r="CK51" i="11" s="1"/>
  <c r="CM51" i="11" s="1"/>
  <c r="CO51" i="11" s="1"/>
  <c r="CQ51" i="11" s="1"/>
  <c r="CS51" i="11" s="1"/>
  <c r="CU51" i="11" s="1"/>
  <c r="CW51" i="11" s="1"/>
  <c r="CY51" i="11" s="1"/>
  <c r="DA51" i="11" s="1"/>
  <c r="DC51" i="11" s="1"/>
  <c r="DE51" i="11" s="1"/>
  <c r="DG51" i="11" s="1"/>
  <c r="DI51" i="11" s="1"/>
  <c r="DK51" i="11" s="1"/>
  <c r="DM51" i="11" s="1"/>
  <c r="DO51" i="11" s="1"/>
  <c r="DQ51" i="11" s="1"/>
  <c r="DS51" i="11" s="1"/>
  <c r="DU51" i="11" s="1"/>
  <c r="DW51" i="11" s="1"/>
  <c r="DY51" i="11" s="1"/>
  <c r="EA51" i="11" s="1"/>
  <c r="M50" i="11"/>
  <c r="O50" i="11" s="1"/>
  <c r="Q50" i="11" s="1"/>
  <c r="S50" i="11" s="1"/>
  <c r="U50" i="11" s="1"/>
  <c r="W50" i="11" s="1"/>
  <c r="Y50" i="11" s="1"/>
  <c r="AA50" i="11" s="1"/>
  <c r="AC50" i="11" s="1"/>
  <c r="AE50" i="11" s="1"/>
  <c r="AG50" i="11" s="1"/>
  <c r="AI50" i="11" s="1"/>
  <c r="AK50" i="11" s="1"/>
  <c r="AM50" i="11" s="1"/>
  <c r="AO50" i="11" s="1"/>
  <c r="AQ50" i="11" s="1"/>
  <c r="AS50" i="11" s="1"/>
  <c r="AU50" i="11" s="1"/>
  <c r="AW50" i="11" s="1"/>
  <c r="AY50" i="11" s="1"/>
  <c r="BA50" i="11" s="1"/>
  <c r="BC50" i="11" s="1"/>
  <c r="BE50" i="11" s="1"/>
  <c r="BG50" i="11" s="1"/>
  <c r="BI50" i="11" s="1"/>
  <c r="BK50" i="11" s="1"/>
  <c r="BM50" i="11" s="1"/>
  <c r="BO50" i="11" s="1"/>
  <c r="BQ50" i="11" s="1"/>
  <c r="BS50" i="11" s="1"/>
  <c r="BU50" i="11" s="1"/>
  <c r="BW50" i="11" s="1"/>
  <c r="BY50" i="11" s="1"/>
  <c r="CA50" i="11" s="1"/>
  <c r="CC50" i="11" s="1"/>
  <c r="CE50" i="11" s="1"/>
  <c r="CG50" i="11" s="1"/>
  <c r="CI50" i="11" s="1"/>
  <c r="CK50" i="11" s="1"/>
  <c r="CM50" i="11" s="1"/>
  <c r="CO50" i="11" s="1"/>
  <c r="CQ50" i="11" s="1"/>
  <c r="CS50" i="11" s="1"/>
  <c r="CU50" i="11" s="1"/>
  <c r="CW50" i="11" s="1"/>
  <c r="CY50" i="11" s="1"/>
  <c r="DA50" i="11" s="1"/>
  <c r="DC50" i="11" s="1"/>
  <c r="DE50" i="11" s="1"/>
  <c r="DG50" i="11" s="1"/>
  <c r="DI50" i="11" s="1"/>
  <c r="DK50" i="11" s="1"/>
  <c r="DM50" i="11" s="1"/>
  <c r="DO50" i="11" s="1"/>
  <c r="DQ50" i="11" s="1"/>
  <c r="DS50" i="11" s="1"/>
  <c r="DU50" i="11" s="1"/>
  <c r="DW50" i="11" s="1"/>
  <c r="DY50" i="11" s="1"/>
  <c r="EA50" i="11" s="1"/>
  <c r="K50" i="11"/>
  <c r="M49" i="11"/>
  <c r="O49" i="11" s="1"/>
  <c r="Q49" i="11" s="1"/>
  <c r="S49" i="11" s="1"/>
  <c r="U49" i="11" s="1"/>
  <c r="W49" i="11" s="1"/>
  <c r="Y49" i="11" s="1"/>
  <c r="AA49" i="11" s="1"/>
  <c r="AC49" i="11" s="1"/>
  <c r="AE49" i="11" s="1"/>
  <c r="AG49" i="11" s="1"/>
  <c r="AI49" i="11" s="1"/>
  <c r="AK49" i="11" s="1"/>
  <c r="AM49" i="11" s="1"/>
  <c r="AO49" i="11" s="1"/>
  <c r="AQ49" i="11" s="1"/>
  <c r="AS49" i="11" s="1"/>
  <c r="AU49" i="11" s="1"/>
  <c r="AW49" i="11" s="1"/>
  <c r="AY49" i="11" s="1"/>
  <c r="BA49" i="11" s="1"/>
  <c r="BC49" i="11" s="1"/>
  <c r="BE49" i="11" s="1"/>
  <c r="BG49" i="11" s="1"/>
  <c r="BI49" i="11" s="1"/>
  <c r="BK49" i="11" s="1"/>
  <c r="BM49" i="11" s="1"/>
  <c r="BO49" i="11" s="1"/>
  <c r="BQ49" i="11" s="1"/>
  <c r="BS49" i="11" s="1"/>
  <c r="BU49" i="11" s="1"/>
  <c r="BW49" i="11" s="1"/>
  <c r="BY49" i="11" s="1"/>
  <c r="CA49" i="11" s="1"/>
  <c r="CC49" i="11" s="1"/>
  <c r="CE49" i="11" s="1"/>
  <c r="CG49" i="11" s="1"/>
  <c r="CI49" i="11" s="1"/>
  <c r="CK49" i="11" s="1"/>
  <c r="CM49" i="11" s="1"/>
  <c r="CO49" i="11" s="1"/>
  <c r="CQ49" i="11" s="1"/>
  <c r="CS49" i="11" s="1"/>
  <c r="CU49" i="11" s="1"/>
  <c r="CW49" i="11" s="1"/>
  <c r="CY49" i="11" s="1"/>
  <c r="DA49" i="11" s="1"/>
  <c r="DC49" i="11" s="1"/>
  <c r="DE49" i="11" s="1"/>
  <c r="DG49" i="11" s="1"/>
  <c r="DI49" i="11" s="1"/>
  <c r="DK49" i="11" s="1"/>
  <c r="DM49" i="11" s="1"/>
  <c r="DO49" i="11" s="1"/>
  <c r="DQ49" i="11" s="1"/>
  <c r="DS49" i="11" s="1"/>
  <c r="DU49" i="11" s="1"/>
  <c r="DW49" i="11" s="1"/>
  <c r="DY49" i="11" s="1"/>
  <c r="EA49" i="11" s="1"/>
  <c r="K49" i="11"/>
  <c r="M46" i="11"/>
  <c r="O46" i="11" s="1"/>
  <c r="Q46" i="11" s="1"/>
  <c r="S46" i="11" s="1"/>
  <c r="U46" i="11" s="1"/>
  <c r="W46" i="11" s="1"/>
  <c r="Y46" i="11" s="1"/>
  <c r="AA46" i="11" s="1"/>
  <c r="AC46" i="11" s="1"/>
  <c r="AE46" i="11" s="1"/>
  <c r="AG46" i="11" s="1"/>
  <c r="AI46" i="11" s="1"/>
  <c r="AK46" i="11" s="1"/>
  <c r="AM46" i="11" s="1"/>
  <c r="AO46" i="11" s="1"/>
  <c r="AQ46" i="11" s="1"/>
  <c r="AS46" i="11" s="1"/>
  <c r="AU46" i="11" s="1"/>
  <c r="AW46" i="11" s="1"/>
  <c r="AY46" i="11" s="1"/>
  <c r="BA46" i="11" s="1"/>
  <c r="BC46" i="11" s="1"/>
  <c r="BE46" i="11" s="1"/>
  <c r="BG46" i="11" s="1"/>
  <c r="BI46" i="11" s="1"/>
  <c r="BK46" i="11" s="1"/>
  <c r="BM46" i="11" s="1"/>
  <c r="BO46" i="11" s="1"/>
  <c r="BQ46" i="11" s="1"/>
  <c r="BS46" i="11" s="1"/>
  <c r="BU46" i="11" s="1"/>
  <c r="BW46" i="11" s="1"/>
  <c r="BY46" i="11" s="1"/>
  <c r="CA46" i="11" s="1"/>
  <c r="CC46" i="11" s="1"/>
  <c r="CE46" i="11" s="1"/>
  <c r="CG46" i="11" s="1"/>
  <c r="CI46" i="11" s="1"/>
  <c r="CK46" i="11" s="1"/>
  <c r="CM46" i="11" s="1"/>
  <c r="CO46" i="11" s="1"/>
  <c r="CQ46" i="11" s="1"/>
  <c r="CS46" i="11" s="1"/>
  <c r="CU46" i="11" s="1"/>
  <c r="CW46" i="11" s="1"/>
  <c r="CY46" i="11" s="1"/>
  <c r="DA46" i="11" s="1"/>
  <c r="DC46" i="11" s="1"/>
  <c r="DE46" i="11" s="1"/>
  <c r="DG46" i="11" s="1"/>
  <c r="DI46" i="11" s="1"/>
  <c r="DK46" i="11" s="1"/>
  <c r="DM46" i="11" s="1"/>
  <c r="DO46" i="11" s="1"/>
  <c r="DQ46" i="11" s="1"/>
  <c r="DS46" i="11" s="1"/>
  <c r="DU46" i="11" s="1"/>
  <c r="DW46" i="11" s="1"/>
  <c r="DY46" i="11" s="1"/>
  <c r="EA46" i="11" s="1"/>
  <c r="K46" i="11"/>
  <c r="O45" i="11"/>
  <c r="Q45" i="11" s="1"/>
  <c r="S45" i="11" s="1"/>
  <c r="U45" i="11" s="1"/>
  <c r="W45" i="11" s="1"/>
  <c r="Y45" i="11" s="1"/>
  <c r="AA45" i="11" s="1"/>
  <c r="AC45" i="11" s="1"/>
  <c r="AE45" i="11" s="1"/>
  <c r="AG45" i="11" s="1"/>
  <c r="AI45" i="11" s="1"/>
  <c r="AK45" i="11" s="1"/>
  <c r="AM45" i="11" s="1"/>
  <c r="AO45" i="11" s="1"/>
  <c r="AQ45" i="11" s="1"/>
  <c r="AS45" i="11" s="1"/>
  <c r="AU45" i="11" s="1"/>
  <c r="AW45" i="11" s="1"/>
  <c r="AY45" i="11" s="1"/>
  <c r="BA45" i="11" s="1"/>
  <c r="BC45" i="11" s="1"/>
  <c r="BE45" i="11" s="1"/>
  <c r="BG45" i="11" s="1"/>
  <c r="BI45" i="11" s="1"/>
  <c r="BK45" i="11" s="1"/>
  <c r="BM45" i="11" s="1"/>
  <c r="BO45" i="11" s="1"/>
  <c r="BQ45" i="11" s="1"/>
  <c r="BS45" i="11" s="1"/>
  <c r="BU45" i="11" s="1"/>
  <c r="BW45" i="11" s="1"/>
  <c r="BY45" i="11" s="1"/>
  <c r="CA45" i="11" s="1"/>
  <c r="CC45" i="11" s="1"/>
  <c r="CE45" i="11" s="1"/>
  <c r="CG45" i="11" s="1"/>
  <c r="CI45" i="11" s="1"/>
  <c r="CK45" i="11" s="1"/>
  <c r="CM45" i="11" s="1"/>
  <c r="CO45" i="11" s="1"/>
  <c r="CQ45" i="11" s="1"/>
  <c r="CS45" i="11" s="1"/>
  <c r="CU45" i="11" s="1"/>
  <c r="CW45" i="11" s="1"/>
  <c r="CY45" i="11" s="1"/>
  <c r="DA45" i="11" s="1"/>
  <c r="DC45" i="11" s="1"/>
  <c r="DE45" i="11" s="1"/>
  <c r="DG45" i="11" s="1"/>
  <c r="DI45" i="11" s="1"/>
  <c r="DK45" i="11" s="1"/>
  <c r="DM45" i="11" s="1"/>
  <c r="DO45" i="11" s="1"/>
  <c r="DQ45" i="11" s="1"/>
  <c r="DS45" i="11" s="1"/>
  <c r="DU45" i="11" s="1"/>
  <c r="DW45" i="11" s="1"/>
  <c r="DY45" i="11" s="1"/>
  <c r="EA45" i="11" s="1"/>
  <c r="M45" i="11"/>
  <c r="K45" i="11"/>
  <c r="Y44" i="11"/>
  <c r="AA44" i="11" s="1"/>
  <c r="AC44" i="11" s="1"/>
  <c r="AE44" i="11" s="1"/>
  <c r="AG44" i="11" s="1"/>
  <c r="AI44" i="11" s="1"/>
  <c r="AK44" i="11" s="1"/>
  <c r="AM44" i="11" s="1"/>
  <c r="AO44" i="11" s="1"/>
  <c r="AQ44" i="11" s="1"/>
  <c r="AS44" i="11" s="1"/>
  <c r="AU44" i="11" s="1"/>
  <c r="AW44" i="11" s="1"/>
  <c r="AY44" i="11" s="1"/>
  <c r="BA44" i="11" s="1"/>
  <c r="BC44" i="11" s="1"/>
  <c r="BE44" i="11" s="1"/>
  <c r="BG44" i="11" s="1"/>
  <c r="BI44" i="11" s="1"/>
  <c r="BK44" i="11" s="1"/>
  <c r="BM44" i="11" s="1"/>
  <c r="BO44" i="11" s="1"/>
  <c r="BQ44" i="11" s="1"/>
  <c r="BS44" i="11" s="1"/>
  <c r="BU44" i="11" s="1"/>
  <c r="BW44" i="11" s="1"/>
  <c r="BY44" i="11" s="1"/>
  <c r="CA44" i="11" s="1"/>
  <c r="CC44" i="11" s="1"/>
  <c r="CE44" i="11" s="1"/>
  <c r="CG44" i="11" s="1"/>
  <c r="CI44" i="11" s="1"/>
  <c r="CK44" i="11" s="1"/>
  <c r="CM44" i="11" s="1"/>
  <c r="CO44" i="11" s="1"/>
  <c r="CQ44" i="11" s="1"/>
  <c r="CS44" i="11" s="1"/>
  <c r="CU44" i="11" s="1"/>
  <c r="CW44" i="11" s="1"/>
  <c r="CY44" i="11" s="1"/>
  <c r="DA44" i="11" s="1"/>
  <c r="DC44" i="11" s="1"/>
  <c r="DE44" i="11" s="1"/>
  <c r="DG44" i="11" s="1"/>
  <c r="DI44" i="11" s="1"/>
  <c r="DK44" i="11" s="1"/>
  <c r="DM44" i="11" s="1"/>
  <c r="DO44" i="11" s="1"/>
  <c r="DQ44" i="11" s="1"/>
  <c r="DS44" i="11" s="1"/>
  <c r="DU44" i="11" s="1"/>
  <c r="DW44" i="11" s="1"/>
  <c r="DY44" i="11" s="1"/>
  <c r="EA44" i="11" s="1"/>
  <c r="Q44" i="11"/>
  <c r="S44" i="11" s="1"/>
  <c r="U44" i="11" s="1"/>
  <c r="W44" i="11" s="1"/>
  <c r="K44" i="11"/>
  <c r="M44" i="11" s="1"/>
  <c r="O44" i="11" s="1"/>
  <c r="Q43" i="11"/>
  <c r="S43" i="11" s="1"/>
  <c r="U43" i="11" s="1"/>
  <c r="W43" i="11" s="1"/>
  <c r="Y43" i="11" s="1"/>
  <c r="AA43" i="11" s="1"/>
  <c r="AC43" i="11" s="1"/>
  <c r="AE43" i="11" s="1"/>
  <c r="AG43" i="11" s="1"/>
  <c r="AI43" i="11" s="1"/>
  <c r="AK43" i="11" s="1"/>
  <c r="AM43" i="11" s="1"/>
  <c r="AO43" i="11" s="1"/>
  <c r="AQ43" i="11" s="1"/>
  <c r="AS43" i="11" s="1"/>
  <c r="AU43" i="11" s="1"/>
  <c r="AW43" i="11" s="1"/>
  <c r="AY43" i="11" s="1"/>
  <c r="BA43" i="11" s="1"/>
  <c r="BC43" i="11" s="1"/>
  <c r="BE43" i="11" s="1"/>
  <c r="BG43" i="11" s="1"/>
  <c r="BI43" i="11" s="1"/>
  <c r="BK43" i="11" s="1"/>
  <c r="BM43" i="11" s="1"/>
  <c r="BO43" i="11" s="1"/>
  <c r="BQ43" i="11" s="1"/>
  <c r="BS43" i="11" s="1"/>
  <c r="BU43" i="11" s="1"/>
  <c r="BW43" i="11" s="1"/>
  <c r="BY43" i="11" s="1"/>
  <c r="CA43" i="11" s="1"/>
  <c r="CC43" i="11" s="1"/>
  <c r="CE43" i="11" s="1"/>
  <c r="CG43" i="11" s="1"/>
  <c r="CI43" i="11" s="1"/>
  <c r="CK43" i="11" s="1"/>
  <c r="CM43" i="11" s="1"/>
  <c r="CO43" i="11" s="1"/>
  <c r="CQ43" i="11" s="1"/>
  <c r="CS43" i="11" s="1"/>
  <c r="CU43" i="11" s="1"/>
  <c r="CW43" i="11" s="1"/>
  <c r="CY43" i="11" s="1"/>
  <c r="DA43" i="11" s="1"/>
  <c r="DC43" i="11" s="1"/>
  <c r="DE43" i="11" s="1"/>
  <c r="DG43" i="11" s="1"/>
  <c r="DI43" i="11" s="1"/>
  <c r="DK43" i="11" s="1"/>
  <c r="DM43" i="11" s="1"/>
  <c r="DO43" i="11" s="1"/>
  <c r="DQ43" i="11" s="1"/>
  <c r="DS43" i="11" s="1"/>
  <c r="DU43" i="11" s="1"/>
  <c r="DW43" i="11" s="1"/>
  <c r="DY43" i="11" s="1"/>
  <c r="EA43" i="11" s="1"/>
  <c r="K43" i="11"/>
  <c r="M43" i="11" s="1"/>
  <c r="O43" i="11" s="1"/>
  <c r="M42" i="11"/>
  <c r="O42" i="11" s="1"/>
  <c r="Q42" i="11" s="1"/>
  <c r="S42" i="11" s="1"/>
  <c r="U42" i="11" s="1"/>
  <c r="W42" i="11" s="1"/>
  <c r="Y42" i="11" s="1"/>
  <c r="AA42" i="11" s="1"/>
  <c r="AC42" i="11" s="1"/>
  <c r="AE42" i="11" s="1"/>
  <c r="AG42" i="11" s="1"/>
  <c r="AI42" i="11" s="1"/>
  <c r="AK42" i="11" s="1"/>
  <c r="AM42" i="11" s="1"/>
  <c r="AO42" i="11" s="1"/>
  <c r="AQ42" i="11" s="1"/>
  <c r="AS42" i="11" s="1"/>
  <c r="AU42" i="11" s="1"/>
  <c r="AW42" i="11" s="1"/>
  <c r="AY42" i="11" s="1"/>
  <c r="BA42" i="11" s="1"/>
  <c r="BC42" i="11" s="1"/>
  <c r="BE42" i="11" s="1"/>
  <c r="BG42" i="11" s="1"/>
  <c r="BI42" i="11" s="1"/>
  <c r="BK42" i="11" s="1"/>
  <c r="BM42" i="11" s="1"/>
  <c r="BO42" i="11" s="1"/>
  <c r="BQ42" i="11" s="1"/>
  <c r="BS42" i="11" s="1"/>
  <c r="BU42" i="11" s="1"/>
  <c r="BW42" i="11" s="1"/>
  <c r="BY42" i="11" s="1"/>
  <c r="CA42" i="11" s="1"/>
  <c r="CC42" i="11" s="1"/>
  <c r="CE42" i="11" s="1"/>
  <c r="CG42" i="11" s="1"/>
  <c r="CI42" i="11" s="1"/>
  <c r="CK42" i="11" s="1"/>
  <c r="CM42" i="11" s="1"/>
  <c r="CO42" i="11" s="1"/>
  <c r="CQ42" i="11" s="1"/>
  <c r="CS42" i="11" s="1"/>
  <c r="CU42" i="11" s="1"/>
  <c r="CW42" i="11" s="1"/>
  <c r="CY42" i="11" s="1"/>
  <c r="DA42" i="11" s="1"/>
  <c r="DC42" i="11" s="1"/>
  <c r="DE42" i="11" s="1"/>
  <c r="DG42" i="11" s="1"/>
  <c r="DI42" i="11" s="1"/>
  <c r="DK42" i="11" s="1"/>
  <c r="DM42" i="11" s="1"/>
  <c r="DO42" i="11" s="1"/>
  <c r="DQ42" i="11" s="1"/>
  <c r="DS42" i="11" s="1"/>
  <c r="DU42" i="11" s="1"/>
  <c r="DW42" i="11" s="1"/>
  <c r="DY42" i="11" s="1"/>
  <c r="EA42" i="11" s="1"/>
  <c r="K42" i="11"/>
  <c r="K41" i="11"/>
  <c r="M41" i="11" s="1"/>
  <c r="O41" i="11" s="1"/>
  <c r="Q41" i="11" s="1"/>
  <c r="S41" i="11" s="1"/>
  <c r="U41" i="11" s="1"/>
  <c r="W41" i="11" s="1"/>
  <c r="Y41" i="11" s="1"/>
  <c r="AA41" i="11" s="1"/>
  <c r="AC41" i="11" s="1"/>
  <c r="AE41" i="11" s="1"/>
  <c r="AG41" i="11" s="1"/>
  <c r="AI41" i="11" s="1"/>
  <c r="AK41" i="11" s="1"/>
  <c r="AM41" i="11" s="1"/>
  <c r="AO41" i="11" s="1"/>
  <c r="AQ41" i="11" s="1"/>
  <c r="AS41" i="11" s="1"/>
  <c r="AU41" i="11" s="1"/>
  <c r="AW41" i="11" s="1"/>
  <c r="AY41" i="11" s="1"/>
  <c r="BA41" i="11" s="1"/>
  <c r="BC41" i="11" s="1"/>
  <c r="BE41" i="11" s="1"/>
  <c r="BG41" i="11" s="1"/>
  <c r="BI41" i="11" s="1"/>
  <c r="BK41" i="11" s="1"/>
  <c r="BM41" i="11" s="1"/>
  <c r="BO41" i="11" s="1"/>
  <c r="BQ41" i="11" s="1"/>
  <c r="BS41" i="11" s="1"/>
  <c r="BU41" i="11" s="1"/>
  <c r="BW41" i="11" s="1"/>
  <c r="BY41" i="11" s="1"/>
  <c r="CA41" i="11" s="1"/>
  <c r="CC41" i="11" s="1"/>
  <c r="CE41" i="11" s="1"/>
  <c r="CG41" i="11" s="1"/>
  <c r="CI41" i="11" s="1"/>
  <c r="CK41" i="11" s="1"/>
  <c r="CM41" i="11" s="1"/>
  <c r="CO41" i="11" s="1"/>
  <c r="CQ41" i="11" s="1"/>
  <c r="CS41" i="11" s="1"/>
  <c r="CU41" i="11" s="1"/>
  <c r="CW41" i="11" s="1"/>
  <c r="CY41" i="11" s="1"/>
  <c r="DA41" i="11" s="1"/>
  <c r="DC41" i="11" s="1"/>
  <c r="DE41" i="11" s="1"/>
  <c r="DG41" i="11" s="1"/>
  <c r="DI41" i="11" s="1"/>
  <c r="DK41" i="11" s="1"/>
  <c r="DM41" i="11" s="1"/>
  <c r="DO41" i="11" s="1"/>
  <c r="DQ41" i="11" s="1"/>
  <c r="DS41" i="11" s="1"/>
  <c r="DU41" i="11" s="1"/>
  <c r="DW41" i="11" s="1"/>
  <c r="DY41" i="11" s="1"/>
  <c r="EA41" i="11" s="1"/>
  <c r="M40" i="11"/>
  <c r="O40" i="11" s="1"/>
  <c r="Q40" i="11" s="1"/>
  <c r="S40" i="11" s="1"/>
  <c r="U40" i="11" s="1"/>
  <c r="W40" i="11" s="1"/>
  <c r="Y40" i="11" s="1"/>
  <c r="AA40" i="11" s="1"/>
  <c r="AC40" i="11" s="1"/>
  <c r="AE40" i="11" s="1"/>
  <c r="AG40" i="11" s="1"/>
  <c r="AI40" i="11" s="1"/>
  <c r="AK40" i="11" s="1"/>
  <c r="AM40" i="11" s="1"/>
  <c r="AO40" i="11" s="1"/>
  <c r="AQ40" i="11" s="1"/>
  <c r="AS40" i="11" s="1"/>
  <c r="AU40" i="11" s="1"/>
  <c r="AW40" i="11" s="1"/>
  <c r="AY40" i="11" s="1"/>
  <c r="BA40" i="11" s="1"/>
  <c r="BC40" i="11" s="1"/>
  <c r="BE40" i="11" s="1"/>
  <c r="BG40" i="11" s="1"/>
  <c r="BI40" i="11" s="1"/>
  <c r="BK40" i="11" s="1"/>
  <c r="BM40" i="11" s="1"/>
  <c r="BO40" i="11" s="1"/>
  <c r="BQ40" i="11" s="1"/>
  <c r="BS40" i="11" s="1"/>
  <c r="BU40" i="11" s="1"/>
  <c r="BW40" i="11" s="1"/>
  <c r="BY40" i="11" s="1"/>
  <c r="CA40" i="11" s="1"/>
  <c r="CC40" i="11" s="1"/>
  <c r="CE40" i="11" s="1"/>
  <c r="CG40" i="11" s="1"/>
  <c r="CI40" i="11" s="1"/>
  <c r="CK40" i="11" s="1"/>
  <c r="CM40" i="11" s="1"/>
  <c r="CO40" i="11" s="1"/>
  <c r="CQ40" i="11" s="1"/>
  <c r="CS40" i="11" s="1"/>
  <c r="CU40" i="11" s="1"/>
  <c r="CW40" i="11" s="1"/>
  <c r="CY40" i="11" s="1"/>
  <c r="DA40" i="11" s="1"/>
  <c r="DC40" i="11" s="1"/>
  <c r="DE40" i="11" s="1"/>
  <c r="DG40" i="11" s="1"/>
  <c r="DI40" i="11" s="1"/>
  <c r="DK40" i="11" s="1"/>
  <c r="DM40" i="11" s="1"/>
  <c r="DO40" i="11" s="1"/>
  <c r="DQ40" i="11" s="1"/>
  <c r="DS40" i="11" s="1"/>
  <c r="DU40" i="11" s="1"/>
  <c r="DW40" i="11" s="1"/>
  <c r="DY40" i="11" s="1"/>
  <c r="EA40" i="11" s="1"/>
  <c r="K40" i="11"/>
  <c r="K39" i="11"/>
  <c r="M39" i="11" s="1"/>
  <c r="O39" i="11" s="1"/>
  <c r="Q39" i="11" s="1"/>
  <c r="S39" i="11" s="1"/>
  <c r="U39" i="11" s="1"/>
  <c r="W39" i="11" s="1"/>
  <c r="Y39" i="11" s="1"/>
  <c r="AA39" i="11" s="1"/>
  <c r="AC39" i="11" s="1"/>
  <c r="AE39" i="11" s="1"/>
  <c r="AG39" i="11" s="1"/>
  <c r="AI39" i="11" s="1"/>
  <c r="AK39" i="11" s="1"/>
  <c r="AM39" i="11" s="1"/>
  <c r="AO39" i="11" s="1"/>
  <c r="AQ39" i="11" s="1"/>
  <c r="AS39" i="11" s="1"/>
  <c r="AU39" i="11" s="1"/>
  <c r="AW39" i="11" s="1"/>
  <c r="AY39" i="11" s="1"/>
  <c r="BA39" i="11" s="1"/>
  <c r="BC39" i="11" s="1"/>
  <c r="BE39" i="11" s="1"/>
  <c r="BG39" i="11" s="1"/>
  <c r="BI39" i="11" s="1"/>
  <c r="BK39" i="11" s="1"/>
  <c r="BM39" i="11" s="1"/>
  <c r="BO39" i="11" s="1"/>
  <c r="BQ39" i="11" s="1"/>
  <c r="BS39" i="11" s="1"/>
  <c r="BU39" i="11" s="1"/>
  <c r="BW39" i="11" s="1"/>
  <c r="BY39" i="11" s="1"/>
  <c r="CA39" i="11" s="1"/>
  <c r="CC39" i="11" s="1"/>
  <c r="CE39" i="11" s="1"/>
  <c r="CG39" i="11" s="1"/>
  <c r="CI39" i="11" s="1"/>
  <c r="CK39" i="11" s="1"/>
  <c r="CM39" i="11" s="1"/>
  <c r="CO39" i="11" s="1"/>
  <c r="CQ39" i="11" s="1"/>
  <c r="CS39" i="11" s="1"/>
  <c r="CU39" i="11" s="1"/>
  <c r="CW39" i="11" s="1"/>
  <c r="CY39" i="11" s="1"/>
  <c r="DA39" i="11" s="1"/>
  <c r="DC39" i="11" s="1"/>
  <c r="DE39" i="11" s="1"/>
  <c r="DG39" i="11" s="1"/>
  <c r="DI39" i="11" s="1"/>
  <c r="DK39" i="11" s="1"/>
  <c r="DM39" i="11" s="1"/>
  <c r="DO39" i="11" s="1"/>
  <c r="DQ39" i="11" s="1"/>
  <c r="DS39" i="11" s="1"/>
  <c r="DU39" i="11" s="1"/>
  <c r="DW39" i="11" s="1"/>
  <c r="DY39" i="11" s="1"/>
  <c r="EA39" i="11" s="1"/>
  <c r="K38" i="11"/>
  <c r="M38" i="11" s="1"/>
  <c r="O38" i="11" s="1"/>
  <c r="Q38" i="11" s="1"/>
  <c r="S38" i="11" s="1"/>
  <c r="U38" i="11" s="1"/>
  <c r="W38" i="11" s="1"/>
  <c r="Y38" i="11" s="1"/>
  <c r="AA38" i="11" s="1"/>
  <c r="AC38" i="11" s="1"/>
  <c r="AE38" i="11" s="1"/>
  <c r="AG38" i="11" s="1"/>
  <c r="AI38" i="11" s="1"/>
  <c r="AK38" i="11" s="1"/>
  <c r="AM38" i="11" s="1"/>
  <c r="AO38" i="11" s="1"/>
  <c r="AQ38" i="11" s="1"/>
  <c r="AS38" i="11" s="1"/>
  <c r="AU38" i="11" s="1"/>
  <c r="AW38" i="11" s="1"/>
  <c r="AY38" i="11" s="1"/>
  <c r="BA38" i="11" s="1"/>
  <c r="BC38" i="11" s="1"/>
  <c r="BE38" i="11" s="1"/>
  <c r="BG38" i="11" s="1"/>
  <c r="BI38" i="11" s="1"/>
  <c r="BK38" i="11" s="1"/>
  <c r="BM38" i="11" s="1"/>
  <c r="BO38" i="11" s="1"/>
  <c r="BQ38" i="11" s="1"/>
  <c r="BS38" i="11" s="1"/>
  <c r="BU38" i="11" s="1"/>
  <c r="BW38" i="11" s="1"/>
  <c r="BY38" i="11" s="1"/>
  <c r="CA38" i="11" s="1"/>
  <c r="CC38" i="11" s="1"/>
  <c r="CE38" i="11" s="1"/>
  <c r="CG38" i="11" s="1"/>
  <c r="CI38" i="11" s="1"/>
  <c r="CK38" i="11" s="1"/>
  <c r="CM38" i="11" s="1"/>
  <c r="CO38" i="11" s="1"/>
  <c r="CQ38" i="11" s="1"/>
  <c r="CS38" i="11" s="1"/>
  <c r="CU38" i="11" s="1"/>
  <c r="CW38" i="11" s="1"/>
  <c r="CY38" i="11" s="1"/>
  <c r="DA38" i="11" s="1"/>
  <c r="DC38" i="11" s="1"/>
  <c r="DE38" i="11" s="1"/>
  <c r="DG38" i="11" s="1"/>
  <c r="DI38" i="11" s="1"/>
  <c r="DK38" i="11" s="1"/>
  <c r="DM38" i="11" s="1"/>
  <c r="DO38" i="11" s="1"/>
  <c r="DQ38" i="11" s="1"/>
  <c r="DS38" i="11" s="1"/>
  <c r="DU38" i="11" s="1"/>
  <c r="DW38" i="11" s="1"/>
  <c r="DY38" i="11" s="1"/>
  <c r="EA38" i="11" s="1"/>
  <c r="K37" i="11"/>
  <c r="M37" i="11" s="1"/>
  <c r="O37" i="11" s="1"/>
  <c r="Q37" i="11" s="1"/>
  <c r="S37" i="11" s="1"/>
  <c r="U37" i="11" s="1"/>
  <c r="W37" i="11" s="1"/>
  <c r="Y37" i="11" s="1"/>
  <c r="AA37" i="11" s="1"/>
  <c r="AC37" i="11" s="1"/>
  <c r="AE37" i="11" s="1"/>
  <c r="AG37" i="11" s="1"/>
  <c r="AI37" i="11" s="1"/>
  <c r="AK37" i="11" s="1"/>
  <c r="AM37" i="11" s="1"/>
  <c r="AO37" i="11" s="1"/>
  <c r="AQ37" i="11" s="1"/>
  <c r="AS37" i="11" s="1"/>
  <c r="AU37" i="11" s="1"/>
  <c r="AW37" i="11" s="1"/>
  <c r="AY37" i="11" s="1"/>
  <c r="BA37" i="11" s="1"/>
  <c r="BC37" i="11" s="1"/>
  <c r="BE37" i="11" s="1"/>
  <c r="BG37" i="11" s="1"/>
  <c r="BI37" i="11" s="1"/>
  <c r="BK37" i="11" s="1"/>
  <c r="BM37" i="11" s="1"/>
  <c r="BO37" i="11" s="1"/>
  <c r="BQ37" i="11" s="1"/>
  <c r="BS37" i="11" s="1"/>
  <c r="BU37" i="11" s="1"/>
  <c r="BW37" i="11" s="1"/>
  <c r="BY37" i="11" s="1"/>
  <c r="CA37" i="11" s="1"/>
  <c r="CC37" i="11" s="1"/>
  <c r="CE37" i="11" s="1"/>
  <c r="CG37" i="11" s="1"/>
  <c r="CI37" i="11" s="1"/>
  <c r="CK37" i="11" s="1"/>
  <c r="CM37" i="11" s="1"/>
  <c r="CO37" i="11" s="1"/>
  <c r="CQ37" i="11" s="1"/>
  <c r="CS37" i="11" s="1"/>
  <c r="CU37" i="11" s="1"/>
  <c r="CW37" i="11" s="1"/>
  <c r="CY37" i="11" s="1"/>
  <c r="DA37" i="11" s="1"/>
  <c r="DC37" i="11" s="1"/>
  <c r="DE37" i="11" s="1"/>
  <c r="DG37" i="11" s="1"/>
  <c r="DI37" i="11" s="1"/>
  <c r="DK37" i="11" s="1"/>
  <c r="DM37" i="11" s="1"/>
  <c r="DO37" i="11" s="1"/>
  <c r="DQ37" i="11" s="1"/>
  <c r="DS37" i="11" s="1"/>
  <c r="DU37" i="11" s="1"/>
  <c r="DW37" i="11" s="1"/>
  <c r="DY37" i="11" s="1"/>
  <c r="EA37" i="11" s="1"/>
  <c r="K36" i="11"/>
  <c r="M36" i="11" s="1"/>
  <c r="O36" i="11" s="1"/>
  <c r="Q36" i="11" s="1"/>
  <c r="S36" i="11" s="1"/>
  <c r="U36" i="11" s="1"/>
  <c r="W36" i="11" s="1"/>
  <c r="Y36" i="11" s="1"/>
  <c r="AA36" i="11" s="1"/>
  <c r="AC36" i="11" s="1"/>
  <c r="AE36" i="11" s="1"/>
  <c r="AG36" i="11" s="1"/>
  <c r="AI36" i="11" s="1"/>
  <c r="AK36" i="11" s="1"/>
  <c r="AM36" i="11" s="1"/>
  <c r="AO36" i="11" s="1"/>
  <c r="AQ36" i="11" s="1"/>
  <c r="AS36" i="11" s="1"/>
  <c r="AU36" i="11" s="1"/>
  <c r="AW36" i="11" s="1"/>
  <c r="AY36" i="11" s="1"/>
  <c r="BA36" i="11" s="1"/>
  <c r="BC36" i="11" s="1"/>
  <c r="BE36" i="11" s="1"/>
  <c r="BG36" i="11" s="1"/>
  <c r="BI36" i="11" s="1"/>
  <c r="BK36" i="11" s="1"/>
  <c r="BM36" i="11" s="1"/>
  <c r="BO36" i="11" s="1"/>
  <c r="BQ36" i="11" s="1"/>
  <c r="BS36" i="11" s="1"/>
  <c r="BU36" i="11" s="1"/>
  <c r="BW36" i="11" s="1"/>
  <c r="BY36" i="11" s="1"/>
  <c r="CA36" i="11" s="1"/>
  <c r="CC36" i="11" s="1"/>
  <c r="CE36" i="11" s="1"/>
  <c r="CG36" i="11" s="1"/>
  <c r="CI36" i="11" s="1"/>
  <c r="CK36" i="11" s="1"/>
  <c r="CM36" i="11" s="1"/>
  <c r="CO36" i="11" s="1"/>
  <c r="CQ36" i="11" s="1"/>
  <c r="CS36" i="11" s="1"/>
  <c r="CU36" i="11" s="1"/>
  <c r="CW36" i="11" s="1"/>
  <c r="CY36" i="11" s="1"/>
  <c r="DA36" i="11" s="1"/>
  <c r="DC36" i="11" s="1"/>
  <c r="DE36" i="11" s="1"/>
  <c r="DG36" i="11" s="1"/>
  <c r="DI36" i="11" s="1"/>
  <c r="DK36" i="11" s="1"/>
  <c r="DM36" i="11" s="1"/>
  <c r="DO36" i="11" s="1"/>
  <c r="DQ36" i="11" s="1"/>
  <c r="DS36" i="11" s="1"/>
  <c r="DU36" i="11" s="1"/>
  <c r="DW36" i="11" s="1"/>
  <c r="DY36" i="11" s="1"/>
  <c r="EA36" i="11" s="1"/>
  <c r="M34" i="11"/>
  <c r="O34" i="11" s="1"/>
  <c r="Q34" i="11" s="1"/>
  <c r="S34" i="11" s="1"/>
  <c r="U34" i="11" s="1"/>
  <c r="W34" i="11" s="1"/>
  <c r="Y34" i="11" s="1"/>
  <c r="AA34" i="11" s="1"/>
  <c r="AC34" i="11" s="1"/>
  <c r="AE34" i="11" s="1"/>
  <c r="AG34" i="11" s="1"/>
  <c r="AI34" i="11" s="1"/>
  <c r="AK34" i="11" s="1"/>
  <c r="AM34" i="11" s="1"/>
  <c r="AO34" i="11" s="1"/>
  <c r="AQ34" i="11" s="1"/>
  <c r="AS34" i="11" s="1"/>
  <c r="AU34" i="11" s="1"/>
  <c r="AW34" i="11" s="1"/>
  <c r="AY34" i="11" s="1"/>
  <c r="BA34" i="11" s="1"/>
  <c r="BC34" i="11" s="1"/>
  <c r="BE34" i="11" s="1"/>
  <c r="BG34" i="11" s="1"/>
  <c r="BI34" i="11" s="1"/>
  <c r="BK34" i="11" s="1"/>
  <c r="BM34" i="11" s="1"/>
  <c r="BO34" i="11" s="1"/>
  <c r="BQ34" i="11" s="1"/>
  <c r="BS34" i="11" s="1"/>
  <c r="BU34" i="11" s="1"/>
  <c r="BW34" i="11" s="1"/>
  <c r="BY34" i="11" s="1"/>
  <c r="CA34" i="11" s="1"/>
  <c r="CC34" i="11" s="1"/>
  <c r="CE34" i="11" s="1"/>
  <c r="CG34" i="11" s="1"/>
  <c r="CI34" i="11" s="1"/>
  <c r="CK34" i="11" s="1"/>
  <c r="CM34" i="11" s="1"/>
  <c r="CO34" i="11" s="1"/>
  <c r="CQ34" i="11" s="1"/>
  <c r="CS34" i="11" s="1"/>
  <c r="CU34" i="11" s="1"/>
  <c r="CW34" i="11" s="1"/>
  <c r="CY34" i="11" s="1"/>
  <c r="DA34" i="11" s="1"/>
  <c r="DC34" i="11" s="1"/>
  <c r="DE34" i="11" s="1"/>
  <c r="DG34" i="11" s="1"/>
  <c r="DI34" i="11" s="1"/>
  <c r="DK34" i="11" s="1"/>
  <c r="DM34" i="11" s="1"/>
  <c r="DO34" i="11" s="1"/>
  <c r="DQ34" i="11" s="1"/>
  <c r="DS34" i="11" s="1"/>
  <c r="DU34" i="11" s="1"/>
  <c r="DW34" i="11" s="1"/>
  <c r="DY34" i="11" s="1"/>
  <c r="EA34" i="11" s="1"/>
  <c r="K34" i="11"/>
  <c r="O33" i="11"/>
  <c r="Q33" i="11" s="1"/>
  <c r="S33" i="11" s="1"/>
  <c r="U33" i="11" s="1"/>
  <c r="W33" i="11" s="1"/>
  <c r="Y33" i="11" s="1"/>
  <c r="AA33" i="11" s="1"/>
  <c r="AC33" i="11" s="1"/>
  <c r="AE33" i="11" s="1"/>
  <c r="AG33" i="11" s="1"/>
  <c r="AI33" i="11" s="1"/>
  <c r="AK33" i="11" s="1"/>
  <c r="AM33" i="11" s="1"/>
  <c r="AO33" i="11" s="1"/>
  <c r="AQ33" i="11" s="1"/>
  <c r="AS33" i="11" s="1"/>
  <c r="AU33" i="11" s="1"/>
  <c r="AW33" i="11" s="1"/>
  <c r="AY33" i="11" s="1"/>
  <c r="BA33" i="11" s="1"/>
  <c r="BC33" i="11" s="1"/>
  <c r="BE33" i="11" s="1"/>
  <c r="BG33" i="11" s="1"/>
  <c r="BI33" i="11" s="1"/>
  <c r="BK33" i="11" s="1"/>
  <c r="BM33" i="11" s="1"/>
  <c r="BO33" i="11" s="1"/>
  <c r="BQ33" i="11" s="1"/>
  <c r="BS33" i="11" s="1"/>
  <c r="BU33" i="11" s="1"/>
  <c r="BW33" i="11" s="1"/>
  <c r="BY33" i="11" s="1"/>
  <c r="CA33" i="11" s="1"/>
  <c r="CC33" i="11" s="1"/>
  <c r="CE33" i="11" s="1"/>
  <c r="CG33" i="11" s="1"/>
  <c r="CI33" i="11" s="1"/>
  <c r="CK33" i="11" s="1"/>
  <c r="CM33" i="11" s="1"/>
  <c r="CO33" i="11" s="1"/>
  <c r="CQ33" i="11" s="1"/>
  <c r="CS33" i="11" s="1"/>
  <c r="CU33" i="11" s="1"/>
  <c r="CW33" i="11" s="1"/>
  <c r="CY33" i="11" s="1"/>
  <c r="DA33" i="11" s="1"/>
  <c r="DC33" i="11" s="1"/>
  <c r="DE33" i="11" s="1"/>
  <c r="DG33" i="11" s="1"/>
  <c r="DI33" i="11" s="1"/>
  <c r="DK33" i="11" s="1"/>
  <c r="DM33" i="11" s="1"/>
  <c r="DO33" i="11" s="1"/>
  <c r="DQ33" i="11" s="1"/>
  <c r="DS33" i="11" s="1"/>
  <c r="DU33" i="11" s="1"/>
  <c r="DW33" i="11" s="1"/>
  <c r="DY33" i="11" s="1"/>
  <c r="EA33" i="11" s="1"/>
  <c r="M33" i="11"/>
  <c r="K33" i="11"/>
  <c r="Q32" i="11"/>
  <c r="S32" i="11" s="1"/>
  <c r="U32" i="11" s="1"/>
  <c r="W32" i="11" s="1"/>
  <c r="Y32" i="11" s="1"/>
  <c r="AA32" i="11" s="1"/>
  <c r="AC32" i="11" s="1"/>
  <c r="AE32" i="11" s="1"/>
  <c r="AG32" i="11" s="1"/>
  <c r="AI32" i="11" s="1"/>
  <c r="AK32" i="11" s="1"/>
  <c r="AM32" i="11" s="1"/>
  <c r="AO32" i="11" s="1"/>
  <c r="AQ32" i="11" s="1"/>
  <c r="AS32" i="11" s="1"/>
  <c r="AU32" i="11" s="1"/>
  <c r="AW32" i="11" s="1"/>
  <c r="AY32" i="11" s="1"/>
  <c r="BA32" i="11" s="1"/>
  <c r="BC32" i="11" s="1"/>
  <c r="BE32" i="11" s="1"/>
  <c r="BG32" i="11" s="1"/>
  <c r="BI32" i="11" s="1"/>
  <c r="BK32" i="11" s="1"/>
  <c r="BM32" i="11" s="1"/>
  <c r="BO32" i="11" s="1"/>
  <c r="BQ32" i="11" s="1"/>
  <c r="BS32" i="11" s="1"/>
  <c r="BU32" i="11" s="1"/>
  <c r="BW32" i="11" s="1"/>
  <c r="BY32" i="11" s="1"/>
  <c r="CA32" i="11" s="1"/>
  <c r="CC32" i="11" s="1"/>
  <c r="CE32" i="11" s="1"/>
  <c r="CG32" i="11" s="1"/>
  <c r="CI32" i="11" s="1"/>
  <c r="CK32" i="11" s="1"/>
  <c r="CM32" i="11" s="1"/>
  <c r="CO32" i="11" s="1"/>
  <c r="CQ32" i="11" s="1"/>
  <c r="CS32" i="11" s="1"/>
  <c r="CU32" i="11" s="1"/>
  <c r="CW32" i="11" s="1"/>
  <c r="CY32" i="11" s="1"/>
  <c r="DA32" i="11" s="1"/>
  <c r="DC32" i="11" s="1"/>
  <c r="DE32" i="11" s="1"/>
  <c r="DG32" i="11" s="1"/>
  <c r="DI32" i="11" s="1"/>
  <c r="DK32" i="11" s="1"/>
  <c r="DM32" i="11" s="1"/>
  <c r="DO32" i="11" s="1"/>
  <c r="DQ32" i="11" s="1"/>
  <c r="DS32" i="11" s="1"/>
  <c r="DU32" i="11" s="1"/>
  <c r="DW32" i="11" s="1"/>
  <c r="DY32" i="11" s="1"/>
  <c r="EA32" i="11" s="1"/>
  <c r="O32" i="11"/>
  <c r="M32" i="11"/>
  <c r="K32" i="11"/>
  <c r="K31" i="11"/>
  <c r="M31" i="11" s="1"/>
  <c r="O31" i="11" s="1"/>
  <c r="Q31" i="11" s="1"/>
  <c r="S31" i="11" s="1"/>
  <c r="U31" i="11" s="1"/>
  <c r="W31" i="11" s="1"/>
  <c r="Y31" i="11" s="1"/>
  <c r="AA31" i="11" s="1"/>
  <c r="AC31" i="11" s="1"/>
  <c r="AE31" i="11" s="1"/>
  <c r="AG31" i="11" s="1"/>
  <c r="AI31" i="11" s="1"/>
  <c r="AK31" i="11" s="1"/>
  <c r="AM31" i="11" s="1"/>
  <c r="AO31" i="11" s="1"/>
  <c r="AQ31" i="11" s="1"/>
  <c r="AS31" i="11" s="1"/>
  <c r="AU31" i="11" s="1"/>
  <c r="AW31" i="11" s="1"/>
  <c r="AY31" i="11" s="1"/>
  <c r="BA31" i="11" s="1"/>
  <c r="BC31" i="11" s="1"/>
  <c r="BE31" i="11" s="1"/>
  <c r="BG31" i="11" s="1"/>
  <c r="BI31" i="11" s="1"/>
  <c r="BK31" i="11" s="1"/>
  <c r="BM31" i="11" s="1"/>
  <c r="BO31" i="11" s="1"/>
  <c r="BQ31" i="11" s="1"/>
  <c r="BS31" i="11" s="1"/>
  <c r="BU31" i="11" s="1"/>
  <c r="BW31" i="11" s="1"/>
  <c r="BY31" i="11" s="1"/>
  <c r="CA31" i="11" s="1"/>
  <c r="CC31" i="11" s="1"/>
  <c r="CE31" i="11" s="1"/>
  <c r="CG31" i="11" s="1"/>
  <c r="CI31" i="11" s="1"/>
  <c r="CK31" i="11" s="1"/>
  <c r="CM31" i="11" s="1"/>
  <c r="CO31" i="11" s="1"/>
  <c r="CQ31" i="11" s="1"/>
  <c r="CS31" i="11" s="1"/>
  <c r="CU31" i="11" s="1"/>
  <c r="CW31" i="11" s="1"/>
  <c r="CY31" i="11" s="1"/>
  <c r="DA31" i="11" s="1"/>
  <c r="DC31" i="11" s="1"/>
  <c r="DE31" i="11" s="1"/>
  <c r="DG31" i="11" s="1"/>
  <c r="DI31" i="11" s="1"/>
  <c r="DK31" i="11" s="1"/>
  <c r="DM31" i="11" s="1"/>
  <c r="DO31" i="11" s="1"/>
  <c r="DQ31" i="11" s="1"/>
  <c r="DS31" i="11" s="1"/>
  <c r="DU31" i="11" s="1"/>
  <c r="DW31" i="11" s="1"/>
  <c r="DY31" i="11" s="1"/>
  <c r="EA31" i="11" s="1"/>
  <c r="AA30" i="11"/>
  <c r="AC30" i="11" s="1"/>
  <c r="AE30" i="11" s="1"/>
  <c r="AG30" i="11" s="1"/>
  <c r="AI30" i="11" s="1"/>
  <c r="AK30" i="11" s="1"/>
  <c r="AM30" i="11" s="1"/>
  <c r="AO30" i="11" s="1"/>
  <c r="AQ30" i="11" s="1"/>
  <c r="AS30" i="11" s="1"/>
  <c r="AU30" i="11" s="1"/>
  <c r="AW30" i="11" s="1"/>
  <c r="AY30" i="11" s="1"/>
  <c r="BA30" i="11" s="1"/>
  <c r="BC30" i="11" s="1"/>
  <c r="BE30" i="11" s="1"/>
  <c r="BG30" i="11" s="1"/>
  <c r="BI30" i="11" s="1"/>
  <c r="BK30" i="11" s="1"/>
  <c r="BM30" i="11" s="1"/>
  <c r="BO30" i="11" s="1"/>
  <c r="BQ30" i="11" s="1"/>
  <c r="BS30" i="11" s="1"/>
  <c r="BU30" i="11" s="1"/>
  <c r="BW30" i="11" s="1"/>
  <c r="BY30" i="11" s="1"/>
  <c r="CA30" i="11" s="1"/>
  <c r="CC30" i="11" s="1"/>
  <c r="CE30" i="11" s="1"/>
  <c r="CG30" i="11" s="1"/>
  <c r="CI30" i="11" s="1"/>
  <c r="CK30" i="11" s="1"/>
  <c r="CM30" i="11" s="1"/>
  <c r="CO30" i="11" s="1"/>
  <c r="CQ30" i="11" s="1"/>
  <c r="CS30" i="11" s="1"/>
  <c r="CU30" i="11" s="1"/>
  <c r="CW30" i="11" s="1"/>
  <c r="CY30" i="11" s="1"/>
  <c r="DA30" i="11" s="1"/>
  <c r="DC30" i="11" s="1"/>
  <c r="DE30" i="11" s="1"/>
  <c r="DG30" i="11" s="1"/>
  <c r="DI30" i="11" s="1"/>
  <c r="DK30" i="11" s="1"/>
  <c r="DM30" i="11" s="1"/>
  <c r="DO30" i="11" s="1"/>
  <c r="DQ30" i="11" s="1"/>
  <c r="DS30" i="11" s="1"/>
  <c r="DU30" i="11" s="1"/>
  <c r="DW30" i="11" s="1"/>
  <c r="DY30" i="11" s="1"/>
  <c r="EA30" i="11" s="1"/>
  <c r="Q30" i="11"/>
  <c r="S30" i="11" s="1"/>
  <c r="U30" i="11" s="1"/>
  <c r="W30" i="11" s="1"/>
  <c r="Y30" i="11" s="1"/>
  <c r="K30" i="11"/>
  <c r="M30" i="11" s="1"/>
  <c r="O30" i="11" s="1"/>
  <c r="M29" i="11"/>
  <c r="O29" i="11" s="1"/>
  <c r="Q29" i="11" s="1"/>
  <c r="S29" i="11" s="1"/>
  <c r="U29" i="11" s="1"/>
  <c r="W29" i="11" s="1"/>
  <c r="Y29" i="11" s="1"/>
  <c r="AA29" i="11" s="1"/>
  <c r="AC29" i="11" s="1"/>
  <c r="AE29" i="11" s="1"/>
  <c r="AG29" i="11" s="1"/>
  <c r="AI29" i="11" s="1"/>
  <c r="AK29" i="11" s="1"/>
  <c r="AM29" i="11" s="1"/>
  <c r="AO29" i="11" s="1"/>
  <c r="AQ29" i="11" s="1"/>
  <c r="AS29" i="11" s="1"/>
  <c r="AU29" i="11" s="1"/>
  <c r="AW29" i="11" s="1"/>
  <c r="AY29" i="11" s="1"/>
  <c r="BA29" i="11" s="1"/>
  <c r="BC29" i="11" s="1"/>
  <c r="BE29" i="11" s="1"/>
  <c r="BG29" i="11" s="1"/>
  <c r="BI29" i="11" s="1"/>
  <c r="BK29" i="11" s="1"/>
  <c r="BM29" i="11" s="1"/>
  <c r="BO29" i="11" s="1"/>
  <c r="BQ29" i="11" s="1"/>
  <c r="BS29" i="11" s="1"/>
  <c r="BU29" i="11" s="1"/>
  <c r="BW29" i="11" s="1"/>
  <c r="BY29" i="11" s="1"/>
  <c r="CA29" i="11" s="1"/>
  <c r="CC29" i="11" s="1"/>
  <c r="CE29" i="11" s="1"/>
  <c r="CG29" i="11" s="1"/>
  <c r="CI29" i="11" s="1"/>
  <c r="CK29" i="11" s="1"/>
  <c r="CM29" i="11" s="1"/>
  <c r="CO29" i="11" s="1"/>
  <c r="CQ29" i="11" s="1"/>
  <c r="CS29" i="11" s="1"/>
  <c r="CU29" i="11" s="1"/>
  <c r="CW29" i="11" s="1"/>
  <c r="CY29" i="11" s="1"/>
  <c r="DA29" i="11" s="1"/>
  <c r="DC29" i="11" s="1"/>
  <c r="DE29" i="11" s="1"/>
  <c r="DG29" i="11" s="1"/>
  <c r="DI29" i="11" s="1"/>
  <c r="DK29" i="11" s="1"/>
  <c r="DM29" i="11" s="1"/>
  <c r="DO29" i="11" s="1"/>
  <c r="DQ29" i="11" s="1"/>
  <c r="DS29" i="11" s="1"/>
  <c r="DU29" i="11" s="1"/>
  <c r="DW29" i="11" s="1"/>
  <c r="DY29" i="11" s="1"/>
  <c r="EA29" i="11" s="1"/>
  <c r="K29" i="11"/>
  <c r="K28" i="11"/>
  <c r="M28" i="11" s="1"/>
  <c r="O28" i="11" s="1"/>
  <c r="Q28" i="11" s="1"/>
  <c r="S28" i="11" s="1"/>
  <c r="U28" i="11" s="1"/>
  <c r="W28" i="11" s="1"/>
  <c r="Y28" i="11" s="1"/>
  <c r="AA28" i="11" s="1"/>
  <c r="AC28" i="11" s="1"/>
  <c r="AE28" i="11" s="1"/>
  <c r="AG28" i="11" s="1"/>
  <c r="AI28" i="11" s="1"/>
  <c r="AK28" i="11" s="1"/>
  <c r="AM28" i="11" s="1"/>
  <c r="AO28" i="11" s="1"/>
  <c r="AQ28" i="11" s="1"/>
  <c r="AS28" i="11" s="1"/>
  <c r="AU28" i="11" s="1"/>
  <c r="AW28" i="11" s="1"/>
  <c r="AY28" i="11" s="1"/>
  <c r="BA28" i="11" s="1"/>
  <c r="BC28" i="11" s="1"/>
  <c r="BE28" i="11" s="1"/>
  <c r="BG28" i="11" s="1"/>
  <c r="BI28" i="11" s="1"/>
  <c r="BK28" i="11" s="1"/>
  <c r="BM28" i="11" s="1"/>
  <c r="BO28" i="11" s="1"/>
  <c r="BQ28" i="11" s="1"/>
  <c r="BS28" i="11" s="1"/>
  <c r="BU28" i="11" s="1"/>
  <c r="BW28" i="11" s="1"/>
  <c r="BY28" i="11" s="1"/>
  <c r="CA28" i="11" s="1"/>
  <c r="CC28" i="11" s="1"/>
  <c r="CE28" i="11" s="1"/>
  <c r="CG28" i="11" s="1"/>
  <c r="CI28" i="11" s="1"/>
  <c r="CK28" i="11" s="1"/>
  <c r="CM28" i="11" s="1"/>
  <c r="CO28" i="11" s="1"/>
  <c r="CQ28" i="11" s="1"/>
  <c r="CS28" i="11" s="1"/>
  <c r="CU28" i="11" s="1"/>
  <c r="CW28" i="11" s="1"/>
  <c r="CY28" i="11" s="1"/>
  <c r="DA28" i="11" s="1"/>
  <c r="DC28" i="11" s="1"/>
  <c r="DE28" i="11" s="1"/>
  <c r="DG28" i="11" s="1"/>
  <c r="DI28" i="11" s="1"/>
  <c r="DK28" i="11" s="1"/>
  <c r="DM28" i="11" s="1"/>
  <c r="DO28" i="11" s="1"/>
  <c r="DQ28" i="11" s="1"/>
  <c r="DS28" i="11" s="1"/>
  <c r="DU28" i="11" s="1"/>
  <c r="DW28" i="11" s="1"/>
  <c r="DY28" i="11" s="1"/>
  <c r="EA28" i="11" s="1"/>
  <c r="K27" i="11"/>
  <c r="M27" i="11" s="1"/>
  <c r="O27" i="11" s="1"/>
  <c r="Q27" i="11" s="1"/>
  <c r="S27" i="11" s="1"/>
  <c r="U27" i="11" s="1"/>
  <c r="W27" i="11" s="1"/>
  <c r="Y27" i="11" s="1"/>
  <c r="AA27" i="11" s="1"/>
  <c r="AC27" i="11" s="1"/>
  <c r="AE27" i="11" s="1"/>
  <c r="AG27" i="11" s="1"/>
  <c r="AI27" i="11" s="1"/>
  <c r="AK27" i="11" s="1"/>
  <c r="AM27" i="11" s="1"/>
  <c r="AO27" i="11" s="1"/>
  <c r="AQ27" i="11" s="1"/>
  <c r="AS27" i="11" s="1"/>
  <c r="AU27" i="11" s="1"/>
  <c r="AW27" i="11" s="1"/>
  <c r="AY27" i="11" s="1"/>
  <c r="BA27" i="11" s="1"/>
  <c r="BC27" i="11" s="1"/>
  <c r="BE27" i="11" s="1"/>
  <c r="BG27" i="11" s="1"/>
  <c r="BI27" i="11" s="1"/>
  <c r="BK27" i="11" s="1"/>
  <c r="BM27" i="11" s="1"/>
  <c r="BO27" i="11" s="1"/>
  <c r="BQ27" i="11" s="1"/>
  <c r="BS27" i="11" s="1"/>
  <c r="BU27" i="11" s="1"/>
  <c r="BW27" i="11" s="1"/>
  <c r="BY27" i="11" s="1"/>
  <c r="CA27" i="11" s="1"/>
  <c r="CC27" i="11" s="1"/>
  <c r="CE27" i="11" s="1"/>
  <c r="CG27" i="11" s="1"/>
  <c r="CI27" i="11" s="1"/>
  <c r="CK27" i="11" s="1"/>
  <c r="CM27" i="11" s="1"/>
  <c r="CO27" i="11" s="1"/>
  <c r="CQ27" i="11" s="1"/>
  <c r="CS27" i="11" s="1"/>
  <c r="CU27" i="11" s="1"/>
  <c r="CW27" i="11" s="1"/>
  <c r="CY27" i="11" s="1"/>
  <c r="DA27" i="11" s="1"/>
  <c r="DC27" i="11" s="1"/>
  <c r="DE27" i="11" s="1"/>
  <c r="DG27" i="11" s="1"/>
  <c r="DI27" i="11" s="1"/>
  <c r="DK27" i="11" s="1"/>
  <c r="DM27" i="11" s="1"/>
  <c r="DO27" i="11" s="1"/>
  <c r="DQ27" i="11" s="1"/>
  <c r="DS27" i="11" s="1"/>
  <c r="DU27" i="11" s="1"/>
  <c r="DW27" i="11" s="1"/>
  <c r="DY27" i="11" s="1"/>
  <c r="EA27" i="11" s="1"/>
  <c r="K26" i="11"/>
  <c r="M26" i="11" s="1"/>
  <c r="O26" i="11" s="1"/>
  <c r="Q26" i="11" s="1"/>
  <c r="S26" i="11" s="1"/>
  <c r="U26" i="11" s="1"/>
  <c r="W26" i="11" s="1"/>
  <c r="Y26" i="11" s="1"/>
  <c r="AA26" i="11" s="1"/>
  <c r="AC26" i="11" s="1"/>
  <c r="AE26" i="11" s="1"/>
  <c r="AG26" i="11" s="1"/>
  <c r="AI26" i="11" s="1"/>
  <c r="AK26" i="11" s="1"/>
  <c r="AM26" i="11" s="1"/>
  <c r="AO26" i="11" s="1"/>
  <c r="AQ26" i="11" s="1"/>
  <c r="AS26" i="11" s="1"/>
  <c r="AU26" i="11" s="1"/>
  <c r="AW26" i="11" s="1"/>
  <c r="AY26" i="11" s="1"/>
  <c r="BA26" i="11" s="1"/>
  <c r="BC26" i="11" s="1"/>
  <c r="BE26" i="11" s="1"/>
  <c r="BG26" i="11" s="1"/>
  <c r="BI26" i="11" s="1"/>
  <c r="BK26" i="11" s="1"/>
  <c r="BM26" i="11" s="1"/>
  <c r="BO26" i="11" s="1"/>
  <c r="BQ26" i="11" s="1"/>
  <c r="BS26" i="11" s="1"/>
  <c r="BU26" i="11" s="1"/>
  <c r="BW26" i="11" s="1"/>
  <c r="BY26" i="11" s="1"/>
  <c r="CA26" i="11" s="1"/>
  <c r="CC26" i="11" s="1"/>
  <c r="CE26" i="11" s="1"/>
  <c r="CG26" i="11" s="1"/>
  <c r="CI26" i="11" s="1"/>
  <c r="CK26" i="11" s="1"/>
  <c r="CM26" i="11" s="1"/>
  <c r="CO26" i="11" s="1"/>
  <c r="CQ26" i="11" s="1"/>
  <c r="CS26" i="11" s="1"/>
  <c r="CU26" i="11" s="1"/>
  <c r="CW26" i="11" s="1"/>
  <c r="CY26" i="11" s="1"/>
  <c r="DA26" i="11" s="1"/>
  <c r="DC26" i="11" s="1"/>
  <c r="DE26" i="11" s="1"/>
  <c r="DG26" i="11" s="1"/>
  <c r="DI26" i="11" s="1"/>
  <c r="DK26" i="11" s="1"/>
  <c r="DM26" i="11" s="1"/>
  <c r="DO26" i="11" s="1"/>
  <c r="DQ26" i="11" s="1"/>
  <c r="DS26" i="11" s="1"/>
  <c r="DU26" i="11" s="1"/>
  <c r="DW26" i="11" s="1"/>
  <c r="DY26" i="11" s="1"/>
  <c r="EA26" i="11" s="1"/>
  <c r="M16" i="11"/>
  <c r="O16" i="11" s="1"/>
  <c r="Q16" i="11" s="1"/>
  <c r="S16" i="11" s="1"/>
  <c r="U16" i="11" s="1"/>
  <c r="W16" i="11" s="1"/>
  <c r="Y16" i="11" s="1"/>
  <c r="AA16" i="11" s="1"/>
  <c r="AC16" i="11" s="1"/>
  <c r="AE16" i="11" s="1"/>
  <c r="AG16" i="11" s="1"/>
  <c r="AI16" i="11" s="1"/>
  <c r="AK16" i="11" s="1"/>
  <c r="AM16" i="11" s="1"/>
  <c r="AO16" i="11" s="1"/>
  <c r="AQ16" i="11" s="1"/>
  <c r="AS16" i="11" s="1"/>
  <c r="AU16" i="11" s="1"/>
  <c r="AW16" i="11" s="1"/>
  <c r="AY16" i="11" s="1"/>
  <c r="BA16" i="11" s="1"/>
  <c r="BC16" i="11" s="1"/>
  <c r="BE16" i="11" s="1"/>
  <c r="BG16" i="11" s="1"/>
  <c r="BI16" i="11" s="1"/>
  <c r="BK16" i="11" s="1"/>
  <c r="BM16" i="11" s="1"/>
  <c r="BO16" i="11" s="1"/>
  <c r="BQ16" i="11" s="1"/>
  <c r="BS16" i="11" s="1"/>
  <c r="BU16" i="11" s="1"/>
  <c r="BW16" i="11" s="1"/>
  <c r="BY16" i="11" s="1"/>
  <c r="CA16" i="11" s="1"/>
  <c r="CC16" i="11" s="1"/>
  <c r="CE16" i="11" s="1"/>
  <c r="CG16" i="11" s="1"/>
  <c r="CI16" i="11" s="1"/>
  <c r="CK16" i="11" s="1"/>
  <c r="CM16" i="11" s="1"/>
  <c r="CO16" i="11" s="1"/>
  <c r="CQ16" i="11" s="1"/>
  <c r="CS16" i="11" s="1"/>
  <c r="CU16" i="11" s="1"/>
  <c r="CW16" i="11" s="1"/>
  <c r="CY16" i="11" s="1"/>
  <c r="DA16" i="11" s="1"/>
  <c r="DC16" i="11" s="1"/>
  <c r="DE16" i="11" s="1"/>
  <c r="DG16" i="11" s="1"/>
  <c r="DI16" i="11" s="1"/>
  <c r="DK16" i="11" s="1"/>
  <c r="DM16" i="11" s="1"/>
  <c r="DO16" i="11" s="1"/>
  <c r="DQ16" i="11" s="1"/>
  <c r="DS16" i="11" s="1"/>
  <c r="DU16" i="11" s="1"/>
  <c r="DW16" i="11" s="1"/>
  <c r="DY16" i="11" s="1"/>
  <c r="EA16" i="11" s="1"/>
  <c r="K16" i="11"/>
  <c r="M15" i="11"/>
  <c r="O15" i="11" s="1"/>
  <c r="Q15" i="11" s="1"/>
  <c r="S15" i="11" s="1"/>
  <c r="U15" i="11" s="1"/>
  <c r="W15" i="11" s="1"/>
  <c r="Y15" i="11" s="1"/>
  <c r="AA15" i="11" s="1"/>
  <c r="AC15" i="11" s="1"/>
  <c r="AE15" i="11" s="1"/>
  <c r="AG15" i="11" s="1"/>
  <c r="AI15" i="11" s="1"/>
  <c r="AK15" i="11" s="1"/>
  <c r="AM15" i="11" s="1"/>
  <c r="AO15" i="11" s="1"/>
  <c r="AQ15" i="11" s="1"/>
  <c r="AS15" i="11" s="1"/>
  <c r="AU15" i="11" s="1"/>
  <c r="AW15" i="11" s="1"/>
  <c r="AY15" i="11" s="1"/>
  <c r="BA15" i="11" s="1"/>
  <c r="BC15" i="11" s="1"/>
  <c r="BE15" i="11" s="1"/>
  <c r="BG15" i="11" s="1"/>
  <c r="BI15" i="11" s="1"/>
  <c r="BK15" i="11" s="1"/>
  <c r="BM15" i="11" s="1"/>
  <c r="BO15" i="11" s="1"/>
  <c r="BQ15" i="11" s="1"/>
  <c r="BS15" i="11" s="1"/>
  <c r="BU15" i="11" s="1"/>
  <c r="BW15" i="11" s="1"/>
  <c r="BY15" i="11" s="1"/>
  <c r="CA15" i="11" s="1"/>
  <c r="CC15" i="11" s="1"/>
  <c r="CE15" i="11" s="1"/>
  <c r="CG15" i="11" s="1"/>
  <c r="CI15" i="11" s="1"/>
  <c r="CK15" i="11" s="1"/>
  <c r="CM15" i="11" s="1"/>
  <c r="CO15" i="11" s="1"/>
  <c r="CQ15" i="11" s="1"/>
  <c r="CS15" i="11" s="1"/>
  <c r="CU15" i="11" s="1"/>
  <c r="CW15" i="11" s="1"/>
  <c r="CY15" i="11" s="1"/>
  <c r="DA15" i="11" s="1"/>
  <c r="DC15" i="11" s="1"/>
  <c r="DE15" i="11" s="1"/>
  <c r="DG15" i="11" s="1"/>
  <c r="DI15" i="11" s="1"/>
  <c r="DK15" i="11" s="1"/>
  <c r="DM15" i="11" s="1"/>
  <c r="DO15" i="11" s="1"/>
  <c r="DQ15" i="11" s="1"/>
  <c r="DS15" i="11" s="1"/>
  <c r="DU15" i="11" s="1"/>
  <c r="DW15" i="11" s="1"/>
  <c r="DY15" i="11" s="1"/>
  <c r="EA15" i="11" s="1"/>
  <c r="K15" i="11"/>
  <c r="AM14" i="11"/>
  <c r="AO14" i="11" s="1"/>
  <c r="AQ14" i="11" s="1"/>
  <c r="AS14" i="11" s="1"/>
  <c r="AU14" i="11" s="1"/>
  <c r="AW14" i="11" s="1"/>
  <c r="AY14" i="11" s="1"/>
  <c r="BA14" i="11" s="1"/>
  <c r="BC14" i="11" s="1"/>
  <c r="BE14" i="11" s="1"/>
  <c r="BG14" i="11" s="1"/>
  <c r="BI14" i="11" s="1"/>
  <c r="BK14" i="11" s="1"/>
  <c r="BM14" i="11" s="1"/>
  <c r="BO14" i="11" s="1"/>
  <c r="BQ14" i="11" s="1"/>
  <c r="BS14" i="11" s="1"/>
  <c r="BU14" i="11" s="1"/>
  <c r="BW14" i="11" s="1"/>
  <c r="BY14" i="11" s="1"/>
  <c r="CA14" i="11" s="1"/>
  <c r="CC14" i="11" s="1"/>
  <c r="CE14" i="11" s="1"/>
  <c r="CG14" i="11" s="1"/>
  <c r="CI14" i="11" s="1"/>
  <c r="CK14" i="11" s="1"/>
  <c r="CM14" i="11" s="1"/>
  <c r="CO14" i="11" s="1"/>
  <c r="CQ14" i="11" s="1"/>
  <c r="CS14" i="11" s="1"/>
  <c r="CU14" i="11" s="1"/>
  <c r="CW14" i="11" s="1"/>
  <c r="CY14" i="11" s="1"/>
  <c r="DA14" i="11" s="1"/>
  <c r="DC14" i="11" s="1"/>
  <c r="DE14" i="11" s="1"/>
  <c r="DG14" i="11" s="1"/>
  <c r="DI14" i="11" s="1"/>
  <c r="DK14" i="11" s="1"/>
  <c r="DM14" i="11" s="1"/>
  <c r="DO14" i="11" s="1"/>
  <c r="DQ14" i="11" s="1"/>
  <c r="DS14" i="11" s="1"/>
  <c r="DU14" i="11" s="1"/>
  <c r="DW14" i="11" s="1"/>
  <c r="DY14" i="11" s="1"/>
  <c r="EA14" i="11" s="1"/>
  <c r="O14" i="11"/>
  <c r="Q14" i="11" s="1"/>
  <c r="S14" i="11" s="1"/>
  <c r="U14" i="11" s="1"/>
  <c r="W14" i="11" s="1"/>
  <c r="Y14" i="11" s="1"/>
  <c r="AA14" i="11" s="1"/>
  <c r="AC14" i="11" s="1"/>
  <c r="AE14" i="11" s="1"/>
  <c r="AG14" i="11" s="1"/>
  <c r="AI14" i="11" s="1"/>
  <c r="AK14" i="11" s="1"/>
  <c r="M14" i="11"/>
  <c r="K14" i="11"/>
  <c r="Q13" i="11"/>
  <c r="S13" i="11" s="1"/>
  <c r="U13" i="11" s="1"/>
  <c r="W13" i="11" s="1"/>
  <c r="Y13" i="11" s="1"/>
  <c r="AA13" i="11" s="1"/>
  <c r="AC13" i="11" s="1"/>
  <c r="AE13" i="11" s="1"/>
  <c r="AG13" i="11" s="1"/>
  <c r="AI13" i="11" s="1"/>
  <c r="AK13" i="11" s="1"/>
  <c r="AM13" i="11" s="1"/>
  <c r="AO13" i="11" s="1"/>
  <c r="AQ13" i="11" s="1"/>
  <c r="AS13" i="11" s="1"/>
  <c r="AU13" i="11" s="1"/>
  <c r="AW13" i="11" s="1"/>
  <c r="AY13" i="11" s="1"/>
  <c r="BA13" i="11" s="1"/>
  <c r="BC13" i="11" s="1"/>
  <c r="BE13" i="11" s="1"/>
  <c r="BG13" i="11" s="1"/>
  <c r="BI13" i="11" s="1"/>
  <c r="BK13" i="11" s="1"/>
  <c r="BM13" i="11" s="1"/>
  <c r="BO13" i="11" s="1"/>
  <c r="BQ13" i="11" s="1"/>
  <c r="BS13" i="11" s="1"/>
  <c r="BU13" i="11" s="1"/>
  <c r="BW13" i="11" s="1"/>
  <c r="BY13" i="11" s="1"/>
  <c r="CA13" i="11" s="1"/>
  <c r="CC13" i="11" s="1"/>
  <c r="CE13" i="11" s="1"/>
  <c r="CG13" i="11" s="1"/>
  <c r="CI13" i="11" s="1"/>
  <c r="CK13" i="11" s="1"/>
  <c r="CM13" i="11" s="1"/>
  <c r="CO13" i="11" s="1"/>
  <c r="CQ13" i="11" s="1"/>
  <c r="CS13" i="11" s="1"/>
  <c r="CU13" i="11" s="1"/>
  <c r="CW13" i="11" s="1"/>
  <c r="CY13" i="11" s="1"/>
  <c r="DA13" i="11" s="1"/>
  <c r="DC13" i="11" s="1"/>
  <c r="DE13" i="11" s="1"/>
  <c r="DG13" i="11" s="1"/>
  <c r="DI13" i="11" s="1"/>
  <c r="DK13" i="11" s="1"/>
  <c r="DM13" i="11" s="1"/>
  <c r="DO13" i="11" s="1"/>
  <c r="DQ13" i="11" s="1"/>
  <c r="DS13" i="11" s="1"/>
  <c r="DU13" i="11" s="1"/>
  <c r="DW13" i="11" s="1"/>
  <c r="DY13" i="11" s="1"/>
  <c r="EA13" i="11" s="1"/>
  <c r="O13" i="11"/>
  <c r="M13" i="11"/>
  <c r="K13" i="11"/>
  <c r="AA12" i="11"/>
  <c r="AC12" i="11" s="1"/>
  <c r="AE12" i="11" s="1"/>
  <c r="AG12" i="11" s="1"/>
  <c r="AI12" i="11" s="1"/>
  <c r="AK12" i="11" s="1"/>
  <c r="AM12" i="11" s="1"/>
  <c r="AO12" i="11" s="1"/>
  <c r="AQ12" i="11" s="1"/>
  <c r="AS12" i="11" s="1"/>
  <c r="AU12" i="11" s="1"/>
  <c r="AW12" i="11" s="1"/>
  <c r="AY12" i="11" s="1"/>
  <c r="BA12" i="11" s="1"/>
  <c r="BC12" i="11" s="1"/>
  <c r="BE12" i="11" s="1"/>
  <c r="BG12" i="11" s="1"/>
  <c r="BI12" i="11" s="1"/>
  <c r="BK12" i="11" s="1"/>
  <c r="BM12" i="11" s="1"/>
  <c r="BO12" i="11" s="1"/>
  <c r="BQ12" i="11" s="1"/>
  <c r="BS12" i="11" s="1"/>
  <c r="BU12" i="11" s="1"/>
  <c r="BW12" i="11" s="1"/>
  <c r="BY12" i="11" s="1"/>
  <c r="CA12" i="11" s="1"/>
  <c r="CC12" i="11" s="1"/>
  <c r="CE12" i="11" s="1"/>
  <c r="CG12" i="11" s="1"/>
  <c r="CI12" i="11" s="1"/>
  <c r="CK12" i="11" s="1"/>
  <c r="CM12" i="11" s="1"/>
  <c r="CO12" i="11" s="1"/>
  <c r="CQ12" i="11" s="1"/>
  <c r="CS12" i="11" s="1"/>
  <c r="CU12" i="11" s="1"/>
  <c r="CW12" i="11" s="1"/>
  <c r="CY12" i="11" s="1"/>
  <c r="DA12" i="11" s="1"/>
  <c r="DC12" i="11" s="1"/>
  <c r="DE12" i="11" s="1"/>
  <c r="DG12" i="11" s="1"/>
  <c r="DI12" i="11" s="1"/>
  <c r="DK12" i="11" s="1"/>
  <c r="DM12" i="11" s="1"/>
  <c r="DO12" i="11" s="1"/>
  <c r="DQ12" i="11" s="1"/>
  <c r="DS12" i="11" s="1"/>
  <c r="DU12" i="11" s="1"/>
  <c r="DW12" i="11" s="1"/>
  <c r="DY12" i="11" s="1"/>
  <c r="EA12" i="11" s="1"/>
  <c r="K12" i="11"/>
  <c r="M12" i="11" s="1"/>
  <c r="O12" i="11" s="1"/>
  <c r="Q12" i="11" s="1"/>
  <c r="S12" i="11" s="1"/>
  <c r="U12" i="11" s="1"/>
  <c r="W12" i="11" s="1"/>
  <c r="Y12" i="11" s="1"/>
  <c r="M11" i="11"/>
  <c r="O11" i="11" s="1"/>
  <c r="Q11" i="11" s="1"/>
  <c r="S11" i="11" s="1"/>
  <c r="U11" i="11" s="1"/>
  <c r="W11" i="11" s="1"/>
  <c r="Y11" i="11" s="1"/>
  <c r="AA11" i="11" s="1"/>
  <c r="AC11" i="11" s="1"/>
  <c r="AE11" i="11" s="1"/>
  <c r="AG11" i="11" s="1"/>
  <c r="AI11" i="11" s="1"/>
  <c r="AK11" i="11" s="1"/>
  <c r="AM11" i="11" s="1"/>
  <c r="AO11" i="11" s="1"/>
  <c r="AQ11" i="11" s="1"/>
  <c r="AS11" i="11" s="1"/>
  <c r="AU11" i="11" s="1"/>
  <c r="AW11" i="11" s="1"/>
  <c r="AY11" i="11" s="1"/>
  <c r="BA11" i="11" s="1"/>
  <c r="BC11" i="11" s="1"/>
  <c r="BE11" i="11" s="1"/>
  <c r="BG11" i="11" s="1"/>
  <c r="BI11" i="11" s="1"/>
  <c r="BK11" i="11" s="1"/>
  <c r="BM11" i="11" s="1"/>
  <c r="BO11" i="11" s="1"/>
  <c r="BQ11" i="11" s="1"/>
  <c r="BS11" i="11" s="1"/>
  <c r="BU11" i="11" s="1"/>
  <c r="BW11" i="11" s="1"/>
  <c r="BY11" i="11" s="1"/>
  <c r="CA11" i="11" s="1"/>
  <c r="CC11" i="11" s="1"/>
  <c r="CE11" i="11" s="1"/>
  <c r="CG11" i="11" s="1"/>
  <c r="CI11" i="11" s="1"/>
  <c r="CK11" i="11" s="1"/>
  <c r="CM11" i="11" s="1"/>
  <c r="CO11" i="11" s="1"/>
  <c r="CQ11" i="11" s="1"/>
  <c r="CS11" i="11" s="1"/>
  <c r="CU11" i="11" s="1"/>
  <c r="CW11" i="11" s="1"/>
  <c r="CY11" i="11" s="1"/>
  <c r="DA11" i="11" s="1"/>
  <c r="DC11" i="11" s="1"/>
  <c r="DE11" i="11" s="1"/>
  <c r="DG11" i="11" s="1"/>
  <c r="DI11" i="11" s="1"/>
  <c r="DK11" i="11" s="1"/>
  <c r="DM11" i="11" s="1"/>
  <c r="DO11" i="11" s="1"/>
  <c r="DQ11" i="11" s="1"/>
  <c r="DS11" i="11" s="1"/>
  <c r="DU11" i="11" s="1"/>
  <c r="DW11" i="11" s="1"/>
  <c r="DY11" i="11" s="1"/>
  <c r="EA11" i="11" s="1"/>
  <c r="K11" i="11"/>
  <c r="AA10" i="11"/>
  <c r="AC10" i="11" s="1"/>
  <c r="AE10" i="11" s="1"/>
  <c r="AG10" i="11" s="1"/>
  <c r="AI10" i="11" s="1"/>
  <c r="AK10" i="11" s="1"/>
  <c r="AM10" i="11" s="1"/>
  <c r="AO10" i="11" s="1"/>
  <c r="AQ10" i="11" s="1"/>
  <c r="AS10" i="11" s="1"/>
  <c r="AU10" i="11" s="1"/>
  <c r="AW10" i="11" s="1"/>
  <c r="AY10" i="11" s="1"/>
  <c r="BA10" i="11" s="1"/>
  <c r="BC10" i="11" s="1"/>
  <c r="BE10" i="11" s="1"/>
  <c r="BG10" i="11" s="1"/>
  <c r="BI10" i="11" s="1"/>
  <c r="BK10" i="11" s="1"/>
  <c r="BM10" i="11" s="1"/>
  <c r="BO10" i="11" s="1"/>
  <c r="BQ10" i="11" s="1"/>
  <c r="BS10" i="11" s="1"/>
  <c r="BU10" i="11" s="1"/>
  <c r="BW10" i="11" s="1"/>
  <c r="BY10" i="11" s="1"/>
  <c r="CA10" i="11" s="1"/>
  <c r="CC10" i="11" s="1"/>
  <c r="CE10" i="11" s="1"/>
  <c r="CG10" i="11" s="1"/>
  <c r="CI10" i="11" s="1"/>
  <c r="CK10" i="11" s="1"/>
  <c r="CM10" i="11" s="1"/>
  <c r="CO10" i="11" s="1"/>
  <c r="CQ10" i="11" s="1"/>
  <c r="CS10" i="11" s="1"/>
  <c r="CU10" i="11" s="1"/>
  <c r="CW10" i="11" s="1"/>
  <c r="CY10" i="11" s="1"/>
  <c r="DA10" i="11" s="1"/>
  <c r="DC10" i="11" s="1"/>
  <c r="DE10" i="11" s="1"/>
  <c r="DG10" i="11" s="1"/>
  <c r="DI10" i="11" s="1"/>
  <c r="DK10" i="11" s="1"/>
  <c r="DM10" i="11" s="1"/>
  <c r="DO10" i="11" s="1"/>
  <c r="DQ10" i="11" s="1"/>
  <c r="DS10" i="11" s="1"/>
  <c r="DU10" i="11" s="1"/>
  <c r="DW10" i="11" s="1"/>
  <c r="DY10" i="11" s="1"/>
  <c r="EA10" i="11" s="1"/>
  <c r="S10" i="11"/>
  <c r="U10" i="11" s="1"/>
  <c r="W10" i="11" s="1"/>
  <c r="Y10" i="11" s="1"/>
  <c r="K10" i="11"/>
  <c r="M10" i="11" s="1"/>
  <c r="O10" i="11" s="1"/>
  <c r="Q10" i="11" s="1"/>
  <c r="O9" i="11"/>
  <c r="Q9" i="11" s="1"/>
  <c r="S9" i="11" s="1"/>
  <c r="U9" i="11" s="1"/>
  <c r="W9" i="11" s="1"/>
  <c r="Y9" i="11" s="1"/>
  <c r="AA9" i="11" s="1"/>
  <c r="AC9" i="11" s="1"/>
  <c r="AE9" i="11" s="1"/>
  <c r="AG9" i="11" s="1"/>
  <c r="AI9" i="11" s="1"/>
  <c r="AK9" i="11" s="1"/>
  <c r="AM9" i="11" s="1"/>
  <c r="AO9" i="11" s="1"/>
  <c r="AQ9" i="11" s="1"/>
  <c r="AS9" i="11" s="1"/>
  <c r="AU9" i="11" s="1"/>
  <c r="AW9" i="11" s="1"/>
  <c r="AY9" i="11" s="1"/>
  <c r="BA9" i="11" s="1"/>
  <c r="BC9" i="11" s="1"/>
  <c r="BE9" i="11" s="1"/>
  <c r="BG9" i="11" s="1"/>
  <c r="BI9" i="11" s="1"/>
  <c r="BK9" i="11" s="1"/>
  <c r="BM9" i="11" s="1"/>
  <c r="BO9" i="11" s="1"/>
  <c r="BQ9" i="11" s="1"/>
  <c r="BS9" i="11" s="1"/>
  <c r="BU9" i="11" s="1"/>
  <c r="BW9" i="11" s="1"/>
  <c r="BY9" i="11" s="1"/>
  <c r="CA9" i="11" s="1"/>
  <c r="CC9" i="11" s="1"/>
  <c r="CE9" i="11" s="1"/>
  <c r="CG9" i="11" s="1"/>
  <c r="CI9" i="11" s="1"/>
  <c r="CK9" i="11" s="1"/>
  <c r="CM9" i="11" s="1"/>
  <c r="CO9" i="11" s="1"/>
  <c r="CQ9" i="11" s="1"/>
  <c r="CS9" i="11" s="1"/>
  <c r="CU9" i="11" s="1"/>
  <c r="CW9" i="11" s="1"/>
  <c r="CY9" i="11" s="1"/>
  <c r="DA9" i="11" s="1"/>
  <c r="DC9" i="11" s="1"/>
  <c r="DE9" i="11" s="1"/>
  <c r="DG9" i="11" s="1"/>
  <c r="DI9" i="11" s="1"/>
  <c r="DK9" i="11" s="1"/>
  <c r="DM9" i="11" s="1"/>
  <c r="DO9" i="11" s="1"/>
  <c r="DQ9" i="11" s="1"/>
  <c r="DS9" i="11" s="1"/>
  <c r="DU9" i="11" s="1"/>
  <c r="DW9" i="11" s="1"/>
  <c r="DY9" i="11" s="1"/>
  <c r="EA9" i="11" s="1"/>
  <c r="M9" i="11"/>
  <c r="K9" i="11"/>
  <c r="K8" i="11"/>
  <c r="M8" i="11" s="1"/>
  <c r="O8" i="11" s="1"/>
  <c r="Q8" i="11" s="1"/>
  <c r="S8" i="11" s="1"/>
  <c r="U8" i="11" s="1"/>
  <c r="W8" i="11" s="1"/>
  <c r="Y8" i="11" s="1"/>
  <c r="AA8" i="11" s="1"/>
  <c r="AC8" i="11" s="1"/>
  <c r="AE8" i="11" s="1"/>
  <c r="AG8" i="11" s="1"/>
  <c r="AI8" i="11" s="1"/>
  <c r="AK8" i="11" s="1"/>
  <c r="AM8" i="11" s="1"/>
  <c r="AO8" i="11" s="1"/>
  <c r="AQ8" i="11" s="1"/>
  <c r="AS8" i="11" s="1"/>
  <c r="AU8" i="11" s="1"/>
  <c r="AW8" i="11" s="1"/>
  <c r="AY8" i="11" s="1"/>
  <c r="BA8" i="11" s="1"/>
  <c r="BC8" i="11" s="1"/>
  <c r="BE8" i="11" s="1"/>
  <c r="BG8" i="11" s="1"/>
  <c r="BI8" i="11" s="1"/>
  <c r="BK8" i="11" s="1"/>
  <c r="BM8" i="11" s="1"/>
  <c r="BO8" i="11" s="1"/>
  <c r="BQ8" i="11" s="1"/>
  <c r="BS8" i="11" s="1"/>
  <c r="BU8" i="11" s="1"/>
  <c r="BW8" i="11" s="1"/>
  <c r="BY8" i="11" s="1"/>
  <c r="CA8" i="11" s="1"/>
  <c r="CC8" i="11" s="1"/>
  <c r="CE8" i="11" s="1"/>
  <c r="CG8" i="11" s="1"/>
  <c r="CI8" i="11" s="1"/>
  <c r="CK8" i="11" s="1"/>
  <c r="CM8" i="11" s="1"/>
  <c r="CO8" i="11" s="1"/>
  <c r="CQ8" i="11" s="1"/>
  <c r="CS8" i="11" s="1"/>
  <c r="CU8" i="11" s="1"/>
  <c r="CW8" i="11" s="1"/>
  <c r="CY8" i="11" s="1"/>
  <c r="DA8" i="11" s="1"/>
  <c r="DC8" i="11" s="1"/>
  <c r="DE8" i="11" s="1"/>
  <c r="DG8" i="11" s="1"/>
  <c r="DI8" i="11" s="1"/>
  <c r="DK8" i="11" s="1"/>
  <c r="DM8" i="11" s="1"/>
  <c r="DO8" i="11" s="1"/>
  <c r="DQ8" i="11" s="1"/>
  <c r="DS8" i="11" s="1"/>
  <c r="DU8" i="11" s="1"/>
  <c r="DW8" i="11" s="1"/>
  <c r="DY8" i="11" s="1"/>
  <c r="EA8" i="11" s="1"/>
  <c r="Q7" i="11"/>
  <c r="S7" i="11" s="1"/>
  <c r="U7" i="11" s="1"/>
  <c r="W7" i="11" s="1"/>
  <c r="Y7" i="11" s="1"/>
  <c r="AA7" i="11" s="1"/>
  <c r="AC7" i="11" s="1"/>
  <c r="AE7" i="11" s="1"/>
  <c r="AG7" i="11" s="1"/>
  <c r="AI7" i="11" s="1"/>
  <c r="AK7" i="11" s="1"/>
  <c r="AM7" i="11" s="1"/>
  <c r="AO7" i="11" s="1"/>
  <c r="AQ7" i="11" s="1"/>
  <c r="AS7" i="11" s="1"/>
  <c r="AU7" i="11" s="1"/>
  <c r="AW7" i="11" s="1"/>
  <c r="AY7" i="11" s="1"/>
  <c r="BA7" i="11" s="1"/>
  <c r="BC7" i="11" s="1"/>
  <c r="BE7" i="11" s="1"/>
  <c r="BG7" i="11" s="1"/>
  <c r="BI7" i="11" s="1"/>
  <c r="BK7" i="11" s="1"/>
  <c r="BM7" i="11" s="1"/>
  <c r="BO7" i="11" s="1"/>
  <c r="BQ7" i="11" s="1"/>
  <c r="BS7" i="11" s="1"/>
  <c r="BU7" i="11" s="1"/>
  <c r="BW7" i="11" s="1"/>
  <c r="BY7" i="11" s="1"/>
  <c r="CA7" i="11" s="1"/>
  <c r="CC7" i="11" s="1"/>
  <c r="CE7" i="11" s="1"/>
  <c r="CG7" i="11" s="1"/>
  <c r="CI7" i="11" s="1"/>
  <c r="CK7" i="11" s="1"/>
  <c r="CM7" i="11" s="1"/>
  <c r="CO7" i="11" s="1"/>
  <c r="CQ7" i="11" s="1"/>
  <c r="CS7" i="11" s="1"/>
  <c r="CU7" i="11" s="1"/>
  <c r="CW7" i="11" s="1"/>
  <c r="CY7" i="11" s="1"/>
  <c r="DA7" i="11" s="1"/>
  <c r="DC7" i="11" s="1"/>
  <c r="DE7" i="11" s="1"/>
  <c r="DG7" i="11" s="1"/>
  <c r="DI7" i="11" s="1"/>
  <c r="DK7" i="11" s="1"/>
  <c r="DM7" i="11" s="1"/>
  <c r="DO7" i="11" s="1"/>
  <c r="DQ7" i="11" s="1"/>
  <c r="DS7" i="11" s="1"/>
  <c r="DU7" i="11" s="1"/>
  <c r="DW7" i="11" s="1"/>
  <c r="DY7" i="11" s="1"/>
  <c r="EA7" i="11" s="1"/>
  <c r="M7" i="11"/>
  <c r="O7" i="11" s="1"/>
  <c r="K7" i="11"/>
  <c r="K6" i="11"/>
  <c r="M6" i="11" s="1"/>
  <c r="O6" i="11" s="1"/>
  <c r="Q6" i="11" s="1"/>
  <c r="S6" i="11" s="1"/>
  <c r="U6" i="11" s="1"/>
  <c r="W6" i="11" s="1"/>
  <c r="Y6" i="11" s="1"/>
  <c r="AA6" i="11" s="1"/>
  <c r="AC6" i="11" s="1"/>
  <c r="AE6" i="11" s="1"/>
  <c r="AG6" i="11" s="1"/>
  <c r="AI6" i="11" s="1"/>
  <c r="AK6" i="11" s="1"/>
  <c r="AM6" i="11" s="1"/>
  <c r="AO6" i="11" s="1"/>
  <c r="AQ6" i="11" s="1"/>
  <c r="AS6" i="11" s="1"/>
  <c r="AU6" i="11" s="1"/>
  <c r="AW6" i="11" s="1"/>
  <c r="AY6" i="11" s="1"/>
  <c r="BA6" i="11" s="1"/>
  <c r="BC6" i="11" s="1"/>
  <c r="BE6" i="11" s="1"/>
  <c r="BG6" i="11" s="1"/>
  <c r="BI6" i="11" s="1"/>
  <c r="BK6" i="11" s="1"/>
  <c r="BM6" i="11" s="1"/>
  <c r="BO6" i="11" s="1"/>
  <c r="BQ6" i="11" s="1"/>
  <c r="BS6" i="11" s="1"/>
  <c r="BU6" i="11" s="1"/>
  <c r="BW6" i="11" s="1"/>
  <c r="BY6" i="11" s="1"/>
  <c r="CA6" i="11" s="1"/>
  <c r="CC6" i="11" s="1"/>
  <c r="CE6" i="11" s="1"/>
  <c r="CG6" i="11" s="1"/>
  <c r="CI6" i="11" s="1"/>
  <c r="CK6" i="11" s="1"/>
  <c r="CM6" i="11" s="1"/>
  <c r="CO6" i="11" s="1"/>
  <c r="CQ6" i="11" s="1"/>
  <c r="CS6" i="11" s="1"/>
  <c r="CU6" i="11" s="1"/>
  <c r="CW6" i="11" s="1"/>
  <c r="CY6" i="11" s="1"/>
  <c r="DA6" i="11" s="1"/>
  <c r="DC6" i="11" s="1"/>
  <c r="DE6" i="11" s="1"/>
  <c r="DG6" i="11" s="1"/>
  <c r="DI6" i="11" s="1"/>
  <c r="DK6" i="11" s="1"/>
  <c r="DM6" i="11" s="1"/>
  <c r="DO6" i="11" s="1"/>
  <c r="DQ6" i="11" s="1"/>
  <c r="DS6" i="11" s="1"/>
  <c r="DU6" i="11" s="1"/>
  <c r="DW6" i="11" s="1"/>
  <c r="DY6" i="11" s="1"/>
  <c r="EA6" i="11" s="1"/>
  <c r="K5" i="11"/>
  <c r="M5" i="11" s="1"/>
  <c r="O5" i="11" s="1"/>
  <c r="Q5" i="11" s="1"/>
  <c r="S5" i="11" s="1"/>
  <c r="U5" i="11" s="1"/>
  <c r="W5" i="11" s="1"/>
  <c r="Y5" i="11" s="1"/>
  <c r="AA5" i="11" s="1"/>
  <c r="AC5" i="11" s="1"/>
  <c r="AE5" i="11" s="1"/>
  <c r="AG5" i="11" s="1"/>
  <c r="AI5" i="11" s="1"/>
  <c r="AK5" i="11" s="1"/>
  <c r="AM5" i="11" s="1"/>
  <c r="AO5" i="11" s="1"/>
  <c r="AQ5" i="11" s="1"/>
  <c r="AS5" i="11" s="1"/>
  <c r="AU5" i="11" s="1"/>
  <c r="AW5" i="11" s="1"/>
  <c r="AY5" i="11" s="1"/>
  <c r="BA5" i="11" s="1"/>
  <c r="BC5" i="11" s="1"/>
  <c r="BE5" i="11" s="1"/>
  <c r="BG5" i="11" s="1"/>
  <c r="BI5" i="11" s="1"/>
  <c r="BK5" i="11" s="1"/>
  <c r="BM5" i="11" s="1"/>
  <c r="BO5" i="11" s="1"/>
  <c r="BQ5" i="11" s="1"/>
  <c r="BS5" i="11" s="1"/>
  <c r="BU5" i="11" s="1"/>
  <c r="BW5" i="11" s="1"/>
  <c r="BY5" i="11" s="1"/>
  <c r="CA5" i="11" s="1"/>
  <c r="CC5" i="11" s="1"/>
  <c r="CE5" i="11" s="1"/>
  <c r="CG5" i="11" s="1"/>
  <c r="CI5" i="11" s="1"/>
  <c r="CK5" i="11" s="1"/>
  <c r="CM5" i="11" s="1"/>
  <c r="CO5" i="11" s="1"/>
  <c r="CQ5" i="11" s="1"/>
  <c r="CS5" i="11" s="1"/>
  <c r="CU5" i="11" s="1"/>
  <c r="CW5" i="11" s="1"/>
  <c r="CY5" i="11" s="1"/>
  <c r="DA5" i="11" s="1"/>
  <c r="DC5" i="11" s="1"/>
  <c r="DE5" i="11" s="1"/>
  <c r="DG5" i="11" s="1"/>
  <c r="DI5" i="11" s="1"/>
  <c r="DK5" i="11" s="1"/>
  <c r="DM5" i="11" s="1"/>
  <c r="DO5" i="11" s="1"/>
  <c r="DQ5" i="11" s="1"/>
  <c r="DS5" i="11" s="1"/>
  <c r="DU5" i="11" s="1"/>
  <c r="DW5" i="11" s="1"/>
  <c r="DY5" i="11" s="1"/>
  <c r="EA5" i="11" s="1"/>
  <c r="M105" i="11"/>
  <c r="O105" i="11" s="1"/>
  <c r="Q105" i="11" s="1"/>
  <c r="S105" i="11" s="1"/>
  <c r="U105" i="11" s="1"/>
  <c r="W105" i="11" s="1"/>
  <c r="Y105" i="11" s="1"/>
  <c r="AA105" i="11" s="1"/>
  <c r="AC105" i="11" s="1"/>
  <c r="AE105" i="11" s="1"/>
  <c r="AG105" i="11" s="1"/>
  <c r="AI105" i="11" s="1"/>
  <c r="AK105" i="11" s="1"/>
  <c r="AM105" i="11" s="1"/>
  <c r="AO105" i="11" s="1"/>
  <c r="AQ105" i="11" s="1"/>
  <c r="AS105" i="11" s="1"/>
  <c r="AU105" i="11" s="1"/>
  <c r="AW105" i="11" s="1"/>
  <c r="AY105" i="11" s="1"/>
  <c r="BA105" i="11" s="1"/>
  <c r="BC105" i="11" s="1"/>
  <c r="BE105" i="11" s="1"/>
  <c r="BG105" i="11" s="1"/>
  <c r="BI105" i="11" s="1"/>
  <c r="BK105" i="11" s="1"/>
  <c r="BM105" i="11" s="1"/>
  <c r="BO105" i="11" s="1"/>
  <c r="BQ105" i="11" s="1"/>
  <c r="BS105" i="11" s="1"/>
  <c r="BU105" i="11" s="1"/>
  <c r="BW105" i="11" s="1"/>
  <c r="BY105" i="11" s="1"/>
  <c r="CA105" i="11" s="1"/>
  <c r="CC105" i="11" s="1"/>
  <c r="CE105" i="11" s="1"/>
  <c r="CG105" i="11" s="1"/>
  <c r="CI105" i="11" s="1"/>
  <c r="CK105" i="11" s="1"/>
  <c r="CM105" i="11" s="1"/>
  <c r="CO105" i="11" s="1"/>
  <c r="CQ105" i="11" s="1"/>
  <c r="CS105" i="11" s="1"/>
  <c r="CU105" i="11" s="1"/>
  <c r="CW105" i="11" s="1"/>
  <c r="CY105" i="11" s="1"/>
  <c r="DA105" i="11" s="1"/>
  <c r="DC105" i="11" s="1"/>
  <c r="DE105" i="11" s="1"/>
  <c r="DG105" i="11" s="1"/>
  <c r="DI105" i="11" s="1"/>
  <c r="DK105" i="11" s="1"/>
  <c r="DM105" i="11" s="1"/>
  <c r="DO105" i="11" s="1"/>
  <c r="DQ105" i="11" s="1"/>
  <c r="DS105" i="11" s="1"/>
  <c r="DU105" i="11" s="1"/>
  <c r="DW105" i="11" s="1"/>
  <c r="DY105" i="11" s="1"/>
  <c r="EA105" i="11" s="1"/>
  <c r="K105" i="11"/>
  <c r="M78" i="11"/>
  <c r="O78" i="11" s="1"/>
  <c r="Q78" i="11" s="1"/>
  <c r="S78" i="11" s="1"/>
  <c r="U78" i="11" s="1"/>
  <c r="W78" i="11" s="1"/>
  <c r="Y78" i="11" s="1"/>
  <c r="AA78" i="11" s="1"/>
  <c r="AC78" i="11" s="1"/>
  <c r="AE78" i="11" s="1"/>
  <c r="AG78" i="11" s="1"/>
  <c r="AI78" i="11" s="1"/>
  <c r="AK78" i="11" s="1"/>
  <c r="AM78" i="11" s="1"/>
  <c r="AO78" i="11" s="1"/>
  <c r="AQ78" i="11" s="1"/>
  <c r="AS78" i="11" s="1"/>
  <c r="AU78" i="11" s="1"/>
  <c r="AW78" i="11" s="1"/>
  <c r="AY78" i="11" s="1"/>
  <c r="BA78" i="11" s="1"/>
  <c r="BC78" i="11" s="1"/>
  <c r="BE78" i="11" s="1"/>
  <c r="BG78" i="11" s="1"/>
  <c r="BI78" i="11" s="1"/>
  <c r="BK78" i="11" s="1"/>
  <c r="BM78" i="11" s="1"/>
  <c r="BO78" i="11" s="1"/>
  <c r="BQ78" i="11" s="1"/>
  <c r="BS78" i="11" s="1"/>
  <c r="BU78" i="11" s="1"/>
  <c r="BW78" i="11" s="1"/>
  <c r="BY78" i="11" s="1"/>
  <c r="CA78" i="11" s="1"/>
  <c r="CC78" i="11" s="1"/>
  <c r="CE78" i="11" s="1"/>
  <c r="CG78" i="11" s="1"/>
  <c r="CI78" i="11" s="1"/>
  <c r="CK78" i="11" s="1"/>
  <c r="CM78" i="11" s="1"/>
  <c r="CO78" i="11" s="1"/>
  <c r="CQ78" i="11" s="1"/>
  <c r="CS78" i="11" s="1"/>
  <c r="CU78" i="11" s="1"/>
  <c r="CW78" i="11" s="1"/>
  <c r="CY78" i="11" s="1"/>
  <c r="DA78" i="11" s="1"/>
  <c r="DC78" i="11" s="1"/>
  <c r="DE78" i="11" s="1"/>
  <c r="DG78" i="11" s="1"/>
  <c r="DI78" i="11" s="1"/>
  <c r="DK78" i="11" s="1"/>
  <c r="DM78" i="11" s="1"/>
  <c r="DO78" i="11" s="1"/>
  <c r="DQ78" i="11" s="1"/>
  <c r="DS78" i="11" s="1"/>
  <c r="DU78" i="11" s="1"/>
  <c r="DW78" i="11" s="1"/>
  <c r="DY78" i="11" s="1"/>
  <c r="EA78" i="11" s="1"/>
  <c r="K78" i="11"/>
  <c r="O77" i="11"/>
  <c r="Q77" i="11" s="1"/>
  <c r="S77" i="11" s="1"/>
  <c r="U77" i="11" s="1"/>
  <c r="W77" i="11" s="1"/>
  <c r="Y77" i="11" s="1"/>
  <c r="AA77" i="11" s="1"/>
  <c r="AC77" i="11" s="1"/>
  <c r="AE77" i="11" s="1"/>
  <c r="AG77" i="11" s="1"/>
  <c r="AI77" i="11" s="1"/>
  <c r="AK77" i="11" s="1"/>
  <c r="AM77" i="11" s="1"/>
  <c r="AO77" i="11" s="1"/>
  <c r="AQ77" i="11" s="1"/>
  <c r="AS77" i="11" s="1"/>
  <c r="AU77" i="11" s="1"/>
  <c r="AW77" i="11" s="1"/>
  <c r="AY77" i="11" s="1"/>
  <c r="BA77" i="11" s="1"/>
  <c r="BC77" i="11" s="1"/>
  <c r="BE77" i="11" s="1"/>
  <c r="BG77" i="11" s="1"/>
  <c r="BI77" i="11" s="1"/>
  <c r="BK77" i="11" s="1"/>
  <c r="BM77" i="11" s="1"/>
  <c r="BO77" i="11" s="1"/>
  <c r="BQ77" i="11" s="1"/>
  <c r="BS77" i="11" s="1"/>
  <c r="BU77" i="11" s="1"/>
  <c r="BW77" i="11" s="1"/>
  <c r="BY77" i="11" s="1"/>
  <c r="CA77" i="11" s="1"/>
  <c r="CC77" i="11" s="1"/>
  <c r="CE77" i="11" s="1"/>
  <c r="CG77" i="11" s="1"/>
  <c r="CI77" i="11" s="1"/>
  <c r="CK77" i="11" s="1"/>
  <c r="CM77" i="11" s="1"/>
  <c r="CO77" i="11" s="1"/>
  <c r="CQ77" i="11" s="1"/>
  <c r="CS77" i="11" s="1"/>
  <c r="CU77" i="11" s="1"/>
  <c r="CW77" i="11" s="1"/>
  <c r="CY77" i="11" s="1"/>
  <c r="DA77" i="11" s="1"/>
  <c r="DC77" i="11" s="1"/>
  <c r="DE77" i="11" s="1"/>
  <c r="DG77" i="11" s="1"/>
  <c r="DI77" i="11" s="1"/>
  <c r="DK77" i="11" s="1"/>
  <c r="DM77" i="11" s="1"/>
  <c r="DO77" i="11" s="1"/>
  <c r="DQ77" i="11" s="1"/>
  <c r="DS77" i="11" s="1"/>
  <c r="DU77" i="11" s="1"/>
  <c r="DW77" i="11" s="1"/>
  <c r="DY77" i="11" s="1"/>
  <c r="EA77" i="11" s="1"/>
  <c r="M77" i="11"/>
  <c r="K77" i="11"/>
  <c r="K76" i="11"/>
  <c r="M76" i="11" s="1"/>
  <c r="O76" i="11" s="1"/>
  <c r="Q76" i="11" s="1"/>
  <c r="S76" i="11" s="1"/>
  <c r="U76" i="11" s="1"/>
  <c r="W76" i="11" s="1"/>
  <c r="Y76" i="11" s="1"/>
  <c r="AA76" i="11" s="1"/>
  <c r="AC76" i="11" s="1"/>
  <c r="AE76" i="11" s="1"/>
  <c r="AG76" i="11" s="1"/>
  <c r="AI76" i="11" s="1"/>
  <c r="AK76" i="11" s="1"/>
  <c r="AM76" i="11" s="1"/>
  <c r="AO76" i="11" s="1"/>
  <c r="AQ76" i="11" s="1"/>
  <c r="AS76" i="11" s="1"/>
  <c r="AU76" i="11" s="1"/>
  <c r="AW76" i="11" s="1"/>
  <c r="AY76" i="11" s="1"/>
  <c r="BA76" i="11" s="1"/>
  <c r="BC76" i="11" s="1"/>
  <c r="BE76" i="11" s="1"/>
  <c r="BG76" i="11" s="1"/>
  <c r="BI76" i="11" s="1"/>
  <c r="BK76" i="11" s="1"/>
  <c r="BM76" i="11" s="1"/>
  <c r="BO76" i="11" s="1"/>
  <c r="BQ76" i="11" s="1"/>
  <c r="BS76" i="11" s="1"/>
  <c r="BU76" i="11" s="1"/>
  <c r="BW76" i="11" s="1"/>
  <c r="BY76" i="11" s="1"/>
  <c r="CA76" i="11" s="1"/>
  <c r="CC76" i="11" s="1"/>
  <c r="CE76" i="11" s="1"/>
  <c r="CG76" i="11" s="1"/>
  <c r="CI76" i="11" s="1"/>
  <c r="CK76" i="11" s="1"/>
  <c r="CM76" i="11" s="1"/>
  <c r="CO76" i="11" s="1"/>
  <c r="CQ76" i="11" s="1"/>
  <c r="CS76" i="11" s="1"/>
  <c r="CU76" i="11" s="1"/>
  <c r="CW76" i="11" s="1"/>
  <c r="CY76" i="11" s="1"/>
  <c r="DA76" i="11" s="1"/>
  <c r="DC76" i="11" s="1"/>
  <c r="DE76" i="11" s="1"/>
  <c r="DG76" i="11" s="1"/>
  <c r="DI76" i="11" s="1"/>
  <c r="DK76" i="11" s="1"/>
  <c r="DM76" i="11" s="1"/>
  <c r="DO76" i="11" s="1"/>
  <c r="DQ76" i="11" s="1"/>
  <c r="DS76" i="11" s="1"/>
  <c r="DU76" i="11" s="1"/>
  <c r="DW76" i="11" s="1"/>
  <c r="DY76" i="11" s="1"/>
  <c r="EA76" i="11" s="1"/>
  <c r="K75" i="11"/>
  <c r="M63" i="11"/>
  <c r="O63" i="11" s="1"/>
  <c r="Q63" i="11" s="1"/>
  <c r="S63" i="11" s="1"/>
  <c r="U63" i="11" s="1"/>
  <c r="W63" i="11" s="1"/>
  <c r="Y63" i="11" s="1"/>
  <c r="AA63" i="11" s="1"/>
  <c r="AC63" i="11" s="1"/>
  <c r="AE63" i="11" s="1"/>
  <c r="AG63" i="11" s="1"/>
  <c r="AI63" i="11" s="1"/>
  <c r="AK63" i="11" s="1"/>
  <c r="AM63" i="11" s="1"/>
  <c r="AO63" i="11" s="1"/>
  <c r="AQ63" i="11" s="1"/>
  <c r="AS63" i="11" s="1"/>
  <c r="AU63" i="11" s="1"/>
  <c r="AW63" i="11" s="1"/>
  <c r="AY63" i="11" s="1"/>
  <c r="BA63" i="11" s="1"/>
  <c r="BC63" i="11" s="1"/>
  <c r="BE63" i="11" s="1"/>
  <c r="BG63" i="11" s="1"/>
  <c r="BI63" i="11" s="1"/>
  <c r="BK63" i="11" s="1"/>
  <c r="BM63" i="11" s="1"/>
  <c r="BO63" i="11" s="1"/>
  <c r="BQ63" i="11" s="1"/>
  <c r="BS63" i="11" s="1"/>
  <c r="BU63" i="11" s="1"/>
  <c r="BW63" i="11" s="1"/>
  <c r="BY63" i="11" s="1"/>
  <c r="CA63" i="11" s="1"/>
  <c r="CC63" i="11" s="1"/>
  <c r="CE63" i="11" s="1"/>
  <c r="CG63" i="11" s="1"/>
  <c r="CI63" i="11" s="1"/>
  <c r="CK63" i="11" s="1"/>
  <c r="CM63" i="11" s="1"/>
  <c r="CO63" i="11" s="1"/>
  <c r="CQ63" i="11" s="1"/>
  <c r="CS63" i="11" s="1"/>
  <c r="CU63" i="11" s="1"/>
  <c r="CW63" i="11" s="1"/>
  <c r="CY63" i="11" s="1"/>
  <c r="DA63" i="11" s="1"/>
  <c r="DC63" i="11" s="1"/>
  <c r="DE63" i="11" s="1"/>
  <c r="DG63" i="11" s="1"/>
  <c r="DI63" i="11" s="1"/>
  <c r="DK63" i="11" s="1"/>
  <c r="DM63" i="11" s="1"/>
  <c r="DO63" i="11" s="1"/>
  <c r="DQ63" i="11" s="1"/>
  <c r="DS63" i="11" s="1"/>
  <c r="DU63" i="11" s="1"/>
  <c r="DW63" i="11" s="1"/>
  <c r="DY63" i="11" s="1"/>
  <c r="EA63" i="11" s="1"/>
  <c r="K63" i="11"/>
  <c r="M48" i="11"/>
  <c r="O48" i="11" s="1"/>
  <c r="Q48" i="11" s="1"/>
  <c r="S48" i="11" s="1"/>
  <c r="U48" i="11" s="1"/>
  <c r="W48" i="11" s="1"/>
  <c r="Y48" i="11" s="1"/>
  <c r="AA48" i="11" s="1"/>
  <c r="AC48" i="11" s="1"/>
  <c r="AE48" i="11" s="1"/>
  <c r="AG48" i="11" s="1"/>
  <c r="AI48" i="11" s="1"/>
  <c r="AK48" i="11" s="1"/>
  <c r="AM48" i="11" s="1"/>
  <c r="AO48" i="11" s="1"/>
  <c r="AQ48" i="11" s="1"/>
  <c r="AS48" i="11" s="1"/>
  <c r="AU48" i="11" s="1"/>
  <c r="AW48" i="11" s="1"/>
  <c r="AY48" i="11" s="1"/>
  <c r="BA48" i="11" s="1"/>
  <c r="BC48" i="11" s="1"/>
  <c r="BE48" i="11" s="1"/>
  <c r="BG48" i="11" s="1"/>
  <c r="BI48" i="11" s="1"/>
  <c r="BK48" i="11" s="1"/>
  <c r="BM48" i="11" s="1"/>
  <c r="BO48" i="11" s="1"/>
  <c r="BQ48" i="11" s="1"/>
  <c r="BS48" i="11" s="1"/>
  <c r="BU48" i="11" s="1"/>
  <c r="BW48" i="11" s="1"/>
  <c r="BY48" i="11" s="1"/>
  <c r="CA48" i="11" s="1"/>
  <c r="CC48" i="11" s="1"/>
  <c r="CE48" i="11" s="1"/>
  <c r="CG48" i="11" s="1"/>
  <c r="CI48" i="11" s="1"/>
  <c r="CK48" i="11" s="1"/>
  <c r="CM48" i="11" s="1"/>
  <c r="CO48" i="11" s="1"/>
  <c r="CQ48" i="11" s="1"/>
  <c r="CS48" i="11" s="1"/>
  <c r="CU48" i="11" s="1"/>
  <c r="CW48" i="11" s="1"/>
  <c r="CY48" i="11" s="1"/>
  <c r="DA48" i="11" s="1"/>
  <c r="DC48" i="11" s="1"/>
  <c r="DE48" i="11" s="1"/>
  <c r="DG48" i="11" s="1"/>
  <c r="DI48" i="11" s="1"/>
  <c r="DK48" i="11" s="1"/>
  <c r="DM48" i="11" s="1"/>
  <c r="DO48" i="11" s="1"/>
  <c r="DQ48" i="11" s="1"/>
  <c r="DS48" i="11" s="1"/>
  <c r="DU48" i="11" s="1"/>
  <c r="DW48" i="11" s="1"/>
  <c r="DY48" i="11" s="1"/>
  <c r="EA48" i="11" s="1"/>
  <c r="K48" i="11"/>
  <c r="O47" i="11"/>
  <c r="Q47" i="11" s="1"/>
  <c r="S47" i="11" s="1"/>
  <c r="U47" i="11" s="1"/>
  <c r="W47" i="11" s="1"/>
  <c r="Y47" i="11" s="1"/>
  <c r="AA47" i="11" s="1"/>
  <c r="AC47" i="11" s="1"/>
  <c r="AE47" i="11" s="1"/>
  <c r="AG47" i="11" s="1"/>
  <c r="AI47" i="11" s="1"/>
  <c r="AK47" i="11" s="1"/>
  <c r="AM47" i="11" s="1"/>
  <c r="AO47" i="11" s="1"/>
  <c r="AQ47" i="11" s="1"/>
  <c r="AS47" i="11" s="1"/>
  <c r="AU47" i="11" s="1"/>
  <c r="AW47" i="11" s="1"/>
  <c r="AY47" i="11" s="1"/>
  <c r="BA47" i="11" s="1"/>
  <c r="BC47" i="11" s="1"/>
  <c r="BE47" i="11" s="1"/>
  <c r="BG47" i="11" s="1"/>
  <c r="BI47" i="11" s="1"/>
  <c r="BK47" i="11" s="1"/>
  <c r="BM47" i="11" s="1"/>
  <c r="BO47" i="11" s="1"/>
  <c r="BQ47" i="11" s="1"/>
  <c r="BS47" i="11" s="1"/>
  <c r="BU47" i="11" s="1"/>
  <c r="BW47" i="11" s="1"/>
  <c r="BY47" i="11" s="1"/>
  <c r="CA47" i="11" s="1"/>
  <c r="CC47" i="11" s="1"/>
  <c r="CE47" i="11" s="1"/>
  <c r="CG47" i="11" s="1"/>
  <c r="CI47" i="11" s="1"/>
  <c r="CK47" i="11" s="1"/>
  <c r="CM47" i="11" s="1"/>
  <c r="CO47" i="11" s="1"/>
  <c r="CQ47" i="11" s="1"/>
  <c r="CS47" i="11" s="1"/>
  <c r="CU47" i="11" s="1"/>
  <c r="CW47" i="11" s="1"/>
  <c r="CY47" i="11" s="1"/>
  <c r="DA47" i="11" s="1"/>
  <c r="DC47" i="11" s="1"/>
  <c r="DE47" i="11" s="1"/>
  <c r="DG47" i="11" s="1"/>
  <c r="DI47" i="11" s="1"/>
  <c r="DK47" i="11" s="1"/>
  <c r="DM47" i="11" s="1"/>
  <c r="DO47" i="11" s="1"/>
  <c r="DQ47" i="11" s="1"/>
  <c r="DS47" i="11" s="1"/>
  <c r="DU47" i="11" s="1"/>
  <c r="DW47" i="11" s="1"/>
  <c r="DY47" i="11" s="1"/>
  <c r="EA47" i="11" s="1"/>
  <c r="M47" i="11"/>
  <c r="K47" i="11"/>
  <c r="M35" i="11"/>
  <c r="O35" i="11" s="1"/>
  <c r="Q35" i="11" s="1"/>
  <c r="S35" i="11" s="1"/>
  <c r="U35" i="11" s="1"/>
  <c r="W35" i="11" s="1"/>
  <c r="Y35" i="11" s="1"/>
  <c r="AA35" i="11" s="1"/>
  <c r="AC35" i="11" s="1"/>
  <c r="AE35" i="11" s="1"/>
  <c r="AG35" i="11" s="1"/>
  <c r="AI35" i="11" s="1"/>
  <c r="AK35" i="11" s="1"/>
  <c r="AM35" i="11" s="1"/>
  <c r="AO35" i="11" s="1"/>
  <c r="AQ35" i="11" s="1"/>
  <c r="AS35" i="11" s="1"/>
  <c r="AU35" i="11" s="1"/>
  <c r="AW35" i="11" s="1"/>
  <c r="AY35" i="11" s="1"/>
  <c r="BA35" i="11" s="1"/>
  <c r="BC35" i="11" s="1"/>
  <c r="BE35" i="11" s="1"/>
  <c r="BG35" i="11" s="1"/>
  <c r="BI35" i="11" s="1"/>
  <c r="BK35" i="11" s="1"/>
  <c r="BM35" i="11" s="1"/>
  <c r="BO35" i="11" s="1"/>
  <c r="BQ35" i="11" s="1"/>
  <c r="BS35" i="11" s="1"/>
  <c r="BU35" i="11" s="1"/>
  <c r="BW35" i="11" s="1"/>
  <c r="BY35" i="11" s="1"/>
  <c r="CA35" i="11" s="1"/>
  <c r="CC35" i="11" s="1"/>
  <c r="CE35" i="11" s="1"/>
  <c r="CG35" i="11" s="1"/>
  <c r="CI35" i="11" s="1"/>
  <c r="CK35" i="11" s="1"/>
  <c r="CM35" i="11" s="1"/>
  <c r="CO35" i="11" s="1"/>
  <c r="CQ35" i="11" s="1"/>
  <c r="CS35" i="11" s="1"/>
  <c r="CU35" i="11" s="1"/>
  <c r="CW35" i="11" s="1"/>
  <c r="CY35" i="11" s="1"/>
  <c r="DA35" i="11" s="1"/>
  <c r="DC35" i="11" s="1"/>
  <c r="DE35" i="11" s="1"/>
  <c r="DG35" i="11" s="1"/>
  <c r="DI35" i="11" s="1"/>
  <c r="DK35" i="11" s="1"/>
  <c r="DM35" i="11" s="1"/>
  <c r="DO35" i="11" s="1"/>
  <c r="DQ35" i="11" s="1"/>
  <c r="DS35" i="11" s="1"/>
  <c r="DU35" i="11" s="1"/>
  <c r="DW35" i="11" s="1"/>
  <c r="DY35" i="11" s="1"/>
  <c r="EA35" i="11" s="1"/>
  <c r="K35" i="11"/>
  <c r="M22" i="11"/>
  <c r="O22" i="11" s="1"/>
  <c r="Q22" i="11" s="1"/>
  <c r="S22" i="11" s="1"/>
  <c r="U22" i="11" s="1"/>
  <c r="W22" i="11" s="1"/>
  <c r="Y22" i="11" s="1"/>
  <c r="AA22" i="11" s="1"/>
  <c r="AC22" i="11" s="1"/>
  <c r="AE22" i="11" s="1"/>
  <c r="AG22" i="11" s="1"/>
  <c r="AI22" i="11" s="1"/>
  <c r="AK22" i="11" s="1"/>
  <c r="AM22" i="11" s="1"/>
  <c r="AO22" i="11" s="1"/>
  <c r="AQ22" i="11" s="1"/>
  <c r="AS22" i="11" s="1"/>
  <c r="AU22" i="11" s="1"/>
  <c r="AW22" i="11" s="1"/>
  <c r="AY22" i="11" s="1"/>
  <c r="BA22" i="11" s="1"/>
  <c r="BC22" i="11" s="1"/>
  <c r="BE22" i="11" s="1"/>
  <c r="BG22" i="11" s="1"/>
  <c r="BI22" i="11" s="1"/>
  <c r="BK22" i="11" s="1"/>
  <c r="BM22" i="11" s="1"/>
  <c r="BO22" i="11" s="1"/>
  <c r="BQ22" i="11" s="1"/>
  <c r="BS22" i="11" s="1"/>
  <c r="BU22" i="11" s="1"/>
  <c r="BW22" i="11" s="1"/>
  <c r="BY22" i="11" s="1"/>
  <c r="CA22" i="11" s="1"/>
  <c r="CC22" i="11" s="1"/>
  <c r="CE22" i="11" s="1"/>
  <c r="CG22" i="11" s="1"/>
  <c r="CI22" i="11" s="1"/>
  <c r="CK22" i="11" s="1"/>
  <c r="CM22" i="11" s="1"/>
  <c r="CO22" i="11" s="1"/>
  <c r="CQ22" i="11" s="1"/>
  <c r="CS22" i="11" s="1"/>
  <c r="CU22" i="11" s="1"/>
  <c r="CW22" i="11" s="1"/>
  <c r="CY22" i="11" s="1"/>
  <c r="DA22" i="11" s="1"/>
  <c r="DC22" i="11" s="1"/>
  <c r="DE22" i="11" s="1"/>
  <c r="DG22" i="11" s="1"/>
  <c r="DI22" i="11" s="1"/>
  <c r="DK22" i="11" s="1"/>
  <c r="DM22" i="11" s="1"/>
  <c r="DO22" i="11" s="1"/>
  <c r="DQ22" i="11" s="1"/>
  <c r="DS22" i="11" s="1"/>
  <c r="DU22" i="11" s="1"/>
  <c r="DW22" i="11" s="1"/>
  <c r="DY22" i="11" s="1"/>
  <c r="EA22" i="11" s="1"/>
  <c r="K22" i="11"/>
  <c r="O21" i="11"/>
  <c r="Q21" i="11" s="1"/>
  <c r="S21" i="11" s="1"/>
  <c r="U21" i="11" s="1"/>
  <c r="W21" i="11" s="1"/>
  <c r="Y21" i="11" s="1"/>
  <c r="AA21" i="11" s="1"/>
  <c r="AC21" i="11" s="1"/>
  <c r="AE21" i="11" s="1"/>
  <c r="AG21" i="11" s="1"/>
  <c r="AI21" i="11" s="1"/>
  <c r="AK21" i="11" s="1"/>
  <c r="AM21" i="11" s="1"/>
  <c r="AO21" i="11" s="1"/>
  <c r="AQ21" i="11" s="1"/>
  <c r="AS21" i="11" s="1"/>
  <c r="AU21" i="11" s="1"/>
  <c r="AW21" i="11" s="1"/>
  <c r="AY21" i="11" s="1"/>
  <c r="BA21" i="11" s="1"/>
  <c r="BC21" i="11" s="1"/>
  <c r="BE21" i="11" s="1"/>
  <c r="BG21" i="11" s="1"/>
  <c r="BI21" i="11" s="1"/>
  <c r="BK21" i="11" s="1"/>
  <c r="BM21" i="11" s="1"/>
  <c r="BO21" i="11" s="1"/>
  <c r="BQ21" i="11" s="1"/>
  <c r="BS21" i="11" s="1"/>
  <c r="BU21" i="11" s="1"/>
  <c r="BW21" i="11" s="1"/>
  <c r="BY21" i="11" s="1"/>
  <c r="CA21" i="11" s="1"/>
  <c r="CC21" i="11" s="1"/>
  <c r="CE21" i="11" s="1"/>
  <c r="CG21" i="11" s="1"/>
  <c r="CI21" i="11" s="1"/>
  <c r="CK21" i="11" s="1"/>
  <c r="CM21" i="11" s="1"/>
  <c r="CO21" i="11" s="1"/>
  <c r="CQ21" i="11" s="1"/>
  <c r="CS21" i="11" s="1"/>
  <c r="CU21" i="11" s="1"/>
  <c r="CW21" i="11" s="1"/>
  <c r="CY21" i="11" s="1"/>
  <c r="DA21" i="11" s="1"/>
  <c r="DC21" i="11" s="1"/>
  <c r="DE21" i="11" s="1"/>
  <c r="DG21" i="11" s="1"/>
  <c r="DI21" i="11" s="1"/>
  <c r="DK21" i="11" s="1"/>
  <c r="DM21" i="11" s="1"/>
  <c r="DO21" i="11" s="1"/>
  <c r="DQ21" i="11" s="1"/>
  <c r="DS21" i="11" s="1"/>
  <c r="DU21" i="11" s="1"/>
  <c r="DW21" i="11" s="1"/>
  <c r="DY21" i="11" s="1"/>
  <c r="EA21" i="11" s="1"/>
  <c r="M21" i="11"/>
  <c r="K21" i="11"/>
  <c r="O20" i="11"/>
  <c r="Q20" i="11" s="1"/>
  <c r="S20" i="11" s="1"/>
  <c r="U20" i="11" s="1"/>
  <c r="W20" i="11" s="1"/>
  <c r="Y20" i="11" s="1"/>
  <c r="AA20" i="11" s="1"/>
  <c r="AC20" i="11" s="1"/>
  <c r="AE20" i="11" s="1"/>
  <c r="AG20" i="11" s="1"/>
  <c r="AI20" i="11" s="1"/>
  <c r="AK20" i="11" s="1"/>
  <c r="AM20" i="11" s="1"/>
  <c r="AO20" i="11" s="1"/>
  <c r="AQ20" i="11" s="1"/>
  <c r="AS20" i="11" s="1"/>
  <c r="AU20" i="11" s="1"/>
  <c r="AW20" i="11" s="1"/>
  <c r="AY20" i="11" s="1"/>
  <c r="BA20" i="11" s="1"/>
  <c r="BC20" i="11" s="1"/>
  <c r="BE20" i="11" s="1"/>
  <c r="BG20" i="11" s="1"/>
  <c r="BI20" i="11" s="1"/>
  <c r="BK20" i="11" s="1"/>
  <c r="BM20" i="11" s="1"/>
  <c r="BO20" i="11" s="1"/>
  <c r="BQ20" i="11" s="1"/>
  <c r="BS20" i="11" s="1"/>
  <c r="BU20" i="11" s="1"/>
  <c r="BW20" i="11" s="1"/>
  <c r="BY20" i="11" s="1"/>
  <c r="CA20" i="11" s="1"/>
  <c r="CC20" i="11" s="1"/>
  <c r="CE20" i="11" s="1"/>
  <c r="CG20" i="11" s="1"/>
  <c r="CI20" i="11" s="1"/>
  <c r="CK20" i="11" s="1"/>
  <c r="CM20" i="11" s="1"/>
  <c r="CO20" i="11" s="1"/>
  <c r="CQ20" i="11" s="1"/>
  <c r="CS20" i="11" s="1"/>
  <c r="CU20" i="11" s="1"/>
  <c r="CW20" i="11" s="1"/>
  <c r="CY20" i="11" s="1"/>
  <c r="DA20" i="11" s="1"/>
  <c r="DC20" i="11" s="1"/>
  <c r="DE20" i="11" s="1"/>
  <c r="DG20" i="11" s="1"/>
  <c r="DI20" i="11" s="1"/>
  <c r="DK20" i="11" s="1"/>
  <c r="DM20" i="11" s="1"/>
  <c r="DO20" i="11" s="1"/>
  <c r="DQ20" i="11" s="1"/>
  <c r="DS20" i="11" s="1"/>
  <c r="DU20" i="11" s="1"/>
  <c r="DW20" i="11" s="1"/>
  <c r="DY20" i="11" s="1"/>
  <c r="EA20" i="11" s="1"/>
  <c r="M20" i="11"/>
  <c r="K20" i="11"/>
  <c r="K19" i="11"/>
  <c r="M19" i="11" s="1"/>
  <c r="O19" i="11" s="1"/>
  <c r="Q19" i="11" s="1"/>
  <c r="S19" i="11" s="1"/>
  <c r="U19" i="11" s="1"/>
  <c r="W19" i="11" s="1"/>
  <c r="Y19" i="11" s="1"/>
  <c r="AA19" i="11" s="1"/>
  <c r="AC19" i="11" s="1"/>
  <c r="AE19" i="11" s="1"/>
  <c r="AG19" i="11" s="1"/>
  <c r="AI19" i="11" s="1"/>
  <c r="AK19" i="11" s="1"/>
  <c r="AM19" i="11" s="1"/>
  <c r="AO19" i="11" s="1"/>
  <c r="AQ19" i="11" s="1"/>
  <c r="AS19" i="11" s="1"/>
  <c r="AU19" i="11" s="1"/>
  <c r="AW19" i="11" s="1"/>
  <c r="AY19" i="11" s="1"/>
  <c r="BA19" i="11" s="1"/>
  <c r="BC19" i="11" s="1"/>
  <c r="BE19" i="11" s="1"/>
  <c r="BG19" i="11" s="1"/>
  <c r="BI19" i="11" s="1"/>
  <c r="BK19" i="11" s="1"/>
  <c r="BM19" i="11" s="1"/>
  <c r="BO19" i="11" s="1"/>
  <c r="BQ19" i="11" s="1"/>
  <c r="BS19" i="11" s="1"/>
  <c r="BU19" i="11" s="1"/>
  <c r="BW19" i="11" s="1"/>
  <c r="BY19" i="11" s="1"/>
  <c r="CA19" i="11" s="1"/>
  <c r="CC19" i="11" s="1"/>
  <c r="CE19" i="11" s="1"/>
  <c r="CG19" i="11" s="1"/>
  <c r="CI19" i="11" s="1"/>
  <c r="CK19" i="11" s="1"/>
  <c r="CM19" i="11" s="1"/>
  <c r="CO19" i="11" s="1"/>
  <c r="CQ19" i="11" s="1"/>
  <c r="CS19" i="11" s="1"/>
  <c r="CU19" i="11" s="1"/>
  <c r="CW19" i="11" s="1"/>
  <c r="CY19" i="11" s="1"/>
  <c r="DA19" i="11" s="1"/>
  <c r="DC19" i="11" s="1"/>
  <c r="DE19" i="11" s="1"/>
  <c r="DG19" i="11" s="1"/>
  <c r="DI19" i="11" s="1"/>
  <c r="DK19" i="11" s="1"/>
  <c r="DM19" i="11" s="1"/>
  <c r="DO19" i="11" s="1"/>
  <c r="DQ19" i="11" s="1"/>
  <c r="DS19" i="11" s="1"/>
  <c r="DU19" i="11" s="1"/>
  <c r="DW19" i="11" s="1"/>
  <c r="DY19" i="11" s="1"/>
  <c r="EA19" i="11" s="1"/>
  <c r="K18" i="11"/>
  <c r="M18" i="11" s="1"/>
  <c r="O18" i="11" s="1"/>
  <c r="Q18" i="11" s="1"/>
  <c r="S18" i="11" s="1"/>
  <c r="U18" i="11" s="1"/>
  <c r="W18" i="11" s="1"/>
  <c r="Y18" i="11" s="1"/>
  <c r="AA18" i="11" s="1"/>
  <c r="AC18" i="11" s="1"/>
  <c r="AE18" i="11" s="1"/>
  <c r="AG18" i="11" s="1"/>
  <c r="AI18" i="11" s="1"/>
  <c r="AK18" i="11" s="1"/>
  <c r="AM18" i="11" s="1"/>
  <c r="AO18" i="11" s="1"/>
  <c r="AQ18" i="11" s="1"/>
  <c r="AS18" i="11" s="1"/>
  <c r="AU18" i="11" s="1"/>
  <c r="AW18" i="11" s="1"/>
  <c r="AY18" i="11" s="1"/>
  <c r="BA18" i="11" s="1"/>
  <c r="BC18" i="11" s="1"/>
  <c r="BE18" i="11" s="1"/>
  <c r="BG18" i="11" s="1"/>
  <c r="BI18" i="11" s="1"/>
  <c r="BK18" i="11" s="1"/>
  <c r="BM18" i="11" s="1"/>
  <c r="BO18" i="11" s="1"/>
  <c r="BQ18" i="11" s="1"/>
  <c r="BS18" i="11" s="1"/>
  <c r="BU18" i="11" s="1"/>
  <c r="BW18" i="11" s="1"/>
  <c r="BY18" i="11" s="1"/>
  <c r="CA18" i="11" s="1"/>
  <c r="CC18" i="11" s="1"/>
  <c r="CE18" i="11" s="1"/>
  <c r="CG18" i="11" s="1"/>
  <c r="CI18" i="11" s="1"/>
  <c r="CK18" i="11" s="1"/>
  <c r="CM18" i="11" s="1"/>
  <c r="CO18" i="11" s="1"/>
  <c r="CQ18" i="11" s="1"/>
  <c r="CS18" i="11" s="1"/>
  <c r="CU18" i="11" s="1"/>
  <c r="CW18" i="11" s="1"/>
  <c r="CY18" i="11" s="1"/>
  <c r="DA18" i="11" s="1"/>
  <c r="DC18" i="11" s="1"/>
  <c r="DE18" i="11" s="1"/>
  <c r="DG18" i="11" s="1"/>
  <c r="DI18" i="11" s="1"/>
  <c r="DK18" i="11" s="1"/>
  <c r="DM18" i="11" s="1"/>
  <c r="DO18" i="11" s="1"/>
  <c r="DQ18" i="11" s="1"/>
  <c r="DS18" i="11" s="1"/>
  <c r="DU18" i="11" s="1"/>
  <c r="DW18" i="11" s="1"/>
  <c r="DY18" i="11" s="1"/>
  <c r="EA18" i="11" s="1"/>
  <c r="K17" i="11"/>
  <c r="M17" i="11" s="1"/>
  <c r="O17" i="11" s="1"/>
  <c r="Q17" i="11" s="1"/>
  <c r="S17" i="11" s="1"/>
  <c r="U17" i="11" s="1"/>
  <c r="W17" i="11" s="1"/>
  <c r="Y17" i="11" s="1"/>
  <c r="AA17" i="11" s="1"/>
  <c r="AC17" i="11" s="1"/>
  <c r="AE17" i="11" s="1"/>
  <c r="AG17" i="11" s="1"/>
  <c r="AI17" i="11" s="1"/>
  <c r="AK17" i="11" s="1"/>
  <c r="AM17" i="11" s="1"/>
  <c r="AO17" i="11" s="1"/>
  <c r="AQ17" i="11" s="1"/>
  <c r="AS17" i="11" s="1"/>
  <c r="AU17" i="11" s="1"/>
  <c r="AW17" i="11" s="1"/>
  <c r="AY17" i="11" s="1"/>
  <c r="BA17" i="11" s="1"/>
  <c r="BC17" i="11" s="1"/>
  <c r="BE17" i="11" s="1"/>
  <c r="BG17" i="11" s="1"/>
  <c r="BI17" i="11" s="1"/>
  <c r="BK17" i="11" s="1"/>
  <c r="BM17" i="11" s="1"/>
  <c r="BO17" i="11" s="1"/>
  <c r="BQ17" i="11" s="1"/>
  <c r="BS17" i="11" s="1"/>
  <c r="BU17" i="11" s="1"/>
  <c r="BW17" i="11" s="1"/>
  <c r="BY17" i="11" s="1"/>
  <c r="CA17" i="11" s="1"/>
  <c r="CC17" i="11" s="1"/>
  <c r="CE17" i="11" s="1"/>
  <c r="CG17" i="11" s="1"/>
  <c r="CI17" i="11" s="1"/>
  <c r="CK17" i="11" s="1"/>
  <c r="CM17" i="11" s="1"/>
  <c r="CO17" i="11" s="1"/>
  <c r="CQ17" i="11" s="1"/>
  <c r="CS17" i="11" s="1"/>
  <c r="CU17" i="11" s="1"/>
  <c r="CW17" i="11" s="1"/>
  <c r="CY17" i="11" s="1"/>
  <c r="DA17" i="11" s="1"/>
  <c r="DC17" i="11" s="1"/>
  <c r="DE17" i="11" s="1"/>
  <c r="DG17" i="11" s="1"/>
  <c r="DI17" i="11" s="1"/>
  <c r="DK17" i="11" s="1"/>
  <c r="DM17" i="11" s="1"/>
  <c r="DO17" i="11" s="1"/>
  <c r="DQ17" i="11" s="1"/>
  <c r="DS17" i="11" s="1"/>
  <c r="DU17" i="11" s="1"/>
  <c r="DW17" i="11" s="1"/>
  <c r="DY17" i="11" s="1"/>
  <c r="EA17" i="11" s="1"/>
  <c r="M3" i="11"/>
  <c r="O3" i="11" s="1"/>
  <c r="Q3" i="11" s="1"/>
  <c r="S3" i="11" s="1"/>
  <c r="U3" i="11" s="1"/>
  <c r="W3" i="11" s="1"/>
  <c r="Y3" i="11" s="1"/>
  <c r="AA3" i="11" s="1"/>
  <c r="AC3" i="11" s="1"/>
  <c r="AE3" i="11" s="1"/>
  <c r="AG3" i="11" s="1"/>
  <c r="AI3" i="11" s="1"/>
  <c r="AK3" i="11" s="1"/>
  <c r="AM3" i="11" s="1"/>
  <c r="AO3" i="11" s="1"/>
  <c r="AQ3" i="11" s="1"/>
  <c r="AS3" i="11" s="1"/>
  <c r="AU3" i="11" s="1"/>
  <c r="AW3" i="11" s="1"/>
  <c r="AY3" i="11" s="1"/>
  <c r="BA3" i="11" s="1"/>
  <c r="BC3" i="11" s="1"/>
  <c r="BE3" i="11" s="1"/>
  <c r="BG3" i="11" s="1"/>
  <c r="BI3" i="11" s="1"/>
  <c r="BK3" i="11" s="1"/>
  <c r="BM3" i="11" s="1"/>
  <c r="BO3" i="11" s="1"/>
  <c r="BQ3" i="11" s="1"/>
  <c r="BS3" i="11" s="1"/>
  <c r="BU3" i="11" s="1"/>
  <c r="BW3" i="11" s="1"/>
  <c r="BY3" i="11" s="1"/>
  <c r="CA3" i="11" s="1"/>
  <c r="CC3" i="11" s="1"/>
  <c r="CE3" i="11" s="1"/>
  <c r="CG3" i="11" s="1"/>
  <c r="CI3" i="11" s="1"/>
  <c r="CK3" i="11" s="1"/>
  <c r="CM3" i="11" s="1"/>
  <c r="CO3" i="11" s="1"/>
  <c r="CQ3" i="11" s="1"/>
  <c r="CS3" i="11" s="1"/>
  <c r="CU3" i="11" s="1"/>
  <c r="CW3" i="11" s="1"/>
  <c r="CY3" i="11" s="1"/>
  <c r="DA3" i="11" s="1"/>
  <c r="DC3" i="11" s="1"/>
  <c r="DE3" i="11" s="1"/>
  <c r="DG3" i="11" s="1"/>
  <c r="DI3" i="11" s="1"/>
  <c r="DK3" i="11" s="1"/>
  <c r="DM3" i="11" s="1"/>
  <c r="DO3" i="11" s="1"/>
  <c r="DQ3" i="11" s="1"/>
  <c r="DS3" i="11" s="1"/>
  <c r="DU3" i="11" s="1"/>
  <c r="DW3" i="11" s="1"/>
  <c r="DY3" i="11" s="1"/>
  <c r="EA3" i="11" s="1"/>
  <c r="K3" i="11"/>
  <c r="M111" i="17"/>
  <c r="O111" i="17" s="1"/>
  <c r="Q111" i="17" s="1"/>
  <c r="S111" i="17" s="1"/>
  <c r="U111" i="17" s="1"/>
  <c r="W111" i="17" s="1"/>
  <c r="Y111" i="17" s="1"/>
  <c r="AA111" i="17" s="1"/>
  <c r="AC111" i="17" s="1"/>
  <c r="AE111" i="17" s="1"/>
  <c r="AG111" i="17" s="1"/>
  <c r="AI111" i="17" s="1"/>
  <c r="AK111" i="17" s="1"/>
  <c r="AM111" i="17" s="1"/>
  <c r="AO111" i="17" s="1"/>
  <c r="AQ111" i="17" s="1"/>
  <c r="AS111" i="17" s="1"/>
  <c r="AU111" i="17" s="1"/>
  <c r="AW111" i="17" s="1"/>
  <c r="AY111" i="17" s="1"/>
  <c r="BA111" i="17" s="1"/>
  <c r="BC111" i="17" s="1"/>
  <c r="BE111" i="17" s="1"/>
  <c r="BG111" i="17" s="1"/>
  <c r="BI111" i="17" s="1"/>
  <c r="BK111" i="17" s="1"/>
  <c r="BM111" i="17" s="1"/>
  <c r="BO111" i="17" s="1"/>
  <c r="BQ111" i="17" s="1"/>
  <c r="BS111" i="17" s="1"/>
  <c r="BU111" i="17" s="1"/>
  <c r="BW111" i="17" s="1"/>
  <c r="K111" i="17"/>
  <c r="O110" i="17"/>
  <c r="Q110" i="17" s="1"/>
  <c r="S110" i="17" s="1"/>
  <c r="U110" i="17" s="1"/>
  <c r="W110" i="17" s="1"/>
  <c r="Y110" i="17" s="1"/>
  <c r="AA110" i="17" s="1"/>
  <c r="AC110" i="17" s="1"/>
  <c r="AE110" i="17" s="1"/>
  <c r="AG110" i="17" s="1"/>
  <c r="AI110" i="17" s="1"/>
  <c r="AK110" i="17" s="1"/>
  <c r="AM110" i="17" s="1"/>
  <c r="AO110" i="17" s="1"/>
  <c r="AQ110" i="17" s="1"/>
  <c r="AS110" i="17" s="1"/>
  <c r="AU110" i="17" s="1"/>
  <c r="AW110" i="17" s="1"/>
  <c r="AY110" i="17" s="1"/>
  <c r="BA110" i="17" s="1"/>
  <c r="BC110" i="17" s="1"/>
  <c r="BE110" i="17" s="1"/>
  <c r="BG110" i="17" s="1"/>
  <c r="BI110" i="17" s="1"/>
  <c r="BK110" i="17" s="1"/>
  <c r="BM110" i="17" s="1"/>
  <c r="BO110" i="17" s="1"/>
  <c r="BQ110" i="17" s="1"/>
  <c r="BS110" i="17" s="1"/>
  <c r="BU110" i="17" s="1"/>
  <c r="BW110" i="17" s="1"/>
  <c r="M110" i="17"/>
  <c r="K110" i="17"/>
  <c r="Q109" i="17"/>
  <c r="S109" i="17" s="1"/>
  <c r="U109" i="17" s="1"/>
  <c r="W109" i="17" s="1"/>
  <c r="Y109" i="17" s="1"/>
  <c r="AA109" i="17" s="1"/>
  <c r="AC109" i="17" s="1"/>
  <c r="AE109" i="17" s="1"/>
  <c r="AG109" i="17" s="1"/>
  <c r="AI109" i="17" s="1"/>
  <c r="AK109" i="17" s="1"/>
  <c r="AM109" i="17" s="1"/>
  <c r="AO109" i="17" s="1"/>
  <c r="AQ109" i="17" s="1"/>
  <c r="AS109" i="17" s="1"/>
  <c r="AU109" i="17" s="1"/>
  <c r="AW109" i="17" s="1"/>
  <c r="AY109" i="17" s="1"/>
  <c r="BA109" i="17" s="1"/>
  <c r="BC109" i="17" s="1"/>
  <c r="BE109" i="17" s="1"/>
  <c r="BG109" i="17" s="1"/>
  <c r="BI109" i="17" s="1"/>
  <c r="BK109" i="17" s="1"/>
  <c r="BM109" i="17" s="1"/>
  <c r="BO109" i="17" s="1"/>
  <c r="BQ109" i="17" s="1"/>
  <c r="BS109" i="17" s="1"/>
  <c r="BU109" i="17" s="1"/>
  <c r="BW109" i="17" s="1"/>
  <c r="O109" i="17"/>
  <c r="M109" i="17"/>
  <c r="K109" i="17"/>
  <c r="K108" i="17"/>
  <c r="M108" i="17" s="1"/>
  <c r="O108" i="17" s="1"/>
  <c r="Q108" i="17" s="1"/>
  <c r="S108" i="17" s="1"/>
  <c r="U108" i="17" s="1"/>
  <c r="W108" i="17" s="1"/>
  <c r="Y108" i="17" s="1"/>
  <c r="AA108" i="17" s="1"/>
  <c r="AC108" i="17" s="1"/>
  <c r="AE108" i="17" s="1"/>
  <c r="AG108" i="17" s="1"/>
  <c r="AI108" i="17" s="1"/>
  <c r="AK108" i="17" s="1"/>
  <c r="AM108" i="17" s="1"/>
  <c r="AO108" i="17" s="1"/>
  <c r="AQ108" i="17" s="1"/>
  <c r="AS108" i="17" s="1"/>
  <c r="AU108" i="17" s="1"/>
  <c r="AW108" i="17" s="1"/>
  <c r="AY108" i="17" s="1"/>
  <c r="BA108" i="17" s="1"/>
  <c r="BC108" i="17" s="1"/>
  <c r="BE108" i="17" s="1"/>
  <c r="BG108" i="17" s="1"/>
  <c r="BI108" i="17" s="1"/>
  <c r="BK108" i="17" s="1"/>
  <c r="BM108" i="17" s="1"/>
  <c r="BO108" i="17" s="1"/>
  <c r="BQ108" i="17" s="1"/>
  <c r="BS108" i="17" s="1"/>
  <c r="BU108" i="17" s="1"/>
  <c r="BW108" i="17" s="1"/>
  <c r="M107" i="17"/>
  <c r="O107" i="17" s="1"/>
  <c r="Q107" i="17" s="1"/>
  <c r="S107" i="17" s="1"/>
  <c r="U107" i="17" s="1"/>
  <c r="W107" i="17" s="1"/>
  <c r="Y107" i="17" s="1"/>
  <c r="AA107" i="17" s="1"/>
  <c r="AC107" i="17" s="1"/>
  <c r="AE107" i="17" s="1"/>
  <c r="AG107" i="17" s="1"/>
  <c r="AI107" i="17" s="1"/>
  <c r="AK107" i="17" s="1"/>
  <c r="AM107" i="17" s="1"/>
  <c r="AO107" i="17" s="1"/>
  <c r="AQ107" i="17" s="1"/>
  <c r="AS107" i="17" s="1"/>
  <c r="AU107" i="17" s="1"/>
  <c r="AW107" i="17" s="1"/>
  <c r="AY107" i="17" s="1"/>
  <c r="BA107" i="17" s="1"/>
  <c r="BC107" i="17" s="1"/>
  <c r="BE107" i="17" s="1"/>
  <c r="BG107" i="17" s="1"/>
  <c r="BI107" i="17" s="1"/>
  <c r="BK107" i="17" s="1"/>
  <c r="BM107" i="17" s="1"/>
  <c r="BO107" i="17" s="1"/>
  <c r="BQ107" i="17" s="1"/>
  <c r="BS107" i="17" s="1"/>
  <c r="BU107" i="17" s="1"/>
  <c r="BW107" i="17" s="1"/>
  <c r="K107" i="17"/>
  <c r="O106" i="17"/>
  <c r="Q106" i="17" s="1"/>
  <c r="S106" i="17" s="1"/>
  <c r="U106" i="17" s="1"/>
  <c r="W106" i="17" s="1"/>
  <c r="Y106" i="17" s="1"/>
  <c r="AA106" i="17" s="1"/>
  <c r="AC106" i="17" s="1"/>
  <c r="AE106" i="17" s="1"/>
  <c r="AG106" i="17" s="1"/>
  <c r="AI106" i="17" s="1"/>
  <c r="AK106" i="17" s="1"/>
  <c r="AM106" i="17" s="1"/>
  <c r="AO106" i="17" s="1"/>
  <c r="AQ106" i="17" s="1"/>
  <c r="AS106" i="17" s="1"/>
  <c r="AU106" i="17" s="1"/>
  <c r="AW106" i="17" s="1"/>
  <c r="AY106" i="17" s="1"/>
  <c r="BA106" i="17" s="1"/>
  <c r="BC106" i="17" s="1"/>
  <c r="BE106" i="17" s="1"/>
  <c r="BG106" i="17" s="1"/>
  <c r="BI106" i="17" s="1"/>
  <c r="BK106" i="17" s="1"/>
  <c r="BM106" i="17" s="1"/>
  <c r="BO106" i="17" s="1"/>
  <c r="BQ106" i="17" s="1"/>
  <c r="BS106" i="17" s="1"/>
  <c r="BU106" i="17" s="1"/>
  <c r="BW106" i="17" s="1"/>
  <c r="M106" i="17"/>
  <c r="K106" i="17"/>
  <c r="M103" i="17"/>
  <c r="O103" i="17" s="1"/>
  <c r="Q103" i="17" s="1"/>
  <c r="S103" i="17" s="1"/>
  <c r="U103" i="17" s="1"/>
  <c r="W103" i="17" s="1"/>
  <c r="Y103" i="17" s="1"/>
  <c r="AA103" i="17" s="1"/>
  <c r="AC103" i="17" s="1"/>
  <c r="AE103" i="17" s="1"/>
  <c r="AG103" i="17" s="1"/>
  <c r="AI103" i="17" s="1"/>
  <c r="AK103" i="17" s="1"/>
  <c r="AM103" i="17" s="1"/>
  <c r="AO103" i="17" s="1"/>
  <c r="AQ103" i="17" s="1"/>
  <c r="AS103" i="17" s="1"/>
  <c r="AU103" i="17" s="1"/>
  <c r="AW103" i="17" s="1"/>
  <c r="AY103" i="17" s="1"/>
  <c r="BA103" i="17" s="1"/>
  <c r="BC103" i="17" s="1"/>
  <c r="BE103" i="17" s="1"/>
  <c r="BG103" i="17" s="1"/>
  <c r="BI103" i="17" s="1"/>
  <c r="BK103" i="17" s="1"/>
  <c r="BM103" i="17" s="1"/>
  <c r="BO103" i="17" s="1"/>
  <c r="BQ103" i="17" s="1"/>
  <c r="BS103" i="17" s="1"/>
  <c r="BU103" i="17" s="1"/>
  <c r="BW103" i="17" s="1"/>
  <c r="K103" i="17"/>
  <c r="M101" i="17"/>
  <c r="O101" i="17" s="1"/>
  <c r="Q101" i="17" s="1"/>
  <c r="S101" i="17" s="1"/>
  <c r="U101" i="17" s="1"/>
  <c r="W101" i="17" s="1"/>
  <c r="Y101" i="17" s="1"/>
  <c r="AA101" i="17" s="1"/>
  <c r="AC101" i="17" s="1"/>
  <c r="AE101" i="17" s="1"/>
  <c r="AG101" i="17" s="1"/>
  <c r="AI101" i="17" s="1"/>
  <c r="AK101" i="17" s="1"/>
  <c r="AM101" i="17" s="1"/>
  <c r="AO101" i="17" s="1"/>
  <c r="AQ101" i="17" s="1"/>
  <c r="AS101" i="17" s="1"/>
  <c r="AU101" i="17" s="1"/>
  <c r="AW101" i="17" s="1"/>
  <c r="AY101" i="17" s="1"/>
  <c r="BA101" i="17" s="1"/>
  <c r="BC101" i="17" s="1"/>
  <c r="BE101" i="17" s="1"/>
  <c r="BG101" i="17" s="1"/>
  <c r="BI101" i="17" s="1"/>
  <c r="BK101" i="17" s="1"/>
  <c r="BM101" i="17" s="1"/>
  <c r="BO101" i="17" s="1"/>
  <c r="BQ101" i="17" s="1"/>
  <c r="BS101" i="17" s="1"/>
  <c r="BU101" i="17" s="1"/>
  <c r="BW101" i="17" s="1"/>
  <c r="K101" i="17"/>
  <c r="M99" i="17"/>
  <c r="O99" i="17" s="1"/>
  <c r="Q99" i="17" s="1"/>
  <c r="S99" i="17" s="1"/>
  <c r="U99" i="17" s="1"/>
  <c r="W99" i="17" s="1"/>
  <c r="Y99" i="17" s="1"/>
  <c r="AA99" i="17" s="1"/>
  <c r="AC99" i="17" s="1"/>
  <c r="AE99" i="17" s="1"/>
  <c r="AG99" i="17" s="1"/>
  <c r="AI99" i="17" s="1"/>
  <c r="AK99" i="17" s="1"/>
  <c r="AM99" i="17" s="1"/>
  <c r="AO99" i="17" s="1"/>
  <c r="AQ99" i="17" s="1"/>
  <c r="AS99" i="17" s="1"/>
  <c r="AU99" i="17" s="1"/>
  <c r="AW99" i="17" s="1"/>
  <c r="AY99" i="17" s="1"/>
  <c r="BA99" i="17" s="1"/>
  <c r="BC99" i="17" s="1"/>
  <c r="BE99" i="17" s="1"/>
  <c r="BG99" i="17" s="1"/>
  <c r="BI99" i="17" s="1"/>
  <c r="BK99" i="17" s="1"/>
  <c r="BM99" i="17" s="1"/>
  <c r="BO99" i="17" s="1"/>
  <c r="BQ99" i="17" s="1"/>
  <c r="BS99" i="17" s="1"/>
  <c r="BU99" i="17" s="1"/>
  <c r="BW99" i="17" s="1"/>
  <c r="K99" i="17"/>
  <c r="K98" i="17"/>
  <c r="M98" i="17" s="1"/>
  <c r="O98" i="17" s="1"/>
  <c r="Q98" i="17" s="1"/>
  <c r="S98" i="17" s="1"/>
  <c r="U98" i="17" s="1"/>
  <c r="W98" i="17" s="1"/>
  <c r="Y98" i="17" s="1"/>
  <c r="AA98" i="17" s="1"/>
  <c r="AC98" i="17" s="1"/>
  <c r="AE98" i="17" s="1"/>
  <c r="AG98" i="17" s="1"/>
  <c r="AI98" i="17" s="1"/>
  <c r="AK98" i="17" s="1"/>
  <c r="AM98" i="17" s="1"/>
  <c r="AO98" i="17" s="1"/>
  <c r="AQ98" i="17" s="1"/>
  <c r="AS98" i="17" s="1"/>
  <c r="AU98" i="17" s="1"/>
  <c r="AW98" i="17" s="1"/>
  <c r="AY98" i="17" s="1"/>
  <c r="BA98" i="17" s="1"/>
  <c r="BC98" i="17" s="1"/>
  <c r="BE98" i="17" s="1"/>
  <c r="BG98" i="17" s="1"/>
  <c r="BI98" i="17" s="1"/>
  <c r="BK98" i="17" s="1"/>
  <c r="BM98" i="17" s="1"/>
  <c r="BO98" i="17" s="1"/>
  <c r="BQ98" i="17" s="1"/>
  <c r="BS98" i="17" s="1"/>
  <c r="BU98" i="17" s="1"/>
  <c r="BW98" i="17" s="1"/>
  <c r="K97" i="17"/>
  <c r="M97" i="17" s="1"/>
  <c r="O97" i="17" s="1"/>
  <c r="Q97" i="17" s="1"/>
  <c r="S97" i="17" s="1"/>
  <c r="U97" i="17" s="1"/>
  <c r="W97" i="17" s="1"/>
  <c r="Y97" i="17" s="1"/>
  <c r="AA97" i="17" s="1"/>
  <c r="AC97" i="17" s="1"/>
  <c r="AE97" i="17" s="1"/>
  <c r="AG97" i="17" s="1"/>
  <c r="AI97" i="17" s="1"/>
  <c r="AK97" i="17" s="1"/>
  <c r="AM97" i="17" s="1"/>
  <c r="AO97" i="17" s="1"/>
  <c r="AQ97" i="17" s="1"/>
  <c r="AS97" i="17" s="1"/>
  <c r="AU97" i="17" s="1"/>
  <c r="AW97" i="17" s="1"/>
  <c r="AY97" i="17" s="1"/>
  <c r="BA97" i="17" s="1"/>
  <c r="BC97" i="17" s="1"/>
  <c r="BE97" i="17" s="1"/>
  <c r="BG97" i="17" s="1"/>
  <c r="BI97" i="17" s="1"/>
  <c r="BK97" i="17" s="1"/>
  <c r="BM97" i="17" s="1"/>
  <c r="BO97" i="17" s="1"/>
  <c r="BQ97" i="17" s="1"/>
  <c r="BS97" i="17" s="1"/>
  <c r="BU97" i="17" s="1"/>
  <c r="BW97" i="17" s="1"/>
  <c r="K96" i="17"/>
  <c r="M96" i="17" s="1"/>
  <c r="O96" i="17" s="1"/>
  <c r="Q96" i="17" s="1"/>
  <c r="S96" i="17" s="1"/>
  <c r="U96" i="17" s="1"/>
  <c r="W96" i="17" s="1"/>
  <c r="Y96" i="17" s="1"/>
  <c r="AA96" i="17" s="1"/>
  <c r="AC96" i="17" s="1"/>
  <c r="AE96" i="17" s="1"/>
  <c r="AG96" i="17" s="1"/>
  <c r="AI96" i="17" s="1"/>
  <c r="AK96" i="17" s="1"/>
  <c r="AM96" i="17" s="1"/>
  <c r="AO96" i="17" s="1"/>
  <c r="AQ96" i="17" s="1"/>
  <c r="AS96" i="17" s="1"/>
  <c r="AU96" i="17" s="1"/>
  <c r="AW96" i="17" s="1"/>
  <c r="AY96" i="17" s="1"/>
  <c r="BA96" i="17" s="1"/>
  <c r="BC96" i="17" s="1"/>
  <c r="BE96" i="17" s="1"/>
  <c r="BG96" i="17" s="1"/>
  <c r="BI96" i="17" s="1"/>
  <c r="BK96" i="17" s="1"/>
  <c r="BM96" i="17" s="1"/>
  <c r="BO96" i="17" s="1"/>
  <c r="BQ96" i="17" s="1"/>
  <c r="BS96" i="17" s="1"/>
  <c r="BU96" i="17" s="1"/>
  <c r="BW96" i="17" s="1"/>
  <c r="M95" i="17"/>
  <c r="O95" i="17" s="1"/>
  <c r="Q95" i="17" s="1"/>
  <c r="S95" i="17" s="1"/>
  <c r="U95" i="17" s="1"/>
  <c r="W95" i="17" s="1"/>
  <c r="Y95" i="17" s="1"/>
  <c r="AA95" i="17" s="1"/>
  <c r="AC95" i="17" s="1"/>
  <c r="AE95" i="17" s="1"/>
  <c r="AG95" i="17" s="1"/>
  <c r="AI95" i="17" s="1"/>
  <c r="AK95" i="17" s="1"/>
  <c r="AM95" i="17" s="1"/>
  <c r="AO95" i="17" s="1"/>
  <c r="AQ95" i="17" s="1"/>
  <c r="AS95" i="17" s="1"/>
  <c r="AU95" i="17" s="1"/>
  <c r="AW95" i="17" s="1"/>
  <c r="AY95" i="17" s="1"/>
  <c r="BA95" i="17" s="1"/>
  <c r="BC95" i="17" s="1"/>
  <c r="BE95" i="17" s="1"/>
  <c r="BG95" i="17" s="1"/>
  <c r="BI95" i="17" s="1"/>
  <c r="BK95" i="17" s="1"/>
  <c r="BM95" i="17" s="1"/>
  <c r="BO95" i="17" s="1"/>
  <c r="BQ95" i="17" s="1"/>
  <c r="BS95" i="17" s="1"/>
  <c r="BU95" i="17" s="1"/>
  <c r="BW95" i="17" s="1"/>
  <c r="K95" i="17"/>
  <c r="AG94" i="17"/>
  <c r="AI94" i="17" s="1"/>
  <c r="AK94" i="17" s="1"/>
  <c r="AM94" i="17" s="1"/>
  <c r="AO94" i="17" s="1"/>
  <c r="AQ94" i="17" s="1"/>
  <c r="AS94" i="17" s="1"/>
  <c r="AU94" i="17" s="1"/>
  <c r="AW94" i="17" s="1"/>
  <c r="AY94" i="17" s="1"/>
  <c r="BA94" i="17" s="1"/>
  <c r="BC94" i="17" s="1"/>
  <c r="BE94" i="17" s="1"/>
  <c r="BG94" i="17" s="1"/>
  <c r="BI94" i="17" s="1"/>
  <c r="BK94" i="17" s="1"/>
  <c r="BM94" i="17" s="1"/>
  <c r="BO94" i="17" s="1"/>
  <c r="BQ94" i="17" s="1"/>
  <c r="BS94" i="17" s="1"/>
  <c r="BU94" i="17" s="1"/>
  <c r="BW94" i="17" s="1"/>
  <c r="Q94" i="17"/>
  <c r="S94" i="17" s="1"/>
  <c r="U94" i="17" s="1"/>
  <c r="W94" i="17" s="1"/>
  <c r="Y94" i="17" s="1"/>
  <c r="AA94" i="17" s="1"/>
  <c r="AC94" i="17" s="1"/>
  <c r="AE94" i="17" s="1"/>
  <c r="O94" i="17"/>
  <c r="M94" i="17"/>
  <c r="K94" i="17"/>
  <c r="AA93" i="17"/>
  <c r="AC93" i="17" s="1"/>
  <c r="AE93" i="17" s="1"/>
  <c r="AG93" i="17" s="1"/>
  <c r="AI93" i="17" s="1"/>
  <c r="AK93" i="17" s="1"/>
  <c r="AM93" i="17" s="1"/>
  <c r="AO93" i="17" s="1"/>
  <c r="AQ93" i="17" s="1"/>
  <c r="AS93" i="17" s="1"/>
  <c r="AU93" i="17" s="1"/>
  <c r="AW93" i="17" s="1"/>
  <c r="AY93" i="17" s="1"/>
  <c r="BA93" i="17" s="1"/>
  <c r="BC93" i="17" s="1"/>
  <c r="BE93" i="17" s="1"/>
  <c r="BG93" i="17" s="1"/>
  <c r="BI93" i="17" s="1"/>
  <c r="BK93" i="17" s="1"/>
  <c r="BM93" i="17" s="1"/>
  <c r="BO93" i="17" s="1"/>
  <c r="BQ93" i="17" s="1"/>
  <c r="BS93" i="17" s="1"/>
  <c r="BU93" i="17" s="1"/>
  <c r="BW93" i="17" s="1"/>
  <c r="K93" i="17"/>
  <c r="M93" i="17" s="1"/>
  <c r="O93" i="17" s="1"/>
  <c r="Q93" i="17" s="1"/>
  <c r="S93" i="17" s="1"/>
  <c r="U93" i="17" s="1"/>
  <c r="W93" i="17" s="1"/>
  <c r="Y93" i="17" s="1"/>
  <c r="AC92" i="17"/>
  <c r="AE92" i="17" s="1"/>
  <c r="AG92" i="17" s="1"/>
  <c r="AI92" i="17" s="1"/>
  <c r="AK92" i="17" s="1"/>
  <c r="AM92" i="17" s="1"/>
  <c r="AO92" i="17" s="1"/>
  <c r="AQ92" i="17" s="1"/>
  <c r="AS92" i="17" s="1"/>
  <c r="AU92" i="17" s="1"/>
  <c r="AW92" i="17" s="1"/>
  <c r="AY92" i="17" s="1"/>
  <c r="BA92" i="17" s="1"/>
  <c r="BC92" i="17" s="1"/>
  <c r="BE92" i="17" s="1"/>
  <c r="BG92" i="17" s="1"/>
  <c r="BI92" i="17" s="1"/>
  <c r="BK92" i="17" s="1"/>
  <c r="BM92" i="17" s="1"/>
  <c r="BO92" i="17" s="1"/>
  <c r="BQ92" i="17" s="1"/>
  <c r="BS92" i="17" s="1"/>
  <c r="BU92" i="17" s="1"/>
  <c r="BW92" i="17" s="1"/>
  <c r="M92" i="17"/>
  <c r="O92" i="17" s="1"/>
  <c r="Q92" i="17" s="1"/>
  <c r="S92" i="17" s="1"/>
  <c r="U92" i="17" s="1"/>
  <c r="W92" i="17" s="1"/>
  <c r="Y92" i="17" s="1"/>
  <c r="AA92" i="17" s="1"/>
  <c r="K92" i="17"/>
  <c r="O91" i="17"/>
  <c r="Q91" i="17" s="1"/>
  <c r="S91" i="17" s="1"/>
  <c r="U91" i="17" s="1"/>
  <c r="W91" i="17" s="1"/>
  <c r="Y91" i="17" s="1"/>
  <c r="AA91" i="17" s="1"/>
  <c r="AC91" i="17" s="1"/>
  <c r="AE91" i="17" s="1"/>
  <c r="AG91" i="17" s="1"/>
  <c r="AI91" i="17" s="1"/>
  <c r="AK91" i="17" s="1"/>
  <c r="AM91" i="17" s="1"/>
  <c r="AO91" i="17" s="1"/>
  <c r="AQ91" i="17" s="1"/>
  <c r="AS91" i="17" s="1"/>
  <c r="AU91" i="17" s="1"/>
  <c r="AW91" i="17" s="1"/>
  <c r="AY91" i="17" s="1"/>
  <c r="BA91" i="17" s="1"/>
  <c r="BC91" i="17" s="1"/>
  <c r="BE91" i="17" s="1"/>
  <c r="BG91" i="17" s="1"/>
  <c r="BI91" i="17" s="1"/>
  <c r="BK91" i="17" s="1"/>
  <c r="BM91" i="17" s="1"/>
  <c r="BO91" i="17" s="1"/>
  <c r="BQ91" i="17" s="1"/>
  <c r="BS91" i="17" s="1"/>
  <c r="BU91" i="17" s="1"/>
  <c r="BW91" i="17" s="1"/>
  <c r="M91" i="17"/>
  <c r="K91" i="17"/>
  <c r="M90" i="17"/>
  <c r="O90" i="17" s="1"/>
  <c r="Q90" i="17" s="1"/>
  <c r="S90" i="17" s="1"/>
  <c r="U90" i="17" s="1"/>
  <c r="W90" i="17" s="1"/>
  <c r="Y90" i="17" s="1"/>
  <c r="AA90" i="17" s="1"/>
  <c r="AC90" i="17" s="1"/>
  <c r="AE90" i="17" s="1"/>
  <c r="AG90" i="17" s="1"/>
  <c r="AI90" i="17" s="1"/>
  <c r="AK90" i="17" s="1"/>
  <c r="AM90" i="17" s="1"/>
  <c r="AO90" i="17" s="1"/>
  <c r="AQ90" i="17" s="1"/>
  <c r="AS90" i="17" s="1"/>
  <c r="AU90" i="17" s="1"/>
  <c r="AW90" i="17" s="1"/>
  <c r="AY90" i="17" s="1"/>
  <c r="BA90" i="17" s="1"/>
  <c r="BC90" i="17" s="1"/>
  <c r="BE90" i="17" s="1"/>
  <c r="BG90" i="17" s="1"/>
  <c r="BI90" i="17" s="1"/>
  <c r="BK90" i="17" s="1"/>
  <c r="BM90" i="17" s="1"/>
  <c r="BO90" i="17" s="1"/>
  <c r="BQ90" i="17" s="1"/>
  <c r="BS90" i="17" s="1"/>
  <c r="BU90" i="17" s="1"/>
  <c r="BW90" i="17" s="1"/>
  <c r="K90" i="17"/>
  <c r="K89" i="17"/>
  <c r="M89" i="17" s="1"/>
  <c r="O89" i="17" s="1"/>
  <c r="Q89" i="17" s="1"/>
  <c r="S89" i="17" s="1"/>
  <c r="U89" i="17" s="1"/>
  <c r="W89" i="17" s="1"/>
  <c r="Y89" i="17" s="1"/>
  <c r="AA89" i="17" s="1"/>
  <c r="AC89" i="17" s="1"/>
  <c r="AE89" i="17" s="1"/>
  <c r="AG89" i="17" s="1"/>
  <c r="AI89" i="17" s="1"/>
  <c r="AK89" i="17" s="1"/>
  <c r="AM89" i="17" s="1"/>
  <c r="AO89" i="17" s="1"/>
  <c r="AQ89" i="17" s="1"/>
  <c r="AS89" i="17" s="1"/>
  <c r="AU89" i="17" s="1"/>
  <c r="AW89" i="17" s="1"/>
  <c r="AY89" i="17" s="1"/>
  <c r="BA89" i="17" s="1"/>
  <c r="BC89" i="17" s="1"/>
  <c r="BE89" i="17" s="1"/>
  <c r="BG89" i="17" s="1"/>
  <c r="BI89" i="17" s="1"/>
  <c r="BK89" i="17" s="1"/>
  <c r="BM89" i="17" s="1"/>
  <c r="BO89" i="17" s="1"/>
  <c r="BQ89" i="17" s="1"/>
  <c r="BS89" i="17" s="1"/>
  <c r="BU89" i="17" s="1"/>
  <c r="BW89" i="17" s="1"/>
  <c r="M88" i="17"/>
  <c r="O88" i="17" s="1"/>
  <c r="Q88" i="17" s="1"/>
  <c r="S88" i="17" s="1"/>
  <c r="U88" i="17" s="1"/>
  <c r="W88" i="17" s="1"/>
  <c r="Y88" i="17" s="1"/>
  <c r="AA88" i="17" s="1"/>
  <c r="AC88" i="17" s="1"/>
  <c r="AE88" i="17" s="1"/>
  <c r="AG88" i="17" s="1"/>
  <c r="AI88" i="17" s="1"/>
  <c r="AK88" i="17" s="1"/>
  <c r="AM88" i="17" s="1"/>
  <c r="AO88" i="17" s="1"/>
  <c r="AQ88" i="17" s="1"/>
  <c r="AS88" i="17" s="1"/>
  <c r="AU88" i="17" s="1"/>
  <c r="AW88" i="17" s="1"/>
  <c r="AY88" i="17" s="1"/>
  <c r="BA88" i="17" s="1"/>
  <c r="BC88" i="17" s="1"/>
  <c r="BE88" i="17" s="1"/>
  <c r="BG88" i="17" s="1"/>
  <c r="BI88" i="17" s="1"/>
  <c r="BK88" i="17" s="1"/>
  <c r="BM88" i="17" s="1"/>
  <c r="BO88" i="17" s="1"/>
  <c r="BQ88" i="17" s="1"/>
  <c r="BS88" i="17" s="1"/>
  <c r="BU88" i="17" s="1"/>
  <c r="BW88" i="17" s="1"/>
  <c r="K88" i="17"/>
  <c r="O87" i="17"/>
  <c r="Q87" i="17" s="1"/>
  <c r="S87" i="17" s="1"/>
  <c r="U87" i="17" s="1"/>
  <c r="W87" i="17" s="1"/>
  <c r="Y87" i="17" s="1"/>
  <c r="AA87" i="17" s="1"/>
  <c r="AC87" i="17" s="1"/>
  <c r="AE87" i="17" s="1"/>
  <c r="AG87" i="17" s="1"/>
  <c r="AI87" i="17" s="1"/>
  <c r="AK87" i="17" s="1"/>
  <c r="AM87" i="17" s="1"/>
  <c r="AO87" i="17" s="1"/>
  <c r="AQ87" i="17" s="1"/>
  <c r="AS87" i="17" s="1"/>
  <c r="AU87" i="17" s="1"/>
  <c r="AW87" i="17" s="1"/>
  <c r="AY87" i="17" s="1"/>
  <c r="BA87" i="17" s="1"/>
  <c r="BC87" i="17" s="1"/>
  <c r="BE87" i="17" s="1"/>
  <c r="BG87" i="17" s="1"/>
  <c r="BI87" i="17" s="1"/>
  <c r="BK87" i="17" s="1"/>
  <c r="BM87" i="17" s="1"/>
  <c r="BO87" i="17" s="1"/>
  <c r="BQ87" i="17" s="1"/>
  <c r="BS87" i="17" s="1"/>
  <c r="BU87" i="17" s="1"/>
  <c r="BW87" i="17" s="1"/>
  <c r="K87" i="17"/>
  <c r="M87" i="17" s="1"/>
  <c r="M84" i="17"/>
  <c r="O84" i="17" s="1"/>
  <c r="Q84" i="17" s="1"/>
  <c r="S84" i="17" s="1"/>
  <c r="U84" i="17" s="1"/>
  <c r="W84" i="17" s="1"/>
  <c r="Y84" i="17" s="1"/>
  <c r="AA84" i="17" s="1"/>
  <c r="AC84" i="17" s="1"/>
  <c r="AE84" i="17" s="1"/>
  <c r="AG84" i="17" s="1"/>
  <c r="AI84" i="17" s="1"/>
  <c r="AK84" i="17" s="1"/>
  <c r="AM84" i="17" s="1"/>
  <c r="AO84" i="17" s="1"/>
  <c r="AQ84" i="17" s="1"/>
  <c r="AS84" i="17" s="1"/>
  <c r="AU84" i="17" s="1"/>
  <c r="AW84" i="17" s="1"/>
  <c r="AY84" i="17" s="1"/>
  <c r="BA84" i="17" s="1"/>
  <c r="BC84" i="17" s="1"/>
  <c r="BE84" i="17" s="1"/>
  <c r="BG84" i="17" s="1"/>
  <c r="BI84" i="17" s="1"/>
  <c r="BK84" i="17" s="1"/>
  <c r="BM84" i="17" s="1"/>
  <c r="BO84" i="17" s="1"/>
  <c r="BQ84" i="17" s="1"/>
  <c r="BS84" i="17" s="1"/>
  <c r="BU84" i="17" s="1"/>
  <c r="BW84" i="17" s="1"/>
  <c r="K84" i="17"/>
  <c r="O83" i="17"/>
  <c r="Q83" i="17" s="1"/>
  <c r="S83" i="17" s="1"/>
  <c r="U83" i="17" s="1"/>
  <c r="W83" i="17" s="1"/>
  <c r="Y83" i="17" s="1"/>
  <c r="AA83" i="17" s="1"/>
  <c r="AC83" i="17" s="1"/>
  <c r="AE83" i="17" s="1"/>
  <c r="AG83" i="17" s="1"/>
  <c r="AI83" i="17" s="1"/>
  <c r="AK83" i="17" s="1"/>
  <c r="AM83" i="17" s="1"/>
  <c r="AO83" i="17" s="1"/>
  <c r="AQ83" i="17" s="1"/>
  <c r="AS83" i="17" s="1"/>
  <c r="AU83" i="17" s="1"/>
  <c r="AW83" i="17" s="1"/>
  <c r="AY83" i="17" s="1"/>
  <c r="BA83" i="17" s="1"/>
  <c r="BC83" i="17" s="1"/>
  <c r="BE83" i="17" s="1"/>
  <c r="BG83" i="17" s="1"/>
  <c r="BI83" i="17" s="1"/>
  <c r="BK83" i="17" s="1"/>
  <c r="BM83" i="17" s="1"/>
  <c r="BO83" i="17" s="1"/>
  <c r="BQ83" i="17" s="1"/>
  <c r="BS83" i="17" s="1"/>
  <c r="BU83" i="17" s="1"/>
  <c r="BW83" i="17" s="1"/>
  <c r="M83" i="17"/>
  <c r="K83" i="17"/>
  <c r="K82" i="17"/>
  <c r="M82" i="17" s="1"/>
  <c r="O82" i="17" s="1"/>
  <c r="Q82" i="17" s="1"/>
  <c r="S82" i="17" s="1"/>
  <c r="U82" i="17" s="1"/>
  <c r="W82" i="17" s="1"/>
  <c r="Y82" i="17" s="1"/>
  <c r="AA82" i="17" s="1"/>
  <c r="AC82" i="17" s="1"/>
  <c r="AE82" i="17" s="1"/>
  <c r="AG82" i="17" s="1"/>
  <c r="AI82" i="17" s="1"/>
  <c r="AK82" i="17" s="1"/>
  <c r="AM82" i="17" s="1"/>
  <c r="AO82" i="17" s="1"/>
  <c r="AQ82" i="17" s="1"/>
  <c r="AS82" i="17" s="1"/>
  <c r="AU82" i="17" s="1"/>
  <c r="AW82" i="17" s="1"/>
  <c r="AY82" i="17" s="1"/>
  <c r="BA82" i="17" s="1"/>
  <c r="BC82" i="17" s="1"/>
  <c r="BE82" i="17" s="1"/>
  <c r="BG82" i="17" s="1"/>
  <c r="BI82" i="17" s="1"/>
  <c r="BK82" i="17" s="1"/>
  <c r="BM82" i="17" s="1"/>
  <c r="BO82" i="17" s="1"/>
  <c r="BQ82" i="17" s="1"/>
  <c r="BS82" i="17" s="1"/>
  <c r="BU82" i="17" s="1"/>
  <c r="BW82" i="17" s="1"/>
  <c r="K81" i="17"/>
  <c r="M78" i="17"/>
  <c r="O78" i="17" s="1"/>
  <c r="Q78" i="17" s="1"/>
  <c r="S78" i="17" s="1"/>
  <c r="U78" i="17" s="1"/>
  <c r="W78" i="17" s="1"/>
  <c r="Y78" i="17" s="1"/>
  <c r="AA78" i="17" s="1"/>
  <c r="AC78" i="17" s="1"/>
  <c r="AE78" i="17" s="1"/>
  <c r="AG78" i="17" s="1"/>
  <c r="AI78" i="17" s="1"/>
  <c r="AK78" i="17" s="1"/>
  <c r="AM78" i="17" s="1"/>
  <c r="AO78" i="17" s="1"/>
  <c r="AQ78" i="17" s="1"/>
  <c r="AS78" i="17" s="1"/>
  <c r="AU78" i="17" s="1"/>
  <c r="AW78" i="17" s="1"/>
  <c r="AY78" i="17" s="1"/>
  <c r="BA78" i="17" s="1"/>
  <c r="BC78" i="17" s="1"/>
  <c r="BE78" i="17" s="1"/>
  <c r="BG78" i="17" s="1"/>
  <c r="BI78" i="17" s="1"/>
  <c r="BK78" i="17" s="1"/>
  <c r="BM78" i="17" s="1"/>
  <c r="BO78" i="17" s="1"/>
  <c r="BQ78" i="17" s="1"/>
  <c r="BS78" i="17" s="1"/>
  <c r="BU78" i="17" s="1"/>
  <c r="BW78" i="17" s="1"/>
  <c r="K78" i="17"/>
  <c r="K77" i="17"/>
  <c r="M77" i="17" s="1"/>
  <c r="O77" i="17" s="1"/>
  <c r="Q77" i="17" s="1"/>
  <c r="S77" i="17" s="1"/>
  <c r="U77" i="17" s="1"/>
  <c r="W77" i="17" s="1"/>
  <c r="Y77" i="17" s="1"/>
  <c r="AA77" i="17" s="1"/>
  <c r="AC77" i="17" s="1"/>
  <c r="AE77" i="17" s="1"/>
  <c r="AG77" i="17" s="1"/>
  <c r="AI77" i="17" s="1"/>
  <c r="AK77" i="17" s="1"/>
  <c r="AM77" i="17" s="1"/>
  <c r="AO77" i="17" s="1"/>
  <c r="AQ77" i="17" s="1"/>
  <c r="AS77" i="17" s="1"/>
  <c r="AU77" i="17" s="1"/>
  <c r="AW77" i="17" s="1"/>
  <c r="AY77" i="17" s="1"/>
  <c r="BA77" i="17" s="1"/>
  <c r="BC77" i="17" s="1"/>
  <c r="BE77" i="17" s="1"/>
  <c r="BG77" i="17" s="1"/>
  <c r="BI77" i="17" s="1"/>
  <c r="BK77" i="17" s="1"/>
  <c r="BM77" i="17" s="1"/>
  <c r="BO77" i="17" s="1"/>
  <c r="BQ77" i="17" s="1"/>
  <c r="BS77" i="17" s="1"/>
  <c r="BU77" i="17" s="1"/>
  <c r="BW77" i="17" s="1"/>
  <c r="K79" i="17"/>
  <c r="K80" i="17"/>
  <c r="K85" i="17"/>
  <c r="K86" i="17"/>
  <c r="K100" i="17"/>
  <c r="K102" i="17"/>
  <c r="K104" i="17"/>
  <c r="K105" i="17"/>
  <c r="M74" i="17"/>
  <c r="O74" i="17" s="1"/>
  <c r="Q74" i="17" s="1"/>
  <c r="S74" i="17" s="1"/>
  <c r="U74" i="17" s="1"/>
  <c r="W74" i="17" s="1"/>
  <c r="Y74" i="17" s="1"/>
  <c r="AA74" i="17" s="1"/>
  <c r="AC74" i="17" s="1"/>
  <c r="AE74" i="17" s="1"/>
  <c r="AG74" i="17" s="1"/>
  <c r="AI74" i="17" s="1"/>
  <c r="AK74" i="17" s="1"/>
  <c r="AM74" i="17" s="1"/>
  <c r="AO74" i="17" s="1"/>
  <c r="AQ74" i="17" s="1"/>
  <c r="AS74" i="17" s="1"/>
  <c r="AU74" i="17" s="1"/>
  <c r="AW74" i="17" s="1"/>
  <c r="AY74" i="17" s="1"/>
  <c r="BA74" i="17" s="1"/>
  <c r="BC74" i="17" s="1"/>
  <c r="BE74" i="17" s="1"/>
  <c r="BG74" i="17" s="1"/>
  <c r="BI74" i="17" s="1"/>
  <c r="BK74" i="17" s="1"/>
  <c r="BM74" i="17" s="1"/>
  <c r="BO74" i="17" s="1"/>
  <c r="BQ74" i="17" s="1"/>
  <c r="BS74" i="17" s="1"/>
  <c r="BU74" i="17" s="1"/>
  <c r="BW74" i="17" s="1"/>
  <c r="K74" i="17"/>
  <c r="O73" i="17"/>
  <c r="Q73" i="17" s="1"/>
  <c r="S73" i="17" s="1"/>
  <c r="U73" i="17" s="1"/>
  <c r="W73" i="17" s="1"/>
  <c r="Y73" i="17" s="1"/>
  <c r="AA73" i="17" s="1"/>
  <c r="AC73" i="17" s="1"/>
  <c r="AE73" i="17" s="1"/>
  <c r="AG73" i="17" s="1"/>
  <c r="AI73" i="17" s="1"/>
  <c r="AK73" i="17" s="1"/>
  <c r="AM73" i="17" s="1"/>
  <c r="AO73" i="17" s="1"/>
  <c r="AQ73" i="17" s="1"/>
  <c r="AS73" i="17" s="1"/>
  <c r="AU73" i="17" s="1"/>
  <c r="AW73" i="17" s="1"/>
  <c r="AY73" i="17" s="1"/>
  <c r="BA73" i="17" s="1"/>
  <c r="BC73" i="17" s="1"/>
  <c r="BE73" i="17" s="1"/>
  <c r="BG73" i="17" s="1"/>
  <c r="BI73" i="17" s="1"/>
  <c r="BK73" i="17" s="1"/>
  <c r="BM73" i="17" s="1"/>
  <c r="BO73" i="17" s="1"/>
  <c r="BQ73" i="17" s="1"/>
  <c r="BS73" i="17" s="1"/>
  <c r="BU73" i="17" s="1"/>
  <c r="BW73" i="17" s="1"/>
  <c r="M73" i="17"/>
  <c r="K73" i="17"/>
  <c r="K72" i="17"/>
  <c r="M72" i="17" s="1"/>
  <c r="O72" i="17" s="1"/>
  <c r="Q72" i="17" s="1"/>
  <c r="S72" i="17" s="1"/>
  <c r="U72" i="17" s="1"/>
  <c r="W72" i="17" s="1"/>
  <c r="Y72" i="17" s="1"/>
  <c r="AA72" i="17" s="1"/>
  <c r="AC72" i="17" s="1"/>
  <c r="AE72" i="17" s="1"/>
  <c r="AG72" i="17" s="1"/>
  <c r="AI72" i="17" s="1"/>
  <c r="AK72" i="17" s="1"/>
  <c r="AM72" i="17" s="1"/>
  <c r="AO72" i="17" s="1"/>
  <c r="AQ72" i="17" s="1"/>
  <c r="AS72" i="17" s="1"/>
  <c r="AU72" i="17" s="1"/>
  <c r="AW72" i="17" s="1"/>
  <c r="AY72" i="17" s="1"/>
  <c r="BA72" i="17" s="1"/>
  <c r="BC72" i="17" s="1"/>
  <c r="BE72" i="17" s="1"/>
  <c r="BG72" i="17" s="1"/>
  <c r="BI72" i="17" s="1"/>
  <c r="BK72" i="17" s="1"/>
  <c r="BM72" i="17" s="1"/>
  <c r="BO72" i="17" s="1"/>
  <c r="BQ72" i="17" s="1"/>
  <c r="BS72" i="17" s="1"/>
  <c r="BU72" i="17" s="1"/>
  <c r="BW72" i="17" s="1"/>
  <c r="K71" i="17"/>
  <c r="M71" i="17" s="1"/>
  <c r="O71" i="17" s="1"/>
  <c r="Q71" i="17" s="1"/>
  <c r="S71" i="17" s="1"/>
  <c r="U71" i="17" s="1"/>
  <c r="W71" i="17" s="1"/>
  <c r="Y71" i="17" s="1"/>
  <c r="AA71" i="17" s="1"/>
  <c r="AC71" i="17" s="1"/>
  <c r="AE71" i="17" s="1"/>
  <c r="AG71" i="17" s="1"/>
  <c r="AI71" i="17" s="1"/>
  <c r="AK71" i="17" s="1"/>
  <c r="AM71" i="17" s="1"/>
  <c r="AO71" i="17" s="1"/>
  <c r="AQ71" i="17" s="1"/>
  <c r="AS71" i="17" s="1"/>
  <c r="AU71" i="17" s="1"/>
  <c r="AW71" i="17" s="1"/>
  <c r="AY71" i="17" s="1"/>
  <c r="BA71" i="17" s="1"/>
  <c r="BC71" i="17" s="1"/>
  <c r="BE71" i="17" s="1"/>
  <c r="BG71" i="17" s="1"/>
  <c r="BI71" i="17" s="1"/>
  <c r="BK71" i="17" s="1"/>
  <c r="BM71" i="17" s="1"/>
  <c r="BO71" i="17" s="1"/>
  <c r="BQ71" i="17" s="1"/>
  <c r="BS71" i="17" s="1"/>
  <c r="BU71" i="17" s="1"/>
  <c r="BW71" i="17" s="1"/>
  <c r="M70" i="17"/>
  <c r="O70" i="17" s="1"/>
  <c r="Q70" i="17" s="1"/>
  <c r="S70" i="17" s="1"/>
  <c r="U70" i="17" s="1"/>
  <c r="W70" i="17" s="1"/>
  <c r="Y70" i="17" s="1"/>
  <c r="AA70" i="17" s="1"/>
  <c r="AC70" i="17" s="1"/>
  <c r="AE70" i="17" s="1"/>
  <c r="AG70" i="17" s="1"/>
  <c r="AI70" i="17" s="1"/>
  <c r="AK70" i="17" s="1"/>
  <c r="AM70" i="17" s="1"/>
  <c r="AO70" i="17" s="1"/>
  <c r="AQ70" i="17" s="1"/>
  <c r="AS70" i="17" s="1"/>
  <c r="AU70" i="17" s="1"/>
  <c r="AW70" i="17" s="1"/>
  <c r="AY70" i="17" s="1"/>
  <c r="BA70" i="17" s="1"/>
  <c r="BC70" i="17" s="1"/>
  <c r="BE70" i="17" s="1"/>
  <c r="BG70" i="17" s="1"/>
  <c r="BI70" i="17" s="1"/>
  <c r="BK70" i="17" s="1"/>
  <c r="BM70" i="17" s="1"/>
  <c r="BO70" i="17" s="1"/>
  <c r="BQ70" i="17" s="1"/>
  <c r="BS70" i="17" s="1"/>
  <c r="BU70" i="17" s="1"/>
  <c r="BW70" i="17" s="1"/>
  <c r="K70" i="17"/>
  <c r="O69" i="17"/>
  <c r="Q69" i="17" s="1"/>
  <c r="S69" i="17" s="1"/>
  <c r="U69" i="17" s="1"/>
  <c r="W69" i="17" s="1"/>
  <c r="Y69" i="17" s="1"/>
  <c r="AA69" i="17" s="1"/>
  <c r="AC69" i="17" s="1"/>
  <c r="AE69" i="17" s="1"/>
  <c r="AG69" i="17" s="1"/>
  <c r="AI69" i="17" s="1"/>
  <c r="AK69" i="17" s="1"/>
  <c r="AM69" i="17" s="1"/>
  <c r="AO69" i="17" s="1"/>
  <c r="AQ69" i="17" s="1"/>
  <c r="AS69" i="17" s="1"/>
  <c r="AU69" i="17" s="1"/>
  <c r="AW69" i="17" s="1"/>
  <c r="AY69" i="17" s="1"/>
  <c r="BA69" i="17" s="1"/>
  <c r="BC69" i="17" s="1"/>
  <c r="BE69" i="17" s="1"/>
  <c r="BG69" i="17" s="1"/>
  <c r="BI69" i="17" s="1"/>
  <c r="BK69" i="17" s="1"/>
  <c r="BM69" i="17" s="1"/>
  <c r="BO69" i="17" s="1"/>
  <c r="BQ69" i="17" s="1"/>
  <c r="BS69" i="17" s="1"/>
  <c r="BU69" i="17" s="1"/>
  <c r="BW69" i="17" s="1"/>
  <c r="M69" i="17"/>
  <c r="K69" i="17"/>
  <c r="M65" i="17"/>
  <c r="O65" i="17" s="1"/>
  <c r="Q65" i="17" s="1"/>
  <c r="S65" i="17" s="1"/>
  <c r="U65" i="17" s="1"/>
  <c r="W65" i="17" s="1"/>
  <c r="Y65" i="17" s="1"/>
  <c r="AA65" i="17" s="1"/>
  <c r="AC65" i="17" s="1"/>
  <c r="AE65" i="17" s="1"/>
  <c r="AG65" i="17" s="1"/>
  <c r="AI65" i="17" s="1"/>
  <c r="AK65" i="17" s="1"/>
  <c r="AM65" i="17" s="1"/>
  <c r="AO65" i="17" s="1"/>
  <c r="AQ65" i="17" s="1"/>
  <c r="AS65" i="17" s="1"/>
  <c r="AU65" i="17" s="1"/>
  <c r="AW65" i="17" s="1"/>
  <c r="AY65" i="17" s="1"/>
  <c r="BA65" i="17" s="1"/>
  <c r="BC65" i="17" s="1"/>
  <c r="BE65" i="17" s="1"/>
  <c r="BG65" i="17" s="1"/>
  <c r="BI65" i="17" s="1"/>
  <c r="BK65" i="17" s="1"/>
  <c r="BM65" i="17" s="1"/>
  <c r="BO65" i="17" s="1"/>
  <c r="BQ65" i="17" s="1"/>
  <c r="BS65" i="17" s="1"/>
  <c r="BU65" i="17" s="1"/>
  <c r="BW65" i="17" s="1"/>
  <c r="K65" i="17"/>
  <c r="M63" i="17"/>
  <c r="O63" i="17" s="1"/>
  <c r="Q63" i="17" s="1"/>
  <c r="S63" i="17" s="1"/>
  <c r="U63" i="17" s="1"/>
  <c r="W63" i="17" s="1"/>
  <c r="Y63" i="17" s="1"/>
  <c r="AA63" i="17" s="1"/>
  <c r="AC63" i="17" s="1"/>
  <c r="AE63" i="17" s="1"/>
  <c r="AG63" i="17" s="1"/>
  <c r="AI63" i="17" s="1"/>
  <c r="AK63" i="17" s="1"/>
  <c r="AM63" i="17" s="1"/>
  <c r="AO63" i="17" s="1"/>
  <c r="AQ63" i="17" s="1"/>
  <c r="AS63" i="17" s="1"/>
  <c r="AU63" i="17" s="1"/>
  <c r="AW63" i="17" s="1"/>
  <c r="AY63" i="17" s="1"/>
  <c r="BA63" i="17" s="1"/>
  <c r="BC63" i="17" s="1"/>
  <c r="BE63" i="17" s="1"/>
  <c r="BG63" i="17" s="1"/>
  <c r="BI63" i="17" s="1"/>
  <c r="BK63" i="17" s="1"/>
  <c r="BM63" i="17" s="1"/>
  <c r="BO63" i="17" s="1"/>
  <c r="BQ63" i="17" s="1"/>
  <c r="BS63" i="17" s="1"/>
  <c r="BU63" i="17" s="1"/>
  <c r="BW63" i="17" s="1"/>
  <c r="K63" i="17"/>
  <c r="W62" i="17"/>
  <c r="Y62" i="17" s="1"/>
  <c r="AA62" i="17" s="1"/>
  <c r="AC62" i="17" s="1"/>
  <c r="AE62" i="17" s="1"/>
  <c r="AG62" i="17" s="1"/>
  <c r="AI62" i="17" s="1"/>
  <c r="AK62" i="17" s="1"/>
  <c r="AM62" i="17" s="1"/>
  <c r="AO62" i="17" s="1"/>
  <c r="AQ62" i="17" s="1"/>
  <c r="AS62" i="17" s="1"/>
  <c r="AU62" i="17" s="1"/>
  <c r="AW62" i="17" s="1"/>
  <c r="AY62" i="17" s="1"/>
  <c r="BA62" i="17" s="1"/>
  <c r="BC62" i="17" s="1"/>
  <c r="BE62" i="17" s="1"/>
  <c r="BG62" i="17" s="1"/>
  <c r="BI62" i="17" s="1"/>
  <c r="BK62" i="17" s="1"/>
  <c r="BM62" i="17" s="1"/>
  <c r="BO62" i="17" s="1"/>
  <c r="BQ62" i="17" s="1"/>
  <c r="BS62" i="17" s="1"/>
  <c r="BU62" i="17" s="1"/>
  <c r="BW62" i="17" s="1"/>
  <c r="O62" i="17"/>
  <c r="Q62" i="17" s="1"/>
  <c r="S62" i="17" s="1"/>
  <c r="U62" i="17" s="1"/>
  <c r="M62" i="17"/>
  <c r="K62" i="17"/>
  <c r="Q61" i="17"/>
  <c r="S61" i="17" s="1"/>
  <c r="U61" i="17" s="1"/>
  <c r="W61" i="17" s="1"/>
  <c r="Y61" i="17" s="1"/>
  <c r="AA61" i="17" s="1"/>
  <c r="AC61" i="17" s="1"/>
  <c r="AE61" i="17" s="1"/>
  <c r="AG61" i="17" s="1"/>
  <c r="AI61" i="17" s="1"/>
  <c r="AK61" i="17" s="1"/>
  <c r="AM61" i="17" s="1"/>
  <c r="AO61" i="17" s="1"/>
  <c r="AQ61" i="17" s="1"/>
  <c r="AS61" i="17" s="1"/>
  <c r="AU61" i="17" s="1"/>
  <c r="AW61" i="17" s="1"/>
  <c r="AY61" i="17" s="1"/>
  <c r="BA61" i="17" s="1"/>
  <c r="BC61" i="17" s="1"/>
  <c r="BE61" i="17" s="1"/>
  <c r="BG61" i="17" s="1"/>
  <c r="BI61" i="17" s="1"/>
  <c r="BK61" i="17" s="1"/>
  <c r="BM61" i="17" s="1"/>
  <c r="BO61" i="17" s="1"/>
  <c r="BQ61" i="17" s="1"/>
  <c r="BS61" i="17" s="1"/>
  <c r="BU61" i="17" s="1"/>
  <c r="BW61" i="17" s="1"/>
  <c r="O61" i="17"/>
  <c r="M61" i="17"/>
  <c r="K61" i="17"/>
  <c r="K60" i="17"/>
  <c r="M60" i="17" s="1"/>
  <c r="O60" i="17" s="1"/>
  <c r="Q60" i="17" s="1"/>
  <c r="S60" i="17" s="1"/>
  <c r="U60" i="17" s="1"/>
  <c r="W60" i="17" s="1"/>
  <c r="Y60" i="17" s="1"/>
  <c r="AA60" i="17" s="1"/>
  <c r="AC60" i="17" s="1"/>
  <c r="AE60" i="17" s="1"/>
  <c r="AG60" i="17" s="1"/>
  <c r="AI60" i="17" s="1"/>
  <c r="AK60" i="17" s="1"/>
  <c r="AM60" i="17" s="1"/>
  <c r="AO60" i="17" s="1"/>
  <c r="AQ60" i="17" s="1"/>
  <c r="AS60" i="17" s="1"/>
  <c r="AU60" i="17" s="1"/>
  <c r="AW60" i="17" s="1"/>
  <c r="AY60" i="17" s="1"/>
  <c r="BA60" i="17" s="1"/>
  <c r="BC60" i="17" s="1"/>
  <c r="BE60" i="17" s="1"/>
  <c r="BG60" i="17" s="1"/>
  <c r="BI60" i="17" s="1"/>
  <c r="BK60" i="17" s="1"/>
  <c r="BM60" i="17" s="1"/>
  <c r="BO60" i="17" s="1"/>
  <c r="BQ60" i="17" s="1"/>
  <c r="BS60" i="17" s="1"/>
  <c r="BU60" i="17" s="1"/>
  <c r="BW60" i="17" s="1"/>
  <c r="M59" i="17"/>
  <c r="O59" i="17" s="1"/>
  <c r="Q59" i="17" s="1"/>
  <c r="S59" i="17" s="1"/>
  <c r="U59" i="17" s="1"/>
  <c r="W59" i="17" s="1"/>
  <c r="Y59" i="17" s="1"/>
  <c r="AA59" i="17" s="1"/>
  <c r="AC59" i="17" s="1"/>
  <c r="AE59" i="17" s="1"/>
  <c r="AG59" i="17" s="1"/>
  <c r="AI59" i="17" s="1"/>
  <c r="AK59" i="17" s="1"/>
  <c r="AM59" i="17" s="1"/>
  <c r="AO59" i="17" s="1"/>
  <c r="AQ59" i="17" s="1"/>
  <c r="AS59" i="17" s="1"/>
  <c r="AU59" i="17" s="1"/>
  <c r="AW59" i="17" s="1"/>
  <c r="AY59" i="17" s="1"/>
  <c r="BA59" i="17" s="1"/>
  <c r="BC59" i="17" s="1"/>
  <c r="BE59" i="17" s="1"/>
  <c r="BG59" i="17" s="1"/>
  <c r="BI59" i="17" s="1"/>
  <c r="BK59" i="17" s="1"/>
  <c r="BM59" i="17" s="1"/>
  <c r="BO59" i="17" s="1"/>
  <c r="BQ59" i="17" s="1"/>
  <c r="BS59" i="17" s="1"/>
  <c r="BU59" i="17" s="1"/>
  <c r="BW59" i="17" s="1"/>
  <c r="K59" i="17"/>
  <c r="O58" i="17"/>
  <c r="Q58" i="17" s="1"/>
  <c r="S58" i="17" s="1"/>
  <c r="U58" i="17" s="1"/>
  <c r="W58" i="17" s="1"/>
  <c r="Y58" i="17" s="1"/>
  <c r="AA58" i="17" s="1"/>
  <c r="AC58" i="17" s="1"/>
  <c r="AE58" i="17" s="1"/>
  <c r="AG58" i="17" s="1"/>
  <c r="AI58" i="17" s="1"/>
  <c r="AK58" i="17" s="1"/>
  <c r="AM58" i="17" s="1"/>
  <c r="AO58" i="17" s="1"/>
  <c r="AQ58" i="17" s="1"/>
  <c r="AS58" i="17" s="1"/>
  <c r="AU58" i="17" s="1"/>
  <c r="AW58" i="17" s="1"/>
  <c r="AY58" i="17" s="1"/>
  <c r="BA58" i="17" s="1"/>
  <c r="BC58" i="17" s="1"/>
  <c r="BE58" i="17" s="1"/>
  <c r="BG58" i="17" s="1"/>
  <c r="BI58" i="17" s="1"/>
  <c r="BK58" i="17" s="1"/>
  <c r="BM58" i="17" s="1"/>
  <c r="BO58" i="17" s="1"/>
  <c r="BQ58" i="17" s="1"/>
  <c r="BS58" i="17" s="1"/>
  <c r="BU58" i="17" s="1"/>
  <c r="BW58" i="17" s="1"/>
  <c r="M58" i="17"/>
  <c r="K58" i="17"/>
  <c r="Q57" i="17"/>
  <c r="S57" i="17" s="1"/>
  <c r="U57" i="17" s="1"/>
  <c r="W57" i="17" s="1"/>
  <c r="Y57" i="17" s="1"/>
  <c r="AA57" i="17" s="1"/>
  <c r="AC57" i="17" s="1"/>
  <c r="AE57" i="17" s="1"/>
  <c r="AG57" i="17" s="1"/>
  <c r="AI57" i="17" s="1"/>
  <c r="AK57" i="17" s="1"/>
  <c r="AM57" i="17" s="1"/>
  <c r="AO57" i="17" s="1"/>
  <c r="AQ57" i="17" s="1"/>
  <c r="AS57" i="17" s="1"/>
  <c r="AU57" i="17" s="1"/>
  <c r="AW57" i="17" s="1"/>
  <c r="AY57" i="17" s="1"/>
  <c r="BA57" i="17" s="1"/>
  <c r="BC57" i="17" s="1"/>
  <c r="BE57" i="17" s="1"/>
  <c r="BG57" i="17" s="1"/>
  <c r="BI57" i="17" s="1"/>
  <c r="BK57" i="17" s="1"/>
  <c r="BM57" i="17" s="1"/>
  <c r="BO57" i="17" s="1"/>
  <c r="BQ57" i="17" s="1"/>
  <c r="BS57" i="17" s="1"/>
  <c r="BU57" i="17" s="1"/>
  <c r="BW57" i="17" s="1"/>
  <c r="O57" i="17"/>
  <c r="M57" i="17"/>
  <c r="K57" i="17"/>
  <c r="K56" i="17"/>
  <c r="M56" i="17" s="1"/>
  <c r="O56" i="17" s="1"/>
  <c r="Q56" i="17" s="1"/>
  <c r="S56" i="17" s="1"/>
  <c r="U56" i="17" s="1"/>
  <c r="W56" i="17" s="1"/>
  <c r="Y56" i="17" s="1"/>
  <c r="AA56" i="17" s="1"/>
  <c r="AC56" i="17" s="1"/>
  <c r="AE56" i="17" s="1"/>
  <c r="AG56" i="17" s="1"/>
  <c r="AI56" i="17" s="1"/>
  <c r="AK56" i="17" s="1"/>
  <c r="AM56" i="17" s="1"/>
  <c r="AO56" i="17" s="1"/>
  <c r="AQ56" i="17" s="1"/>
  <c r="AS56" i="17" s="1"/>
  <c r="AU56" i="17" s="1"/>
  <c r="AW56" i="17" s="1"/>
  <c r="AY56" i="17" s="1"/>
  <c r="BA56" i="17" s="1"/>
  <c r="BC56" i="17" s="1"/>
  <c r="BE56" i="17" s="1"/>
  <c r="BG56" i="17" s="1"/>
  <c r="BI56" i="17" s="1"/>
  <c r="BK56" i="17" s="1"/>
  <c r="BM56" i="17" s="1"/>
  <c r="BO56" i="17" s="1"/>
  <c r="BQ56" i="17" s="1"/>
  <c r="BS56" i="17" s="1"/>
  <c r="BU56" i="17" s="1"/>
  <c r="BW56" i="17" s="1"/>
  <c r="E56" i="24" s="1"/>
  <c r="M55" i="17"/>
  <c r="O55" i="17" s="1"/>
  <c r="Q55" i="17" s="1"/>
  <c r="S55" i="17" s="1"/>
  <c r="U55" i="17" s="1"/>
  <c r="W55" i="17" s="1"/>
  <c r="Y55" i="17" s="1"/>
  <c r="AA55" i="17" s="1"/>
  <c r="AC55" i="17" s="1"/>
  <c r="AE55" i="17" s="1"/>
  <c r="AG55" i="17" s="1"/>
  <c r="AI55" i="17" s="1"/>
  <c r="AK55" i="17" s="1"/>
  <c r="AM55" i="17" s="1"/>
  <c r="AO55" i="17" s="1"/>
  <c r="AQ55" i="17" s="1"/>
  <c r="AS55" i="17" s="1"/>
  <c r="AU55" i="17" s="1"/>
  <c r="AW55" i="17" s="1"/>
  <c r="AY55" i="17" s="1"/>
  <c r="BA55" i="17" s="1"/>
  <c r="BC55" i="17" s="1"/>
  <c r="BE55" i="17" s="1"/>
  <c r="BG55" i="17" s="1"/>
  <c r="BI55" i="17" s="1"/>
  <c r="BK55" i="17" s="1"/>
  <c r="BM55" i="17" s="1"/>
  <c r="BO55" i="17" s="1"/>
  <c r="BQ55" i="17" s="1"/>
  <c r="BS55" i="17" s="1"/>
  <c r="BU55" i="17" s="1"/>
  <c r="BW55" i="17" s="1"/>
  <c r="E55" i="24" s="1"/>
  <c r="K55" i="17"/>
  <c r="K54" i="17"/>
  <c r="M54" i="17" s="1"/>
  <c r="O54" i="17" s="1"/>
  <c r="Q54" i="17" s="1"/>
  <c r="S54" i="17" s="1"/>
  <c r="U54" i="17" s="1"/>
  <c r="W54" i="17" s="1"/>
  <c r="Y54" i="17" s="1"/>
  <c r="AA54" i="17" s="1"/>
  <c r="AC54" i="17" s="1"/>
  <c r="AE54" i="17" s="1"/>
  <c r="AG54" i="17" s="1"/>
  <c r="AI54" i="17" s="1"/>
  <c r="AK54" i="17" s="1"/>
  <c r="AM54" i="17" s="1"/>
  <c r="AO54" i="17" s="1"/>
  <c r="AQ54" i="17" s="1"/>
  <c r="AS54" i="17" s="1"/>
  <c r="AU54" i="17" s="1"/>
  <c r="AW54" i="17" s="1"/>
  <c r="AY54" i="17" s="1"/>
  <c r="BA54" i="17" s="1"/>
  <c r="BC54" i="17" s="1"/>
  <c r="BE54" i="17" s="1"/>
  <c r="BG54" i="17" s="1"/>
  <c r="BI54" i="17" s="1"/>
  <c r="BK54" i="17" s="1"/>
  <c r="BM54" i="17" s="1"/>
  <c r="BO54" i="17" s="1"/>
  <c r="BQ54" i="17" s="1"/>
  <c r="BS54" i="17" s="1"/>
  <c r="BU54" i="17" s="1"/>
  <c r="BW54" i="17" s="1"/>
  <c r="E54" i="24" s="1"/>
  <c r="K53" i="17"/>
  <c r="M53" i="17" s="1"/>
  <c r="O53" i="17" s="1"/>
  <c r="Q53" i="17" s="1"/>
  <c r="S53" i="17" s="1"/>
  <c r="U53" i="17" s="1"/>
  <c r="W53" i="17" s="1"/>
  <c r="Y53" i="17" s="1"/>
  <c r="AA53" i="17" s="1"/>
  <c r="AC53" i="17" s="1"/>
  <c r="AE53" i="17" s="1"/>
  <c r="AG53" i="17" s="1"/>
  <c r="AI53" i="17" s="1"/>
  <c r="AK53" i="17" s="1"/>
  <c r="AM53" i="17" s="1"/>
  <c r="AO53" i="17" s="1"/>
  <c r="AQ53" i="17" s="1"/>
  <c r="AS53" i="17" s="1"/>
  <c r="AU53" i="17" s="1"/>
  <c r="AW53" i="17" s="1"/>
  <c r="AY53" i="17" s="1"/>
  <c r="BA53" i="17" s="1"/>
  <c r="BC53" i="17" s="1"/>
  <c r="BE53" i="17" s="1"/>
  <c r="BG53" i="17" s="1"/>
  <c r="BI53" i="17" s="1"/>
  <c r="BK53" i="17" s="1"/>
  <c r="BM53" i="17" s="1"/>
  <c r="BO53" i="17" s="1"/>
  <c r="BQ53" i="17" s="1"/>
  <c r="BS53" i="17" s="1"/>
  <c r="BU53" i="17" s="1"/>
  <c r="BW53" i="17" s="1"/>
  <c r="E53" i="24" s="1"/>
  <c r="K52" i="17"/>
  <c r="M52" i="17" s="1"/>
  <c r="O52" i="17" s="1"/>
  <c r="Q52" i="17" s="1"/>
  <c r="S52" i="17" s="1"/>
  <c r="U52" i="17" s="1"/>
  <c r="W52" i="17" s="1"/>
  <c r="Y52" i="17" s="1"/>
  <c r="AA52" i="17" s="1"/>
  <c r="AC52" i="17" s="1"/>
  <c r="AE52" i="17" s="1"/>
  <c r="AG52" i="17" s="1"/>
  <c r="AI52" i="17" s="1"/>
  <c r="AK52" i="17" s="1"/>
  <c r="AM52" i="17" s="1"/>
  <c r="AO52" i="17" s="1"/>
  <c r="AQ52" i="17" s="1"/>
  <c r="AS52" i="17" s="1"/>
  <c r="AU52" i="17" s="1"/>
  <c r="AW52" i="17" s="1"/>
  <c r="AY52" i="17" s="1"/>
  <c r="BA52" i="17" s="1"/>
  <c r="BC52" i="17" s="1"/>
  <c r="BE52" i="17" s="1"/>
  <c r="BG52" i="17" s="1"/>
  <c r="BI52" i="17" s="1"/>
  <c r="BK52" i="17" s="1"/>
  <c r="BM52" i="17" s="1"/>
  <c r="BO52" i="17" s="1"/>
  <c r="BQ52" i="17" s="1"/>
  <c r="BS52" i="17" s="1"/>
  <c r="BU52" i="17" s="1"/>
  <c r="BW52" i="17" s="1"/>
  <c r="K51" i="17"/>
  <c r="M51" i="17" s="1"/>
  <c r="O51" i="17" s="1"/>
  <c r="Q51" i="17" s="1"/>
  <c r="S51" i="17" s="1"/>
  <c r="U51" i="17" s="1"/>
  <c r="W51" i="17" s="1"/>
  <c r="Y51" i="17" s="1"/>
  <c r="AA51" i="17" s="1"/>
  <c r="AC51" i="17" s="1"/>
  <c r="AE51" i="17" s="1"/>
  <c r="AG51" i="17" s="1"/>
  <c r="AI51" i="17" s="1"/>
  <c r="AK51" i="17" s="1"/>
  <c r="AM51" i="17" s="1"/>
  <c r="AO51" i="17" s="1"/>
  <c r="AQ51" i="17" s="1"/>
  <c r="AS51" i="17" s="1"/>
  <c r="AU51" i="17" s="1"/>
  <c r="AW51" i="17" s="1"/>
  <c r="AY51" i="17" s="1"/>
  <c r="BA51" i="17" s="1"/>
  <c r="BC51" i="17" s="1"/>
  <c r="BE51" i="17" s="1"/>
  <c r="BG51" i="17" s="1"/>
  <c r="BI51" i="17" s="1"/>
  <c r="BK51" i="17" s="1"/>
  <c r="BM51" i="17" s="1"/>
  <c r="BO51" i="17" s="1"/>
  <c r="BQ51" i="17" s="1"/>
  <c r="BS51" i="17" s="1"/>
  <c r="BU51" i="17" s="1"/>
  <c r="BW51" i="17" s="1"/>
  <c r="M46" i="17"/>
  <c r="O46" i="17" s="1"/>
  <c r="Q46" i="17" s="1"/>
  <c r="S46" i="17" s="1"/>
  <c r="U46" i="17" s="1"/>
  <c r="W46" i="17" s="1"/>
  <c r="Y46" i="17" s="1"/>
  <c r="AA46" i="17" s="1"/>
  <c r="AC46" i="17" s="1"/>
  <c r="AE46" i="17" s="1"/>
  <c r="AG46" i="17" s="1"/>
  <c r="AI46" i="17" s="1"/>
  <c r="AK46" i="17" s="1"/>
  <c r="AM46" i="17" s="1"/>
  <c r="AO46" i="17" s="1"/>
  <c r="AQ46" i="17" s="1"/>
  <c r="AS46" i="17" s="1"/>
  <c r="AU46" i="17" s="1"/>
  <c r="AW46" i="17" s="1"/>
  <c r="AY46" i="17" s="1"/>
  <c r="BA46" i="17" s="1"/>
  <c r="BC46" i="17" s="1"/>
  <c r="BE46" i="17" s="1"/>
  <c r="BG46" i="17" s="1"/>
  <c r="BI46" i="17" s="1"/>
  <c r="BK46" i="17" s="1"/>
  <c r="BM46" i="17" s="1"/>
  <c r="BO46" i="17" s="1"/>
  <c r="BQ46" i="17" s="1"/>
  <c r="BS46" i="17" s="1"/>
  <c r="BU46" i="17" s="1"/>
  <c r="BW46" i="17" s="1"/>
  <c r="K46" i="17"/>
  <c r="O45" i="17"/>
  <c r="Q45" i="17" s="1"/>
  <c r="S45" i="17" s="1"/>
  <c r="U45" i="17" s="1"/>
  <c r="W45" i="17" s="1"/>
  <c r="Y45" i="17" s="1"/>
  <c r="AA45" i="17" s="1"/>
  <c r="AC45" i="17" s="1"/>
  <c r="AE45" i="17" s="1"/>
  <c r="AG45" i="17" s="1"/>
  <c r="AI45" i="17" s="1"/>
  <c r="AK45" i="17" s="1"/>
  <c r="AM45" i="17" s="1"/>
  <c r="AO45" i="17" s="1"/>
  <c r="AQ45" i="17" s="1"/>
  <c r="AS45" i="17" s="1"/>
  <c r="AU45" i="17" s="1"/>
  <c r="AW45" i="17" s="1"/>
  <c r="AY45" i="17" s="1"/>
  <c r="BA45" i="17" s="1"/>
  <c r="BC45" i="17" s="1"/>
  <c r="BE45" i="17" s="1"/>
  <c r="BG45" i="17" s="1"/>
  <c r="BI45" i="17" s="1"/>
  <c r="BK45" i="17" s="1"/>
  <c r="BM45" i="17" s="1"/>
  <c r="BO45" i="17" s="1"/>
  <c r="BQ45" i="17" s="1"/>
  <c r="BS45" i="17" s="1"/>
  <c r="BU45" i="17" s="1"/>
  <c r="BW45" i="17" s="1"/>
  <c r="M45" i="17"/>
  <c r="K45" i="17"/>
  <c r="M43" i="17"/>
  <c r="O43" i="17" s="1"/>
  <c r="Q43" i="17" s="1"/>
  <c r="S43" i="17" s="1"/>
  <c r="U43" i="17" s="1"/>
  <c r="W43" i="17" s="1"/>
  <c r="Y43" i="17" s="1"/>
  <c r="AA43" i="17" s="1"/>
  <c r="AC43" i="17" s="1"/>
  <c r="AE43" i="17" s="1"/>
  <c r="AG43" i="17" s="1"/>
  <c r="AI43" i="17" s="1"/>
  <c r="AK43" i="17" s="1"/>
  <c r="AM43" i="17" s="1"/>
  <c r="AO43" i="17" s="1"/>
  <c r="AQ43" i="17" s="1"/>
  <c r="AS43" i="17" s="1"/>
  <c r="AU43" i="17" s="1"/>
  <c r="AW43" i="17" s="1"/>
  <c r="AY43" i="17" s="1"/>
  <c r="BA43" i="17" s="1"/>
  <c r="BC43" i="17" s="1"/>
  <c r="BE43" i="17" s="1"/>
  <c r="BG43" i="17" s="1"/>
  <c r="BI43" i="17" s="1"/>
  <c r="BK43" i="17" s="1"/>
  <c r="BM43" i="17" s="1"/>
  <c r="BO43" i="17" s="1"/>
  <c r="BQ43" i="17" s="1"/>
  <c r="BS43" i="17" s="1"/>
  <c r="BU43" i="17" s="1"/>
  <c r="BW43" i="17" s="1"/>
  <c r="K43" i="17"/>
  <c r="U42" i="17"/>
  <c r="W42" i="17" s="1"/>
  <c r="Y42" i="17" s="1"/>
  <c r="AA42" i="17" s="1"/>
  <c r="AC42" i="17" s="1"/>
  <c r="AE42" i="17" s="1"/>
  <c r="AG42" i="17" s="1"/>
  <c r="AI42" i="17" s="1"/>
  <c r="AK42" i="17" s="1"/>
  <c r="AM42" i="17" s="1"/>
  <c r="AO42" i="17" s="1"/>
  <c r="AQ42" i="17" s="1"/>
  <c r="AS42" i="17" s="1"/>
  <c r="AU42" i="17" s="1"/>
  <c r="AW42" i="17" s="1"/>
  <c r="AY42" i="17" s="1"/>
  <c r="BA42" i="17" s="1"/>
  <c r="BC42" i="17" s="1"/>
  <c r="BE42" i="17" s="1"/>
  <c r="BG42" i="17" s="1"/>
  <c r="BI42" i="17" s="1"/>
  <c r="BK42" i="17" s="1"/>
  <c r="BM42" i="17" s="1"/>
  <c r="BO42" i="17" s="1"/>
  <c r="BQ42" i="17" s="1"/>
  <c r="BS42" i="17" s="1"/>
  <c r="BU42" i="17" s="1"/>
  <c r="BW42" i="17" s="1"/>
  <c r="M42" i="17"/>
  <c r="O42" i="17" s="1"/>
  <c r="Q42" i="17" s="1"/>
  <c r="S42" i="17" s="1"/>
  <c r="K42" i="17"/>
  <c r="O41" i="17"/>
  <c r="Q41" i="17" s="1"/>
  <c r="S41" i="17" s="1"/>
  <c r="U41" i="17" s="1"/>
  <c r="W41" i="17" s="1"/>
  <c r="Y41" i="17" s="1"/>
  <c r="AA41" i="17" s="1"/>
  <c r="AC41" i="17" s="1"/>
  <c r="AE41" i="17" s="1"/>
  <c r="AG41" i="17" s="1"/>
  <c r="AI41" i="17" s="1"/>
  <c r="AK41" i="17" s="1"/>
  <c r="AM41" i="17" s="1"/>
  <c r="AO41" i="17" s="1"/>
  <c r="AQ41" i="17" s="1"/>
  <c r="AS41" i="17" s="1"/>
  <c r="AU41" i="17" s="1"/>
  <c r="AW41" i="17" s="1"/>
  <c r="AY41" i="17" s="1"/>
  <c r="BA41" i="17" s="1"/>
  <c r="BC41" i="17" s="1"/>
  <c r="BE41" i="17" s="1"/>
  <c r="BG41" i="17" s="1"/>
  <c r="BI41" i="17" s="1"/>
  <c r="BK41" i="17" s="1"/>
  <c r="BM41" i="17" s="1"/>
  <c r="BO41" i="17" s="1"/>
  <c r="BQ41" i="17" s="1"/>
  <c r="BS41" i="17" s="1"/>
  <c r="BU41" i="17" s="1"/>
  <c r="BW41" i="17" s="1"/>
  <c r="M41" i="17"/>
  <c r="K41" i="17"/>
  <c r="Q40" i="17"/>
  <c r="S40" i="17" s="1"/>
  <c r="U40" i="17" s="1"/>
  <c r="W40" i="17" s="1"/>
  <c r="Y40" i="17" s="1"/>
  <c r="AA40" i="17" s="1"/>
  <c r="AC40" i="17" s="1"/>
  <c r="AE40" i="17" s="1"/>
  <c r="AG40" i="17" s="1"/>
  <c r="AI40" i="17" s="1"/>
  <c r="AK40" i="17" s="1"/>
  <c r="AM40" i="17" s="1"/>
  <c r="AO40" i="17" s="1"/>
  <c r="AQ40" i="17" s="1"/>
  <c r="AS40" i="17" s="1"/>
  <c r="AU40" i="17" s="1"/>
  <c r="AW40" i="17" s="1"/>
  <c r="AY40" i="17" s="1"/>
  <c r="BA40" i="17" s="1"/>
  <c r="BC40" i="17" s="1"/>
  <c r="BE40" i="17" s="1"/>
  <c r="BG40" i="17" s="1"/>
  <c r="BI40" i="17" s="1"/>
  <c r="BK40" i="17" s="1"/>
  <c r="BM40" i="17" s="1"/>
  <c r="BO40" i="17" s="1"/>
  <c r="BQ40" i="17" s="1"/>
  <c r="BS40" i="17" s="1"/>
  <c r="BU40" i="17" s="1"/>
  <c r="BW40" i="17" s="1"/>
  <c r="K40" i="17"/>
  <c r="M40" i="17" s="1"/>
  <c r="O40" i="17" s="1"/>
  <c r="K39" i="17"/>
  <c r="M39" i="17" s="1"/>
  <c r="O39" i="17" s="1"/>
  <c r="Q39" i="17" s="1"/>
  <c r="S39" i="17" s="1"/>
  <c r="U39" i="17" s="1"/>
  <c r="W39" i="17" s="1"/>
  <c r="Y39" i="17" s="1"/>
  <c r="AA39" i="17" s="1"/>
  <c r="AC39" i="17" s="1"/>
  <c r="AE39" i="17" s="1"/>
  <c r="AG39" i="17" s="1"/>
  <c r="AI39" i="17" s="1"/>
  <c r="AK39" i="17" s="1"/>
  <c r="AM39" i="17" s="1"/>
  <c r="AO39" i="17" s="1"/>
  <c r="AQ39" i="17" s="1"/>
  <c r="AS39" i="17" s="1"/>
  <c r="AU39" i="17" s="1"/>
  <c r="AW39" i="17" s="1"/>
  <c r="AY39" i="17" s="1"/>
  <c r="BA39" i="17" s="1"/>
  <c r="BC39" i="17" s="1"/>
  <c r="BE39" i="17" s="1"/>
  <c r="BG39" i="17" s="1"/>
  <c r="BI39" i="17" s="1"/>
  <c r="BK39" i="17" s="1"/>
  <c r="BM39" i="17" s="1"/>
  <c r="BO39" i="17" s="1"/>
  <c r="BQ39" i="17" s="1"/>
  <c r="BS39" i="17" s="1"/>
  <c r="BU39" i="17" s="1"/>
  <c r="BW39" i="17" s="1"/>
  <c r="M38" i="17"/>
  <c r="O38" i="17" s="1"/>
  <c r="Q38" i="17" s="1"/>
  <c r="S38" i="17" s="1"/>
  <c r="U38" i="17" s="1"/>
  <c r="W38" i="17" s="1"/>
  <c r="Y38" i="17" s="1"/>
  <c r="AA38" i="17" s="1"/>
  <c r="AC38" i="17" s="1"/>
  <c r="AE38" i="17" s="1"/>
  <c r="AG38" i="17" s="1"/>
  <c r="AI38" i="17" s="1"/>
  <c r="AK38" i="17" s="1"/>
  <c r="AM38" i="17" s="1"/>
  <c r="AO38" i="17" s="1"/>
  <c r="AQ38" i="17" s="1"/>
  <c r="AS38" i="17" s="1"/>
  <c r="AU38" i="17" s="1"/>
  <c r="AW38" i="17" s="1"/>
  <c r="AY38" i="17" s="1"/>
  <c r="BA38" i="17" s="1"/>
  <c r="BC38" i="17" s="1"/>
  <c r="BE38" i="17" s="1"/>
  <c r="BG38" i="17" s="1"/>
  <c r="BI38" i="17" s="1"/>
  <c r="BK38" i="17" s="1"/>
  <c r="BM38" i="17" s="1"/>
  <c r="BO38" i="17" s="1"/>
  <c r="BQ38" i="17" s="1"/>
  <c r="BS38" i="17" s="1"/>
  <c r="BU38" i="17" s="1"/>
  <c r="BW38" i="17" s="1"/>
  <c r="K38" i="17"/>
  <c r="O37" i="17"/>
  <c r="Q37" i="17" s="1"/>
  <c r="S37" i="17" s="1"/>
  <c r="U37" i="17" s="1"/>
  <c r="W37" i="17" s="1"/>
  <c r="Y37" i="17" s="1"/>
  <c r="AA37" i="17" s="1"/>
  <c r="AC37" i="17" s="1"/>
  <c r="AE37" i="17" s="1"/>
  <c r="AG37" i="17" s="1"/>
  <c r="AI37" i="17" s="1"/>
  <c r="AK37" i="17" s="1"/>
  <c r="AM37" i="17" s="1"/>
  <c r="AO37" i="17" s="1"/>
  <c r="AQ37" i="17" s="1"/>
  <c r="AS37" i="17" s="1"/>
  <c r="AU37" i="17" s="1"/>
  <c r="AW37" i="17" s="1"/>
  <c r="AY37" i="17" s="1"/>
  <c r="BA37" i="17" s="1"/>
  <c r="BC37" i="17" s="1"/>
  <c r="BE37" i="17" s="1"/>
  <c r="BG37" i="17" s="1"/>
  <c r="BI37" i="17" s="1"/>
  <c r="BK37" i="17" s="1"/>
  <c r="BM37" i="17" s="1"/>
  <c r="BO37" i="17" s="1"/>
  <c r="BQ37" i="17" s="1"/>
  <c r="BS37" i="17" s="1"/>
  <c r="BU37" i="17" s="1"/>
  <c r="BW37" i="17" s="1"/>
  <c r="M37" i="17"/>
  <c r="K37" i="17"/>
  <c r="K36" i="17"/>
  <c r="M36" i="17" s="1"/>
  <c r="O36" i="17" s="1"/>
  <c r="Q36" i="17" s="1"/>
  <c r="S36" i="17" s="1"/>
  <c r="U36" i="17" s="1"/>
  <c r="W36" i="17" s="1"/>
  <c r="Y36" i="17" s="1"/>
  <c r="AA36" i="17" s="1"/>
  <c r="AC36" i="17" s="1"/>
  <c r="AE36" i="17" s="1"/>
  <c r="AG36" i="17" s="1"/>
  <c r="AI36" i="17" s="1"/>
  <c r="AK36" i="17" s="1"/>
  <c r="AM36" i="17" s="1"/>
  <c r="AO36" i="17" s="1"/>
  <c r="AQ36" i="17" s="1"/>
  <c r="AS36" i="17" s="1"/>
  <c r="AU36" i="17" s="1"/>
  <c r="AW36" i="17" s="1"/>
  <c r="AY36" i="17" s="1"/>
  <c r="BA36" i="17" s="1"/>
  <c r="BC36" i="17" s="1"/>
  <c r="BE36" i="17" s="1"/>
  <c r="BG36" i="17" s="1"/>
  <c r="BI36" i="17" s="1"/>
  <c r="BK36" i="17" s="1"/>
  <c r="BM36" i="17" s="1"/>
  <c r="BO36" i="17" s="1"/>
  <c r="BQ36" i="17" s="1"/>
  <c r="BS36" i="17" s="1"/>
  <c r="BU36" i="17" s="1"/>
  <c r="BW36" i="17" s="1"/>
  <c r="M26" i="17"/>
  <c r="O26" i="17" s="1"/>
  <c r="Q26" i="17" s="1"/>
  <c r="S26" i="17" s="1"/>
  <c r="U26" i="17" s="1"/>
  <c r="W26" i="17" s="1"/>
  <c r="Y26" i="17" s="1"/>
  <c r="AA26" i="17" s="1"/>
  <c r="AC26" i="17" s="1"/>
  <c r="AE26" i="17" s="1"/>
  <c r="AG26" i="17" s="1"/>
  <c r="AI26" i="17" s="1"/>
  <c r="AK26" i="17" s="1"/>
  <c r="AM26" i="17" s="1"/>
  <c r="AO26" i="17" s="1"/>
  <c r="AQ26" i="17" s="1"/>
  <c r="AS26" i="17" s="1"/>
  <c r="AU26" i="17" s="1"/>
  <c r="AW26" i="17" s="1"/>
  <c r="AY26" i="17" s="1"/>
  <c r="BA26" i="17" s="1"/>
  <c r="BC26" i="17" s="1"/>
  <c r="BE26" i="17" s="1"/>
  <c r="BG26" i="17" s="1"/>
  <c r="BI26" i="17" s="1"/>
  <c r="BK26" i="17" s="1"/>
  <c r="BM26" i="17" s="1"/>
  <c r="BO26" i="17" s="1"/>
  <c r="BQ26" i="17" s="1"/>
  <c r="BS26" i="17" s="1"/>
  <c r="BU26" i="17" s="1"/>
  <c r="BW26" i="17" s="1"/>
  <c r="K26" i="17"/>
  <c r="M34" i="17"/>
  <c r="O34" i="17" s="1"/>
  <c r="Q34" i="17" s="1"/>
  <c r="S34" i="17" s="1"/>
  <c r="U34" i="17" s="1"/>
  <c r="W34" i="17" s="1"/>
  <c r="Y34" i="17" s="1"/>
  <c r="AA34" i="17" s="1"/>
  <c r="AC34" i="17" s="1"/>
  <c r="AE34" i="17" s="1"/>
  <c r="AG34" i="17" s="1"/>
  <c r="AI34" i="17" s="1"/>
  <c r="AK34" i="17" s="1"/>
  <c r="AM34" i="17" s="1"/>
  <c r="AO34" i="17" s="1"/>
  <c r="AQ34" i="17" s="1"/>
  <c r="AS34" i="17" s="1"/>
  <c r="AU34" i="17" s="1"/>
  <c r="AW34" i="17" s="1"/>
  <c r="AY34" i="17" s="1"/>
  <c r="BA34" i="17" s="1"/>
  <c r="BC34" i="17" s="1"/>
  <c r="BE34" i="17" s="1"/>
  <c r="BG34" i="17" s="1"/>
  <c r="BI34" i="17" s="1"/>
  <c r="BK34" i="17" s="1"/>
  <c r="BM34" i="17" s="1"/>
  <c r="BO34" i="17" s="1"/>
  <c r="BQ34" i="17" s="1"/>
  <c r="BS34" i="17" s="1"/>
  <c r="BU34" i="17" s="1"/>
  <c r="BW34" i="17" s="1"/>
  <c r="K34" i="17"/>
  <c r="O33" i="17"/>
  <c r="Q33" i="17" s="1"/>
  <c r="S33" i="17" s="1"/>
  <c r="U33" i="17" s="1"/>
  <c r="W33" i="17" s="1"/>
  <c r="Y33" i="17" s="1"/>
  <c r="AA33" i="17" s="1"/>
  <c r="AC33" i="17" s="1"/>
  <c r="AE33" i="17" s="1"/>
  <c r="AG33" i="17" s="1"/>
  <c r="AI33" i="17" s="1"/>
  <c r="AK33" i="17" s="1"/>
  <c r="AM33" i="17" s="1"/>
  <c r="AO33" i="17" s="1"/>
  <c r="AQ33" i="17" s="1"/>
  <c r="AS33" i="17" s="1"/>
  <c r="AU33" i="17" s="1"/>
  <c r="AW33" i="17" s="1"/>
  <c r="AY33" i="17" s="1"/>
  <c r="BA33" i="17" s="1"/>
  <c r="BC33" i="17" s="1"/>
  <c r="BE33" i="17" s="1"/>
  <c r="BG33" i="17" s="1"/>
  <c r="BI33" i="17" s="1"/>
  <c r="BK33" i="17" s="1"/>
  <c r="BM33" i="17" s="1"/>
  <c r="BO33" i="17" s="1"/>
  <c r="BQ33" i="17" s="1"/>
  <c r="BS33" i="17" s="1"/>
  <c r="BU33" i="17" s="1"/>
  <c r="BW33" i="17" s="1"/>
  <c r="M33" i="17"/>
  <c r="K33" i="17"/>
  <c r="K32" i="17"/>
  <c r="M32" i="17" s="1"/>
  <c r="O32" i="17" s="1"/>
  <c r="Q32" i="17" s="1"/>
  <c r="S32" i="17" s="1"/>
  <c r="U32" i="17" s="1"/>
  <c r="W32" i="17" s="1"/>
  <c r="Y32" i="17" s="1"/>
  <c r="AA32" i="17" s="1"/>
  <c r="AC32" i="17" s="1"/>
  <c r="AE32" i="17" s="1"/>
  <c r="AG32" i="17" s="1"/>
  <c r="AI32" i="17" s="1"/>
  <c r="AK32" i="17" s="1"/>
  <c r="AM32" i="17" s="1"/>
  <c r="AO32" i="17" s="1"/>
  <c r="AQ32" i="17" s="1"/>
  <c r="AS32" i="17" s="1"/>
  <c r="AU32" i="17" s="1"/>
  <c r="AW32" i="17" s="1"/>
  <c r="AY32" i="17" s="1"/>
  <c r="BA32" i="17" s="1"/>
  <c r="BC32" i="17" s="1"/>
  <c r="BE32" i="17" s="1"/>
  <c r="BG32" i="17" s="1"/>
  <c r="BI32" i="17" s="1"/>
  <c r="BK32" i="17" s="1"/>
  <c r="BM32" i="17" s="1"/>
  <c r="BO32" i="17" s="1"/>
  <c r="BQ32" i="17" s="1"/>
  <c r="BS32" i="17" s="1"/>
  <c r="BU32" i="17" s="1"/>
  <c r="BW32" i="17" s="1"/>
  <c r="K31" i="17"/>
  <c r="M31" i="17" s="1"/>
  <c r="O31" i="17" s="1"/>
  <c r="Q31" i="17" s="1"/>
  <c r="S31" i="17" s="1"/>
  <c r="U31" i="17" s="1"/>
  <c r="W31" i="17" s="1"/>
  <c r="Y31" i="17" s="1"/>
  <c r="AA31" i="17" s="1"/>
  <c r="AC31" i="17" s="1"/>
  <c r="AE31" i="17" s="1"/>
  <c r="AG31" i="17" s="1"/>
  <c r="AI31" i="17" s="1"/>
  <c r="AK31" i="17" s="1"/>
  <c r="AM31" i="17" s="1"/>
  <c r="AO31" i="17" s="1"/>
  <c r="AQ31" i="17" s="1"/>
  <c r="AS31" i="17" s="1"/>
  <c r="AU31" i="17" s="1"/>
  <c r="AW31" i="17" s="1"/>
  <c r="AY31" i="17" s="1"/>
  <c r="BA31" i="17" s="1"/>
  <c r="BC31" i="17" s="1"/>
  <c r="BE31" i="17" s="1"/>
  <c r="BG31" i="17" s="1"/>
  <c r="BI31" i="17" s="1"/>
  <c r="BK31" i="17" s="1"/>
  <c r="BM31" i="17" s="1"/>
  <c r="BO31" i="17" s="1"/>
  <c r="BQ31" i="17" s="1"/>
  <c r="BS31" i="17" s="1"/>
  <c r="BU31" i="17" s="1"/>
  <c r="BW31" i="17" s="1"/>
  <c r="M30" i="17"/>
  <c r="O30" i="17" s="1"/>
  <c r="Q30" i="17" s="1"/>
  <c r="S30" i="17" s="1"/>
  <c r="U30" i="17" s="1"/>
  <c r="W30" i="17" s="1"/>
  <c r="Y30" i="17" s="1"/>
  <c r="AA30" i="17" s="1"/>
  <c r="AC30" i="17" s="1"/>
  <c r="AE30" i="17" s="1"/>
  <c r="AG30" i="17" s="1"/>
  <c r="AI30" i="17" s="1"/>
  <c r="AK30" i="17" s="1"/>
  <c r="AM30" i="17" s="1"/>
  <c r="AO30" i="17" s="1"/>
  <c r="AQ30" i="17" s="1"/>
  <c r="AS30" i="17" s="1"/>
  <c r="AU30" i="17" s="1"/>
  <c r="AW30" i="17" s="1"/>
  <c r="AY30" i="17" s="1"/>
  <c r="BA30" i="17" s="1"/>
  <c r="BC30" i="17" s="1"/>
  <c r="BE30" i="17" s="1"/>
  <c r="BG30" i="17" s="1"/>
  <c r="BI30" i="17" s="1"/>
  <c r="BK30" i="17" s="1"/>
  <c r="BM30" i="17" s="1"/>
  <c r="BO30" i="17" s="1"/>
  <c r="BQ30" i="17" s="1"/>
  <c r="BS30" i="17" s="1"/>
  <c r="BU30" i="17" s="1"/>
  <c r="BW30" i="17" s="1"/>
  <c r="K30" i="17"/>
  <c r="K29" i="17"/>
  <c r="M29" i="17" s="1"/>
  <c r="O29" i="17" s="1"/>
  <c r="Q29" i="17" s="1"/>
  <c r="S29" i="17" s="1"/>
  <c r="U29" i="17" s="1"/>
  <c r="W29" i="17" s="1"/>
  <c r="Y29" i="17" s="1"/>
  <c r="AA29" i="17" s="1"/>
  <c r="AC29" i="17" s="1"/>
  <c r="AE29" i="17" s="1"/>
  <c r="AG29" i="17" s="1"/>
  <c r="AI29" i="17" s="1"/>
  <c r="AK29" i="17" s="1"/>
  <c r="AM29" i="17" s="1"/>
  <c r="AO29" i="17" s="1"/>
  <c r="AQ29" i="17" s="1"/>
  <c r="AS29" i="17" s="1"/>
  <c r="AU29" i="17" s="1"/>
  <c r="AW29" i="17" s="1"/>
  <c r="AY29" i="17" s="1"/>
  <c r="BA29" i="17" s="1"/>
  <c r="BC29" i="17" s="1"/>
  <c r="BE29" i="17" s="1"/>
  <c r="BG29" i="17" s="1"/>
  <c r="BI29" i="17" s="1"/>
  <c r="BK29" i="17" s="1"/>
  <c r="BM29" i="17" s="1"/>
  <c r="BO29" i="17" s="1"/>
  <c r="BQ29" i="17" s="1"/>
  <c r="BS29" i="17" s="1"/>
  <c r="BU29" i="17" s="1"/>
  <c r="BW29" i="17" s="1"/>
  <c r="K28" i="17"/>
  <c r="M28" i="17" s="1"/>
  <c r="O28" i="17" s="1"/>
  <c r="Q28" i="17" s="1"/>
  <c r="S28" i="17" s="1"/>
  <c r="U28" i="17" s="1"/>
  <c r="W28" i="17" s="1"/>
  <c r="Y28" i="17" s="1"/>
  <c r="AA28" i="17" s="1"/>
  <c r="AC28" i="17" s="1"/>
  <c r="AE28" i="17" s="1"/>
  <c r="AG28" i="17" s="1"/>
  <c r="AI28" i="17" s="1"/>
  <c r="AK28" i="17" s="1"/>
  <c r="AM28" i="17" s="1"/>
  <c r="AO28" i="17" s="1"/>
  <c r="AQ28" i="17" s="1"/>
  <c r="AS28" i="17" s="1"/>
  <c r="AU28" i="17" s="1"/>
  <c r="AW28" i="17" s="1"/>
  <c r="AY28" i="17" s="1"/>
  <c r="BA28" i="17" s="1"/>
  <c r="BC28" i="17" s="1"/>
  <c r="BE28" i="17" s="1"/>
  <c r="BG28" i="17" s="1"/>
  <c r="BI28" i="17" s="1"/>
  <c r="BK28" i="17" s="1"/>
  <c r="BM28" i="17" s="1"/>
  <c r="BO28" i="17" s="1"/>
  <c r="BQ28" i="17" s="1"/>
  <c r="BS28" i="17" s="1"/>
  <c r="BU28" i="17" s="1"/>
  <c r="BW28" i="17" s="1"/>
  <c r="K27" i="17"/>
  <c r="M27" i="17" s="1"/>
  <c r="O27" i="17" s="1"/>
  <c r="Q27" i="17" s="1"/>
  <c r="S27" i="17" s="1"/>
  <c r="U27" i="17" s="1"/>
  <c r="W27" i="17" s="1"/>
  <c r="Y27" i="17" s="1"/>
  <c r="AA27" i="17" s="1"/>
  <c r="AC27" i="17" s="1"/>
  <c r="AE27" i="17" s="1"/>
  <c r="AG27" i="17" s="1"/>
  <c r="AI27" i="17" s="1"/>
  <c r="AK27" i="17" s="1"/>
  <c r="AM27" i="17" s="1"/>
  <c r="AO27" i="17" s="1"/>
  <c r="AQ27" i="17" s="1"/>
  <c r="AS27" i="17" s="1"/>
  <c r="AU27" i="17" s="1"/>
  <c r="AW27" i="17" s="1"/>
  <c r="AY27" i="17" s="1"/>
  <c r="BA27" i="17" s="1"/>
  <c r="BC27" i="17" s="1"/>
  <c r="BE27" i="17" s="1"/>
  <c r="BG27" i="17" s="1"/>
  <c r="BI27" i="17" s="1"/>
  <c r="BK27" i="17" s="1"/>
  <c r="BM27" i="17" s="1"/>
  <c r="BO27" i="17" s="1"/>
  <c r="BQ27" i="17" s="1"/>
  <c r="BS27" i="17" s="1"/>
  <c r="BU27" i="17" s="1"/>
  <c r="BW27" i="17" s="1"/>
  <c r="M24" i="17"/>
  <c r="O24" i="17" s="1"/>
  <c r="Q24" i="17" s="1"/>
  <c r="S24" i="17" s="1"/>
  <c r="U24" i="17" s="1"/>
  <c r="W24" i="17" s="1"/>
  <c r="Y24" i="17" s="1"/>
  <c r="AA24" i="17" s="1"/>
  <c r="AC24" i="17" s="1"/>
  <c r="AE24" i="17" s="1"/>
  <c r="AG24" i="17" s="1"/>
  <c r="AI24" i="17" s="1"/>
  <c r="AK24" i="17" s="1"/>
  <c r="AM24" i="17" s="1"/>
  <c r="AO24" i="17" s="1"/>
  <c r="AQ24" i="17" s="1"/>
  <c r="AS24" i="17" s="1"/>
  <c r="AU24" i="17" s="1"/>
  <c r="AW24" i="17" s="1"/>
  <c r="AY24" i="17" s="1"/>
  <c r="BA24" i="17" s="1"/>
  <c r="BC24" i="17" s="1"/>
  <c r="BE24" i="17" s="1"/>
  <c r="BG24" i="17" s="1"/>
  <c r="BI24" i="17" s="1"/>
  <c r="BK24" i="17" s="1"/>
  <c r="BM24" i="17" s="1"/>
  <c r="BO24" i="17" s="1"/>
  <c r="BQ24" i="17" s="1"/>
  <c r="BS24" i="17" s="1"/>
  <c r="BU24" i="17" s="1"/>
  <c r="BW24" i="17" s="1"/>
  <c r="K24" i="17"/>
  <c r="O23" i="17"/>
  <c r="Q23" i="17" s="1"/>
  <c r="S23" i="17" s="1"/>
  <c r="U23" i="17" s="1"/>
  <c r="W23" i="17" s="1"/>
  <c r="Y23" i="17" s="1"/>
  <c r="AA23" i="17" s="1"/>
  <c r="AC23" i="17" s="1"/>
  <c r="AE23" i="17" s="1"/>
  <c r="AG23" i="17" s="1"/>
  <c r="AI23" i="17" s="1"/>
  <c r="AK23" i="17" s="1"/>
  <c r="AM23" i="17" s="1"/>
  <c r="AO23" i="17" s="1"/>
  <c r="AQ23" i="17" s="1"/>
  <c r="AS23" i="17" s="1"/>
  <c r="AU23" i="17" s="1"/>
  <c r="AW23" i="17" s="1"/>
  <c r="AY23" i="17" s="1"/>
  <c r="BA23" i="17" s="1"/>
  <c r="BC23" i="17" s="1"/>
  <c r="BE23" i="17" s="1"/>
  <c r="BG23" i="17" s="1"/>
  <c r="BI23" i="17" s="1"/>
  <c r="BK23" i="17" s="1"/>
  <c r="BM23" i="17" s="1"/>
  <c r="BO23" i="17" s="1"/>
  <c r="BQ23" i="17" s="1"/>
  <c r="BS23" i="17" s="1"/>
  <c r="BU23" i="17" s="1"/>
  <c r="BW23" i="17" s="1"/>
  <c r="M23" i="17"/>
  <c r="K23" i="17"/>
  <c r="M16" i="17"/>
  <c r="O16" i="17" s="1"/>
  <c r="Q16" i="17" s="1"/>
  <c r="S16" i="17" s="1"/>
  <c r="U16" i="17" s="1"/>
  <c r="W16" i="17" s="1"/>
  <c r="Y16" i="17" s="1"/>
  <c r="AA16" i="17" s="1"/>
  <c r="AC16" i="17" s="1"/>
  <c r="AE16" i="17" s="1"/>
  <c r="AG16" i="17" s="1"/>
  <c r="AI16" i="17" s="1"/>
  <c r="AK16" i="17" s="1"/>
  <c r="AM16" i="17" s="1"/>
  <c r="AO16" i="17" s="1"/>
  <c r="AQ16" i="17" s="1"/>
  <c r="AS16" i="17" s="1"/>
  <c r="AU16" i="17" s="1"/>
  <c r="AW16" i="17" s="1"/>
  <c r="AY16" i="17" s="1"/>
  <c r="BA16" i="17" s="1"/>
  <c r="BC16" i="17" s="1"/>
  <c r="BE16" i="17" s="1"/>
  <c r="BG16" i="17" s="1"/>
  <c r="BI16" i="17" s="1"/>
  <c r="BK16" i="17" s="1"/>
  <c r="BM16" i="17" s="1"/>
  <c r="BO16" i="17" s="1"/>
  <c r="BQ16" i="17" s="1"/>
  <c r="BS16" i="17" s="1"/>
  <c r="BU16" i="17" s="1"/>
  <c r="BW16" i="17" s="1"/>
  <c r="K16" i="17"/>
  <c r="M7" i="17"/>
  <c r="O7" i="17" s="1"/>
  <c r="Q7" i="17" s="1"/>
  <c r="S7" i="17" s="1"/>
  <c r="U7" i="17" s="1"/>
  <c r="W7" i="17" s="1"/>
  <c r="Y7" i="17" s="1"/>
  <c r="AA7" i="17" s="1"/>
  <c r="AC7" i="17" s="1"/>
  <c r="AE7" i="17" s="1"/>
  <c r="AG7" i="17" s="1"/>
  <c r="AI7" i="17" s="1"/>
  <c r="AK7" i="17" s="1"/>
  <c r="AM7" i="17" s="1"/>
  <c r="AO7" i="17" s="1"/>
  <c r="AQ7" i="17" s="1"/>
  <c r="AS7" i="17" s="1"/>
  <c r="AU7" i="17" s="1"/>
  <c r="AW7" i="17" s="1"/>
  <c r="AY7" i="17" s="1"/>
  <c r="BA7" i="17" s="1"/>
  <c r="BC7" i="17" s="1"/>
  <c r="BE7" i="17" s="1"/>
  <c r="BG7" i="17" s="1"/>
  <c r="BI7" i="17" s="1"/>
  <c r="BK7" i="17" s="1"/>
  <c r="BM7" i="17" s="1"/>
  <c r="BO7" i="17" s="1"/>
  <c r="BQ7" i="17" s="1"/>
  <c r="BS7" i="17" s="1"/>
  <c r="BU7" i="17" s="1"/>
  <c r="BW7" i="17" s="1"/>
  <c r="K7" i="17"/>
  <c r="M13" i="17"/>
  <c r="O13" i="17" s="1"/>
  <c r="Q13" i="17" s="1"/>
  <c r="S13" i="17" s="1"/>
  <c r="U13" i="17" s="1"/>
  <c r="W13" i="17" s="1"/>
  <c r="Y13" i="17" s="1"/>
  <c r="AA13" i="17" s="1"/>
  <c r="AC13" i="17" s="1"/>
  <c r="AE13" i="17" s="1"/>
  <c r="AG13" i="17" s="1"/>
  <c r="AI13" i="17" s="1"/>
  <c r="AK13" i="17" s="1"/>
  <c r="AM13" i="17" s="1"/>
  <c r="AO13" i="17" s="1"/>
  <c r="AQ13" i="17" s="1"/>
  <c r="AS13" i="17" s="1"/>
  <c r="AU13" i="17" s="1"/>
  <c r="AW13" i="17" s="1"/>
  <c r="AY13" i="17" s="1"/>
  <c r="BA13" i="17" s="1"/>
  <c r="BC13" i="17" s="1"/>
  <c r="BE13" i="17" s="1"/>
  <c r="BG13" i="17" s="1"/>
  <c r="BI13" i="17" s="1"/>
  <c r="BK13" i="17" s="1"/>
  <c r="BM13" i="17" s="1"/>
  <c r="BO13" i="17" s="1"/>
  <c r="BQ13" i="17" s="1"/>
  <c r="BS13" i="17" s="1"/>
  <c r="BU13" i="17" s="1"/>
  <c r="BW13" i="17" s="1"/>
  <c r="K13" i="17"/>
  <c r="K12" i="17"/>
  <c r="M12" i="17" s="1"/>
  <c r="O12" i="17" s="1"/>
  <c r="Q12" i="17" s="1"/>
  <c r="S12" i="17" s="1"/>
  <c r="U12" i="17" s="1"/>
  <c r="W12" i="17" s="1"/>
  <c r="Y12" i="17" s="1"/>
  <c r="AA12" i="17" s="1"/>
  <c r="AC12" i="17" s="1"/>
  <c r="AE12" i="17" s="1"/>
  <c r="AG12" i="17" s="1"/>
  <c r="AI12" i="17" s="1"/>
  <c r="AK12" i="17" s="1"/>
  <c r="AM12" i="17" s="1"/>
  <c r="AO12" i="17" s="1"/>
  <c r="AQ12" i="17" s="1"/>
  <c r="AS12" i="17" s="1"/>
  <c r="AU12" i="17" s="1"/>
  <c r="AW12" i="17" s="1"/>
  <c r="AY12" i="17" s="1"/>
  <c r="BA12" i="17" s="1"/>
  <c r="BC12" i="17" s="1"/>
  <c r="BE12" i="17" s="1"/>
  <c r="BG12" i="17" s="1"/>
  <c r="BI12" i="17" s="1"/>
  <c r="BK12" i="17" s="1"/>
  <c r="BM12" i="17" s="1"/>
  <c r="BO12" i="17" s="1"/>
  <c r="BQ12" i="17" s="1"/>
  <c r="BS12" i="17" s="1"/>
  <c r="BU12" i="17" s="1"/>
  <c r="BW12" i="17" s="1"/>
  <c r="M11" i="17"/>
  <c r="O11" i="17" s="1"/>
  <c r="Q11" i="17" s="1"/>
  <c r="S11" i="17" s="1"/>
  <c r="U11" i="17" s="1"/>
  <c r="W11" i="17" s="1"/>
  <c r="Y11" i="17" s="1"/>
  <c r="AA11" i="17" s="1"/>
  <c r="AC11" i="17" s="1"/>
  <c r="AE11" i="17" s="1"/>
  <c r="AG11" i="17" s="1"/>
  <c r="AI11" i="17" s="1"/>
  <c r="AK11" i="17" s="1"/>
  <c r="AM11" i="17" s="1"/>
  <c r="AO11" i="17" s="1"/>
  <c r="AQ11" i="17" s="1"/>
  <c r="AS11" i="17" s="1"/>
  <c r="AU11" i="17" s="1"/>
  <c r="AW11" i="17" s="1"/>
  <c r="AY11" i="17" s="1"/>
  <c r="BA11" i="17" s="1"/>
  <c r="BC11" i="17" s="1"/>
  <c r="BE11" i="17" s="1"/>
  <c r="BG11" i="17" s="1"/>
  <c r="BI11" i="17" s="1"/>
  <c r="BK11" i="17" s="1"/>
  <c r="BM11" i="17" s="1"/>
  <c r="BO11" i="17" s="1"/>
  <c r="BQ11" i="17" s="1"/>
  <c r="BS11" i="17" s="1"/>
  <c r="BU11" i="17" s="1"/>
  <c r="BW11" i="17" s="1"/>
  <c r="K11" i="17"/>
  <c r="K10" i="17"/>
  <c r="M9" i="17"/>
  <c r="O9" i="17" s="1"/>
  <c r="Q9" i="17" s="1"/>
  <c r="S9" i="17" s="1"/>
  <c r="U9" i="17" s="1"/>
  <c r="W9" i="17" s="1"/>
  <c r="Y9" i="17" s="1"/>
  <c r="AA9" i="17" s="1"/>
  <c r="AC9" i="17" s="1"/>
  <c r="AE9" i="17" s="1"/>
  <c r="AG9" i="17" s="1"/>
  <c r="AI9" i="17" s="1"/>
  <c r="AK9" i="17" s="1"/>
  <c r="AM9" i="17" s="1"/>
  <c r="AO9" i="17" s="1"/>
  <c r="AQ9" i="17" s="1"/>
  <c r="AS9" i="17" s="1"/>
  <c r="AU9" i="17" s="1"/>
  <c r="AW9" i="17" s="1"/>
  <c r="AY9" i="17" s="1"/>
  <c r="BA9" i="17" s="1"/>
  <c r="BC9" i="17" s="1"/>
  <c r="BE9" i="17" s="1"/>
  <c r="BG9" i="17" s="1"/>
  <c r="BI9" i="17" s="1"/>
  <c r="BK9" i="17" s="1"/>
  <c r="BM9" i="17" s="1"/>
  <c r="BO9" i="17" s="1"/>
  <c r="BQ9" i="17" s="1"/>
  <c r="BS9" i="17" s="1"/>
  <c r="BU9" i="17" s="1"/>
  <c r="BW9" i="17" s="1"/>
  <c r="K9" i="17"/>
  <c r="K8" i="17"/>
  <c r="M8" i="17" s="1"/>
  <c r="O8" i="17" s="1"/>
  <c r="Q8" i="17" s="1"/>
  <c r="S8" i="17" s="1"/>
  <c r="U8" i="17" s="1"/>
  <c r="W8" i="17" s="1"/>
  <c r="Y8" i="17" s="1"/>
  <c r="AA8" i="17" s="1"/>
  <c r="AC8" i="17" s="1"/>
  <c r="AE8" i="17" s="1"/>
  <c r="AG8" i="17" s="1"/>
  <c r="AI8" i="17" s="1"/>
  <c r="AK8" i="17" s="1"/>
  <c r="AM8" i="17" s="1"/>
  <c r="AO8" i="17" s="1"/>
  <c r="AQ8" i="17" s="1"/>
  <c r="AS8" i="17" s="1"/>
  <c r="AU8" i="17" s="1"/>
  <c r="AW8" i="17" s="1"/>
  <c r="AY8" i="17" s="1"/>
  <c r="BA8" i="17" s="1"/>
  <c r="BC8" i="17" s="1"/>
  <c r="BE8" i="17" s="1"/>
  <c r="BG8" i="17" s="1"/>
  <c r="BI8" i="17" s="1"/>
  <c r="BK8" i="17" s="1"/>
  <c r="BM8" i="17" s="1"/>
  <c r="BO8" i="17" s="1"/>
  <c r="BQ8" i="17" s="1"/>
  <c r="BS8" i="17" s="1"/>
  <c r="BU8" i="17" s="1"/>
  <c r="BW8" i="17" s="1"/>
  <c r="M5" i="17"/>
  <c r="O5" i="17" s="1"/>
  <c r="Q5" i="17" s="1"/>
  <c r="S5" i="17" s="1"/>
  <c r="U5" i="17" s="1"/>
  <c r="W5" i="17" s="1"/>
  <c r="Y5" i="17" s="1"/>
  <c r="AA5" i="17" s="1"/>
  <c r="AC5" i="17" s="1"/>
  <c r="AE5" i="17" s="1"/>
  <c r="AG5" i="17" s="1"/>
  <c r="AI5" i="17" s="1"/>
  <c r="AK5" i="17" s="1"/>
  <c r="AM5" i="17" s="1"/>
  <c r="AO5" i="17" s="1"/>
  <c r="AQ5" i="17" s="1"/>
  <c r="AS5" i="17" s="1"/>
  <c r="AU5" i="17" s="1"/>
  <c r="AW5" i="17" s="1"/>
  <c r="AY5" i="17" s="1"/>
  <c r="BA5" i="17" s="1"/>
  <c r="BC5" i="17" s="1"/>
  <c r="BE5" i="17" s="1"/>
  <c r="BG5" i="17" s="1"/>
  <c r="BI5" i="17" s="1"/>
  <c r="BK5" i="17" s="1"/>
  <c r="BM5" i="17" s="1"/>
  <c r="BO5" i="17" s="1"/>
  <c r="BQ5" i="17" s="1"/>
  <c r="BS5" i="17" s="1"/>
  <c r="BU5" i="17" s="1"/>
  <c r="BW5" i="17" s="1"/>
  <c r="K5" i="17"/>
  <c r="K3" i="17"/>
  <c r="M3" i="17"/>
  <c r="O3" i="17" s="1"/>
  <c r="Q3" i="17" s="1"/>
  <c r="S3" i="17" s="1"/>
  <c r="U3" i="17" s="1"/>
  <c r="W3" i="17" s="1"/>
  <c r="Y3" i="17" s="1"/>
  <c r="AA3" i="17" s="1"/>
  <c r="AC3" i="17" s="1"/>
  <c r="AE3" i="17" s="1"/>
  <c r="AG3" i="17" s="1"/>
  <c r="AI3" i="17" s="1"/>
  <c r="AK3" i="17" s="1"/>
  <c r="AM3" i="17" s="1"/>
  <c r="AO3" i="17" s="1"/>
  <c r="AQ3" i="17" s="1"/>
  <c r="AS3" i="17" s="1"/>
  <c r="AU3" i="17" s="1"/>
  <c r="AW3" i="17" s="1"/>
  <c r="AY3" i="17" s="1"/>
  <c r="BA3" i="17" s="1"/>
  <c r="BC3" i="17" s="1"/>
  <c r="BE3" i="17" s="1"/>
  <c r="BG3" i="17" s="1"/>
  <c r="BI3" i="17" s="1"/>
  <c r="BK3" i="17" s="1"/>
  <c r="BM3" i="17" s="1"/>
  <c r="BO3" i="17" s="1"/>
  <c r="BQ3" i="17" s="1"/>
  <c r="BS3" i="17" s="1"/>
  <c r="BU3" i="17" s="1"/>
  <c r="BW3" i="17" s="1"/>
  <c r="M105" i="17"/>
  <c r="O105" i="17" s="1"/>
  <c r="Q105" i="17" s="1"/>
  <c r="S105" i="17" s="1"/>
  <c r="U105" i="17" s="1"/>
  <c r="W105" i="17" s="1"/>
  <c r="Y105" i="17" s="1"/>
  <c r="AA105" i="17" s="1"/>
  <c r="AC105" i="17" s="1"/>
  <c r="AE105" i="17" s="1"/>
  <c r="AG105" i="17" s="1"/>
  <c r="AI105" i="17" s="1"/>
  <c r="AK105" i="17" s="1"/>
  <c r="AM105" i="17" s="1"/>
  <c r="AO105" i="17" s="1"/>
  <c r="AQ105" i="17" s="1"/>
  <c r="AS105" i="17" s="1"/>
  <c r="AU105" i="17" s="1"/>
  <c r="AW105" i="17" s="1"/>
  <c r="AY105" i="17" s="1"/>
  <c r="BA105" i="17" s="1"/>
  <c r="BC105" i="17" s="1"/>
  <c r="BE105" i="17" s="1"/>
  <c r="BG105" i="17" s="1"/>
  <c r="BI105" i="17" s="1"/>
  <c r="BK105" i="17" s="1"/>
  <c r="BM105" i="17" s="1"/>
  <c r="BO105" i="17" s="1"/>
  <c r="BQ105" i="17" s="1"/>
  <c r="BS105" i="17" s="1"/>
  <c r="BU105" i="17" s="1"/>
  <c r="BW105" i="17" s="1"/>
  <c r="E105" i="24" s="1"/>
  <c r="O104" i="17"/>
  <c r="Q104" i="17" s="1"/>
  <c r="S104" i="17" s="1"/>
  <c r="U104" i="17" s="1"/>
  <c r="W104" i="17" s="1"/>
  <c r="Y104" i="17" s="1"/>
  <c r="AA104" i="17" s="1"/>
  <c r="AC104" i="17" s="1"/>
  <c r="AE104" i="17" s="1"/>
  <c r="AG104" i="17" s="1"/>
  <c r="AI104" i="17" s="1"/>
  <c r="AK104" i="17" s="1"/>
  <c r="AM104" i="17" s="1"/>
  <c r="AO104" i="17" s="1"/>
  <c r="AQ104" i="17" s="1"/>
  <c r="AS104" i="17" s="1"/>
  <c r="AU104" i="17" s="1"/>
  <c r="AW104" i="17" s="1"/>
  <c r="AY104" i="17" s="1"/>
  <c r="BA104" i="17" s="1"/>
  <c r="BC104" i="17" s="1"/>
  <c r="BE104" i="17" s="1"/>
  <c r="BG104" i="17" s="1"/>
  <c r="BI104" i="17" s="1"/>
  <c r="BK104" i="17" s="1"/>
  <c r="BM104" i="17" s="1"/>
  <c r="BO104" i="17" s="1"/>
  <c r="BQ104" i="17" s="1"/>
  <c r="BS104" i="17" s="1"/>
  <c r="BU104" i="17" s="1"/>
  <c r="BW104" i="17" s="1"/>
  <c r="E104" i="24" s="1"/>
  <c r="M104" i="17"/>
  <c r="M102" i="17"/>
  <c r="O102" i="17" s="1"/>
  <c r="Q102" i="17" s="1"/>
  <c r="S102" i="17" s="1"/>
  <c r="U102" i="17" s="1"/>
  <c r="W102" i="17" s="1"/>
  <c r="Y102" i="17" s="1"/>
  <c r="AA102" i="17" s="1"/>
  <c r="AC102" i="17" s="1"/>
  <c r="AE102" i="17" s="1"/>
  <c r="AG102" i="17" s="1"/>
  <c r="AI102" i="17" s="1"/>
  <c r="AK102" i="17" s="1"/>
  <c r="AM102" i="17" s="1"/>
  <c r="AO102" i="17" s="1"/>
  <c r="AQ102" i="17" s="1"/>
  <c r="AS102" i="17" s="1"/>
  <c r="AU102" i="17" s="1"/>
  <c r="AW102" i="17" s="1"/>
  <c r="AY102" i="17" s="1"/>
  <c r="BA102" i="17" s="1"/>
  <c r="BC102" i="17" s="1"/>
  <c r="BE102" i="17" s="1"/>
  <c r="BG102" i="17" s="1"/>
  <c r="BI102" i="17" s="1"/>
  <c r="BK102" i="17" s="1"/>
  <c r="BM102" i="17" s="1"/>
  <c r="BO102" i="17" s="1"/>
  <c r="BQ102" i="17" s="1"/>
  <c r="BS102" i="17" s="1"/>
  <c r="BU102" i="17" s="1"/>
  <c r="BW102" i="17" s="1"/>
  <c r="E102" i="24" s="1"/>
  <c r="M100" i="17"/>
  <c r="O100" i="17" s="1"/>
  <c r="Q100" i="17" s="1"/>
  <c r="S100" i="17" s="1"/>
  <c r="U100" i="17" s="1"/>
  <c r="W100" i="17" s="1"/>
  <c r="Y100" i="17" s="1"/>
  <c r="AA100" i="17" s="1"/>
  <c r="AC100" i="17" s="1"/>
  <c r="AE100" i="17" s="1"/>
  <c r="AG100" i="17" s="1"/>
  <c r="AI100" i="17" s="1"/>
  <c r="AK100" i="17" s="1"/>
  <c r="AM100" i="17" s="1"/>
  <c r="AO100" i="17" s="1"/>
  <c r="AQ100" i="17" s="1"/>
  <c r="AS100" i="17" s="1"/>
  <c r="AU100" i="17" s="1"/>
  <c r="AW100" i="17" s="1"/>
  <c r="AY100" i="17" s="1"/>
  <c r="BA100" i="17" s="1"/>
  <c r="BC100" i="17" s="1"/>
  <c r="BE100" i="17" s="1"/>
  <c r="BG100" i="17" s="1"/>
  <c r="BI100" i="17" s="1"/>
  <c r="BK100" i="17" s="1"/>
  <c r="BM100" i="17" s="1"/>
  <c r="BO100" i="17" s="1"/>
  <c r="BQ100" i="17" s="1"/>
  <c r="BS100" i="17" s="1"/>
  <c r="BU100" i="17" s="1"/>
  <c r="BW100" i="17" s="1"/>
  <c r="E100" i="24" s="1"/>
  <c r="M86" i="17"/>
  <c r="O86" i="17" s="1"/>
  <c r="Q86" i="17" s="1"/>
  <c r="S86" i="17" s="1"/>
  <c r="U86" i="17" s="1"/>
  <c r="W86" i="17" s="1"/>
  <c r="Y86" i="17" s="1"/>
  <c r="AA86" i="17" s="1"/>
  <c r="AC86" i="17" s="1"/>
  <c r="AE86" i="17" s="1"/>
  <c r="AG86" i="17" s="1"/>
  <c r="AI86" i="17" s="1"/>
  <c r="AK86" i="17" s="1"/>
  <c r="AM86" i="17" s="1"/>
  <c r="AO86" i="17" s="1"/>
  <c r="AQ86" i="17" s="1"/>
  <c r="AS86" i="17" s="1"/>
  <c r="AU86" i="17" s="1"/>
  <c r="AW86" i="17" s="1"/>
  <c r="AY86" i="17" s="1"/>
  <c r="BA86" i="17" s="1"/>
  <c r="BC86" i="17" s="1"/>
  <c r="BE86" i="17" s="1"/>
  <c r="BG86" i="17" s="1"/>
  <c r="BI86" i="17" s="1"/>
  <c r="BK86" i="17" s="1"/>
  <c r="BM86" i="17" s="1"/>
  <c r="BO86" i="17" s="1"/>
  <c r="BQ86" i="17" s="1"/>
  <c r="BS86" i="17" s="1"/>
  <c r="BU86" i="17" s="1"/>
  <c r="BW86" i="17" s="1"/>
  <c r="E86" i="24" s="1"/>
  <c r="O85" i="17"/>
  <c r="Q85" i="17" s="1"/>
  <c r="S85" i="17" s="1"/>
  <c r="U85" i="17" s="1"/>
  <c r="W85" i="17" s="1"/>
  <c r="Y85" i="17" s="1"/>
  <c r="AA85" i="17" s="1"/>
  <c r="AC85" i="17" s="1"/>
  <c r="AE85" i="17" s="1"/>
  <c r="AG85" i="17" s="1"/>
  <c r="AI85" i="17" s="1"/>
  <c r="AK85" i="17" s="1"/>
  <c r="AM85" i="17" s="1"/>
  <c r="AO85" i="17" s="1"/>
  <c r="AQ85" i="17" s="1"/>
  <c r="AS85" i="17" s="1"/>
  <c r="AU85" i="17" s="1"/>
  <c r="AW85" i="17" s="1"/>
  <c r="AY85" i="17" s="1"/>
  <c r="BA85" i="17" s="1"/>
  <c r="BC85" i="17" s="1"/>
  <c r="BE85" i="17" s="1"/>
  <c r="BG85" i="17" s="1"/>
  <c r="BI85" i="17" s="1"/>
  <c r="BK85" i="17" s="1"/>
  <c r="BM85" i="17" s="1"/>
  <c r="BO85" i="17" s="1"/>
  <c r="BQ85" i="17" s="1"/>
  <c r="BS85" i="17" s="1"/>
  <c r="BU85" i="17" s="1"/>
  <c r="BW85" i="17" s="1"/>
  <c r="E85" i="24" s="1"/>
  <c r="M85" i="17"/>
  <c r="M80" i="17"/>
  <c r="O80" i="17" s="1"/>
  <c r="Q80" i="17" s="1"/>
  <c r="S80" i="17" s="1"/>
  <c r="U80" i="17" s="1"/>
  <c r="W80" i="17" s="1"/>
  <c r="Y80" i="17" s="1"/>
  <c r="AA80" i="17" s="1"/>
  <c r="AC80" i="17" s="1"/>
  <c r="AE80" i="17" s="1"/>
  <c r="AG80" i="17" s="1"/>
  <c r="AI80" i="17" s="1"/>
  <c r="AK80" i="17" s="1"/>
  <c r="AM80" i="17" s="1"/>
  <c r="AO80" i="17" s="1"/>
  <c r="AQ80" i="17" s="1"/>
  <c r="AS80" i="17" s="1"/>
  <c r="AU80" i="17" s="1"/>
  <c r="AW80" i="17" s="1"/>
  <c r="AY80" i="17" s="1"/>
  <c r="BA80" i="17" s="1"/>
  <c r="BC80" i="17" s="1"/>
  <c r="BE80" i="17" s="1"/>
  <c r="BG80" i="17" s="1"/>
  <c r="BI80" i="17" s="1"/>
  <c r="BK80" i="17" s="1"/>
  <c r="BM80" i="17" s="1"/>
  <c r="BO80" i="17" s="1"/>
  <c r="BQ80" i="17" s="1"/>
  <c r="BS80" i="17" s="1"/>
  <c r="BU80" i="17" s="1"/>
  <c r="BW80" i="17" s="1"/>
  <c r="E80" i="24" s="1"/>
  <c r="M79" i="17"/>
  <c r="O79" i="17" s="1"/>
  <c r="Q79" i="17" s="1"/>
  <c r="S79" i="17" s="1"/>
  <c r="U79" i="17" s="1"/>
  <c r="W79" i="17" s="1"/>
  <c r="Y79" i="17" s="1"/>
  <c r="AA79" i="17" s="1"/>
  <c r="AC79" i="17" s="1"/>
  <c r="AE79" i="17" s="1"/>
  <c r="AG79" i="17" s="1"/>
  <c r="AI79" i="17" s="1"/>
  <c r="AK79" i="17" s="1"/>
  <c r="AM79" i="17" s="1"/>
  <c r="AO79" i="17" s="1"/>
  <c r="AQ79" i="17" s="1"/>
  <c r="AS79" i="17" s="1"/>
  <c r="AU79" i="17" s="1"/>
  <c r="AW79" i="17" s="1"/>
  <c r="AY79" i="17" s="1"/>
  <c r="BA79" i="17" s="1"/>
  <c r="BC79" i="17" s="1"/>
  <c r="BE79" i="17" s="1"/>
  <c r="BG79" i="17" s="1"/>
  <c r="BI79" i="17" s="1"/>
  <c r="BK79" i="17" s="1"/>
  <c r="BM79" i="17" s="1"/>
  <c r="BO79" i="17" s="1"/>
  <c r="BQ79" i="17" s="1"/>
  <c r="BS79" i="17" s="1"/>
  <c r="BU79" i="17" s="1"/>
  <c r="BW79" i="17" s="1"/>
  <c r="E79" i="24" s="1"/>
  <c r="M76" i="17"/>
  <c r="O76" i="17" s="1"/>
  <c r="Q76" i="17" s="1"/>
  <c r="S76" i="17" s="1"/>
  <c r="U76" i="17" s="1"/>
  <c r="W76" i="17" s="1"/>
  <c r="Y76" i="17" s="1"/>
  <c r="AA76" i="17" s="1"/>
  <c r="AC76" i="17" s="1"/>
  <c r="AE76" i="17" s="1"/>
  <c r="AG76" i="17" s="1"/>
  <c r="AI76" i="17" s="1"/>
  <c r="AK76" i="17" s="1"/>
  <c r="AM76" i="17" s="1"/>
  <c r="AO76" i="17" s="1"/>
  <c r="AQ76" i="17" s="1"/>
  <c r="AS76" i="17" s="1"/>
  <c r="AU76" i="17" s="1"/>
  <c r="AW76" i="17" s="1"/>
  <c r="AY76" i="17" s="1"/>
  <c r="BA76" i="17" s="1"/>
  <c r="BC76" i="17" s="1"/>
  <c r="BE76" i="17" s="1"/>
  <c r="BG76" i="17" s="1"/>
  <c r="BI76" i="17" s="1"/>
  <c r="BK76" i="17" s="1"/>
  <c r="BM76" i="17" s="1"/>
  <c r="BO76" i="17" s="1"/>
  <c r="BQ76" i="17" s="1"/>
  <c r="BS76" i="17" s="1"/>
  <c r="BU76" i="17" s="1"/>
  <c r="BW76" i="17" s="1"/>
  <c r="E76" i="24" s="1"/>
  <c r="K76" i="17"/>
  <c r="O75" i="17"/>
  <c r="Q75" i="17" s="1"/>
  <c r="S75" i="17" s="1"/>
  <c r="U75" i="17" s="1"/>
  <c r="W75" i="17" s="1"/>
  <c r="Y75" i="17" s="1"/>
  <c r="AA75" i="17" s="1"/>
  <c r="AC75" i="17" s="1"/>
  <c r="AE75" i="17" s="1"/>
  <c r="AG75" i="17" s="1"/>
  <c r="AI75" i="17" s="1"/>
  <c r="AK75" i="17" s="1"/>
  <c r="AM75" i="17" s="1"/>
  <c r="AO75" i="17" s="1"/>
  <c r="AQ75" i="17" s="1"/>
  <c r="AS75" i="17" s="1"/>
  <c r="AU75" i="17" s="1"/>
  <c r="AW75" i="17" s="1"/>
  <c r="AY75" i="17" s="1"/>
  <c r="BA75" i="17" s="1"/>
  <c r="BC75" i="17" s="1"/>
  <c r="BE75" i="17" s="1"/>
  <c r="BG75" i="17" s="1"/>
  <c r="BI75" i="17" s="1"/>
  <c r="BK75" i="17" s="1"/>
  <c r="BM75" i="17" s="1"/>
  <c r="BO75" i="17" s="1"/>
  <c r="BQ75" i="17" s="1"/>
  <c r="BS75" i="17" s="1"/>
  <c r="BU75" i="17" s="1"/>
  <c r="BW75" i="17" s="1"/>
  <c r="E75" i="24" s="1"/>
  <c r="M75" i="17"/>
  <c r="K75" i="17"/>
  <c r="M68" i="17"/>
  <c r="O68" i="17" s="1"/>
  <c r="Q68" i="17" s="1"/>
  <c r="S68" i="17" s="1"/>
  <c r="U68" i="17" s="1"/>
  <c r="W68" i="17" s="1"/>
  <c r="Y68" i="17" s="1"/>
  <c r="AA68" i="17" s="1"/>
  <c r="AC68" i="17" s="1"/>
  <c r="AE68" i="17" s="1"/>
  <c r="AG68" i="17" s="1"/>
  <c r="AI68" i="17" s="1"/>
  <c r="AK68" i="17" s="1"/>
  <c r="AM68" i="17" s="1"/>
  <c r="AO68" i="17" s="1"/>
  <c r="AQ68" i="17" s="1"/>
  <c r="AS68" i="17" s="1"/>
  <c r="AU68" i="17" s="1"/>
  <c r="AW68" i="17" s="1"/>
  <c r="AY68" i="17" s="1"/>
  <c r="BA68" i="17" s="1"/>
  <c r="BC68" i="17" s="1"/>
  <c r="BE68" i="17" s="1"/>
  <c r="BG68" i="17" s="1"/>
  <c r="BI68" i="17" s="1"/>
  <c r="BK68" i="17" s="1"/>
  <c r="BM68" i="17" s="1"/>
  <c r="BO68" i="17" s="1"/>
  <c r="BQ68" i="17" s="1"/>
  <c r="BS68" i="17" s="1"/>
  <c r="BU68" i="17" s="1"/>
  <c r="BW68" i="17" s="1"/>
  <c r="E68" i="24" s="1"/>
  <c r="K68" i="17"/>
  <c r="O67" i="17"/>
  <c r="Q67" i="17" s="1"/>
  <c r="S67" i="17" s="1"/>
  <c r="U67" i="17" s="1"/>
  <c r="W67" i="17" s="1"/>
  <c r="Y67" i="17" s="1"/>
  <c r="AA67" i="17" s="1"/>
  <c r="AC67" i="17" s="1"/>
  <c r="AE67" i="17" s="1"/>
  <c r="AG67" i="17" s="1"/>
  <c r="AI67" i="17" s="1"/>
  <c r="AK67" i="17" s="1"/>
  <c r="AM67" i="17" s="1"/>
  <c r="AO67" i="17" s="1"/>
  <c r="AQ67" i="17" s="1"/>
  <c r="AS67" i="17" s="1"/>
  <c r="AU67" i="17" s="1"/>
  <c r="AW67" i="17" s="1"/>
  <c r="AY67" i="17" s="1"/>
  <c r="BA67" i="17" s="1"/>
  <c r="BC67" i="17" s="1"/>
  <c r="BE67" i="17" s="1"/>
  <c r="BG67" i="17" s="1"/>
  <c r="BI67" i="17" s="1"/>
  <c r="BK67" i="17" s="1"/>
  <c r="BM67" i="17" s="1"/>
  <c r="BO67" i="17" s="1"/>
  <c r="BQ67" i="17" s="1"/>
  <c r="BS67" i="17" s="1"/>
  <c r="BU67" i="17" s="1"/>
  <c r="BW67" i="17" s="1"/>
  <c r="E67" i="24" s="1"/>
  <c r="M67" i="17"/>
  <c r="K67" i="17"/>
  <c r="Q66" i="17"/>
  <c r="S66" i="17" s="1"/>
  <c r="U66" i="17" s="1"/>
  <c r="W66" i="17" s="1"/>
  <c r="Y66" i="17" s="1"/>
  <c r="AA66" i="17" s="1"/>
  <c r="AC66" i="17" s="1"/>
  <c r="AE66" i="17" s="1"/>
  <c r="AG66" i="17" s="1"/>
  <c r="AI66" i="17" s="1"/>
  <c r="AK66" i="17" s="1"/>
  <c r="AM66" i="17" s="1"/>
  <c r="AO66" i="17" s="1"/>
  <c r="AQ66" i="17" s="1"/>
  <c r="AS66" i="17" s="1"/>
  <c r="AU66" i="17" s="1"/>
  <c r="AW66" i="17" s="1"/>
  <c r="AY66" i="17" s="1"/>
  <c r="BA66" i="17" s="1"/>
  <c r="BC66" i="17" s="1"/>
  <c r="BE66" i="17" s="1"/>
  <c r="BG66" i="17" s="1"/>
  <c r="BI66" i="17" s="1"/>
  <c r="BK66" i="17" s="1"/>
  <c r="BM66" i="17" s="1"/>
  <c r="BO66" i="17" s="1"/>
  <c r="BQ66" i="17" s="1"/>
  <c r="BS66" i="17" s="1"/>
  <c r="BU66" i="17" s="1"/>
  <c r="BW66" i="17" s="1"/>
  <c r="E66" i="24" s="1"/>
  <c r="O66" i="17"/>
  <c r="M66" i="17"/>
  <c r="K66" i="17"/>
  <c r="M64" i="17"/>
  <c r="O64" i="17" s="1"/>
  <c r="Q64" i="17" s="1"/>
  <c r="S64" i="17" s="1"/>
  <c r="U64" i="17" s="1"/>
  <c r="W64" i="17" s="1"/>
  <c r="Y64" i="17" s="1"/>
  <c r="AA64" i="17" s="1"/>
  <c r="AC64" i="17" s="1"/>
  <c r="AE64" i="17" s="1"/>
  <c r="AG64" i="17" s="1"/>
  <c r="AI64" i="17" s="1"/>
  <c r="AK64" i="17" s="1"/>
  <c r="AM64" i="17" s="1"/>
  <c r="AO64" i="17" s="1"/>
  <c r="AQ64" i="17" s="1"/>
  <c r="AS64" i="17" s="1"/>
  <c r="AU64" i="17" s="1"/>
  <c r="AW64" i="17" s="1"/>
  <c r="AY64" i="17" s="1"/>
  <c r="BA64" i="17" s="1"/>
  <c r="BC64" i="17" s="1"/>
  <c r="BE64" i="17" s="1"/>
  <c r="BG64" i="17" s="1"/>
  <c r="BI64" i="17" s="1"/>
  <c r="BK64" i="17" s="1"/>
  <c r="BM64" i="17" s="1"/>
  <c r="BO64" i="17" s="1"/>
  <c r="BQ64" i="17" s="1"/>
  <c r="BS64" i="17" s="1"/>
  <c r="BU64" i="17" s="1"/>
  <c r="BW64" i="17" s="1"/>
  <c r="E64" i="24" s="1"/>
  <c r="K64" i="17"/>
  <c r="M50" i="17"/>
  <c r="O50" i="17" s="1"/>
  <c r="Q50" i="17" s="1"/>
  <c r="S50" i="17" s="1"/>
  <c r="U50" i="17" s="1"/>
  <c r="W50" i="17" s="1"/>
  <c r="Y50" i="17" s="1"/>
  <c r="AA50" i="17" s="1"/>
  <c r="AC50" i="17" s="1"/>
  <c r="AE50" i="17" s="1"/>
  <c r="AG50" i="17" s="1"/>
  <c r="AI50" i="17" s="1"/>
  <c r="AK50" i="17" s="1"/>
  <c r="AM50" i="17" s="1"/>
  <c r="AO50" i="17" s="1"/>
  <c r="AQ50" i="17" s="1"/>
  <c r="AS50" i="17" s="1"/>
  <c r="AU50" i="17" s="1"/>
  <c r="AW50" i="17" s="1"/>
  <c r="AY50" i="17" s="1"/>
  <c r="BA50" i="17" s="1"/>
  <c r="BC50" i="17" s="1"/>
  <c r="BE50" i="17" s="1"/>
  <c r="BG50" i="17" s="1"/>
  <c r="BI50" i="17" s="1"/>
  <c r="BK50" i="17" s="1"/>
  <c r="BM50" i="17" s="1"/>
  <c r="BO50" i="17" s="1"/>
  <c r="BQ50" i="17" s="1"/>
  <c r="BS50" i="17" s="1"/>
  <c r="BU50" i="17" s="1"/>
  <c r="BW50" i="17" s="1"/>
  <c r="E50" i="24" s="1"/>
  <c r="K50" i="17"/>
  <c r="O49" i="17"/>
  <c r="Q49" i="17" s="1"/>
  <c r="S49" i="17" s="1"/>
  <c r="U49" i="17" s="1"/>
  <c r="W49" i="17" s="1"/>
  <c r="Y49" i="17" s="1"/>
  <c r="AA49" i="17" s="1"/>
  <c r="AC49" i="17" s="1"/>
  <c r="AE49" i="17" s="1"/>
  <c r="AG49" i="17" s="1"/>
  <c r="AI49" i="17" s="1"/>
  <c r="AK49" i="17" s="1"/>
  <c r="AM49" i="17" s="1"/>
  <c r="AO49" i="17" s="1"/>
  <c r="AQ49" i="17" s="1"/>
  <c r="AS49" i="17" s="1"/>
  <c r="AU49" i="17" s="1"/>
  <c r="AW49" i="17" s="1"/>
  <c r="AY49" i="17" s="1"/>
  <c r="BA49" i="17" s="1"/>
  <c r="BC49" i="17" s="1"/>
  <c r="BE49" i="17" s="1"/>
  <c r="BG49" i="17" s="1"/>
  <c r="BI49" i="17" s="1"/>
  <c r="BK49" i="17" s="1"/>
  <c r="BM49" i="17" s="1"/>
  <c r="BO49" i="17" s="1"/>
  <c r="BQ49" i="17" s="1"/>
  <c r="BS49" i="17" s="1"/>
  <c r="BU49" i="17" s="1"/>
  <c r="BW49" i="17" s="1"/>
  <c r="E49" i="24" s="1"/>
  <c r="M49" i="17"/>
  <c r="K49" i="17"/>
  <c r="Q48" i="17"/>
  <c r="S48" i="17" s="1"/>
  <c r="U48" i="17" s="1"/>
  <c r="W48" i="17" s="1"/>
  <c r="Y48" i="17" s="1"/>
  <c r="AA48" i="17" s="1"/>
  <c r="AC48" i="17" s="1"/>
  <c r="AE48" i="17" s="1"/>
  <c r="AG48" i="17" s="1"/>
  <c r="AI48" i="17" s="1"/>
  <c r="AK48" i="17" s="1"/>
  <c r="AM48" i="17" s="1"/>
  <c r="AO48" i="17" s="1"/>
  <c r="AQ48" i="17" s="1"/>
  <c r="AS48" i="17" s="1"/>
  <c r="AU48" i="17" s="1"/>
  <c r="AW48" i="17" s="1"/>
  <c r="AY48" i="17" s="1"/>
  <c r="BA48" i="17" s="1"/>
  <c r="BC48" i="17" s="1"/>
  <c r="BE48" i="17" s="1"/>
  <c r="BG48" i="17" s="1"/>
  <c r="BI48" i="17" s="1"/>
  <c r="BK48" i="17" s="1"/>
  <c r="BM48" i="17" s="1"/>
  <c r="BO48" i="17" s="1"/>
  <c r="BQ48" i="17" s="1"/>
  <c r="BS48" i="17" s="1"/>
  <c r="BU48" i="17" s="1"/>
  <c r="BW48" i="17" s="1"/>
  <c r="E48" i="24" s="1"/>
  <c r="O48" i="17"/>
  <c r="M48" i="17"/>
  <c r="K48" i="17"/>
  <c r="K47" i="17"/>
  <c r="M47" i="17" s="1"/>
  <c r="O47" i="17" s="1"/>
  <c r="Q47" i="17" s="1"/>
  <c r="S47" i="17" s="1"/>
  <c r="U47" i="17" s="1"/>
  <c r="W47" i="17" s="1"/>
  <c r="Y47" i="17" s="1"/>
  <c r="AA47" i="17" s="1"/>
  <c r="AC47" i="17" s="1"/>
  <c r="AE47" i="17" s="1"/>
  <c r="AG47" i="17" s="1"/>
  <c r="AI47" i="17" s="1"/>
  <c r="AK47" i="17" s="1"/>
  <c r="AM47" i="17" s="1"/>
  <c r="AO47" i="17" s="1"/>
  <c r="AQ47" i="17" s="1"/>
  <c r="AS47" i="17" s="1"/>
  <c r="AU47" i="17" s="1"/>
  <c r="AW47" i="17" s="1"/>
  <c r="AY47" i="17" s="1"/>
  <c r="BA47" i="17" s="1"/>
  <c r="BC47" i="17" s="1"/>
  <c r="BE47" i="17" s="1"/>
  <c r="BG47" i="17" s="1"/>
  <c r="BI47" i="17" s="1"/>
  <c r="BK47" i="17" s="1"/>
  <c r="BM47" i="17" s="1"/>
  <c r="BO47" i="17" s="1"/>
  <c r="BQ47" i="17" s="1"/>
  <c r="BS47" i="17" s="1"/>
  <c r="BU47" i="17" s="1"/>
  <c r="BW47" i="17" s="1"/>
  <c r="E47" i="24" s="1"/>
  <c r="M44" i="17"/>
  <c r="O44" i="17" s="1"/>
  <c r="Q44" i="17" s="1"/>
  <c r="S44" i="17" s="1"/>
  <c r="U44" i="17" s="1"/>
  <c r="W44" i="17" s="1"/>
  <c r="Y44" i="17" s="1"/>
  <c r="AA44" i="17" s="1"/>
  <c r="AC44" i="17" s="1"/>
  <c r="AE44" i="17" s="1"/>
  <c r="AG44" i="17" s="1"/>
  <c r="AI44" i="17" s="1"/>
  <c r="AK44" i="17" s="1"/>
  <c r="AM44" i="17" s="1"/>
  <c r="AO44" i="17" s="1"/>
  <c r="AQ44" i="17" s="1"/>
  <c r="AS44" i="17" s="1"/>
  <c r="AU44" i="17" s="1"/>
  <c r="AW44" i="17" s="1"/>
  <c r="AY44" i="17" s="1"/>
  <c r="BA44" i="17" s="1"/>
  <c r="BC44" i="17" s="1"/>
  <c r="BE44" i="17" s="1"/>
  <c r="BG44" i="17" s="1"/>
  <c r="BI44" i="17" s="1"/>
  <c r="BK44" i="17" s="1"/>
  <c r="BM44" i="17" s="1"/>
  <c r="BO44" i="17" s="1"/>
  <c r="BQ44" i="17" s="1"/>
  <c r="BS44" i="17" s="1"/>
  <c r="BU44" i="17" s="1"/>
  <c r="BW44" i="17" s="1"/>
  <c r="E44" i="24" s="1"/>
  <c r="K44" i="17"/>
  <c r="M35" i="17"/>
  <c r="O35" i="17" s="1"/>
  <c r="Q35" i="17" s="1"/>
  <c r="S35" i="17" s="1"/>
  <c r="U35" i="17" s="1"/>
  <c r="W35" i="17" s="1"/>
  <c r="Y35" i="17" s="1"/>
  <c r="AA35" i="17" s="1"/>
  <c r="AC35" i="17" s="1"/>
  <c r="AE35" i="17" s="1"/>
  <c r="AG35" i="17" s="1"/>
  <c r="AI35" i="17" s="1"/>
  <c r="AK35" i="17" s="1"/>
  <c r="AM35" i="17" s="1"/>
  <c r="AO35" i="17" s="1"/>
  <c r="AQ35" i="17" s="1"/>
  <c r="AS35" i="17" s="1"/>
  <c r="AU35" i="17" s="1"/>
  <c r="AW35" i="17" s="1"/>
  <c r="AY35" i="17" s="1"/>
  <c r="BA35" i="17" s="1"/>
  <c r="BC35" i="17" s="1"/>
  <c r="BE35" i="17" s="1"/>
  <c r="BG35" i="17" s="1"/>
  <c r="BI35" i="17" s="1"/>
  <c r="BK35" i="17" s="1"/>
  <c r="BM35" i="17" s="1"/>
  <c r="BO35" i="17" s="1"/>
  <c r="BQ35" i="17" s="1"/>
  <c r="BS35" i="17" s="1"/>
  <c r="BU35" i="17" s="1"/>
  <c r="BW35" i="17" s="1"/>
  <c r="E35" i="24" s="1"/>
  <c r="K35" i="17"/>
  <c r="M25" i="17"/>
  <c r="O25" i="17" s="1"/>
  <c r="Q25" i="17" s="1"/>
  <c r="S25" i="17" s="1"/>
  <c r="U25" i="17" s="1"/>
  <c r="W25" i="17" s="1"/>
  <c r="Y25" i="17" s="1"/>
  <c r="AA25" i="17" s="1"/>
  <c r="AC25" i="17" s="1"/>
  <c r="AE25" i="17" s="1"/>
  <c r="AG25" i="17" s="1"/>
  <c r="AI25" i="17" s="1"/>
  <c r="AK25" i="17" s="1"/>
  <c r="AM25" i="17" s="1"/>
  <c r="AO25" i="17" s="1"/>
  <c r="AQ25" i="17" s="1"/>
  <c r="AS25" i="17" s="1"/>
  <c r="AU25" i="17" s="1"/>
  <c r="AW25" i="17" s="1"/>
  <c r="AY25" i="17" s="1"/>
  <c r="BA25" i="17" s="1"/>
  <c r="BC25" i="17" s="1"/>
  <c r="BE25" i="17" s="1"/>
  <c r="BG25" i="17" s="1"/>
  <c r="BI25" i="17" s="1"/>
  <c r="BK25" i="17" s="1"/>
  <c r="BM25" i="17" s="1"/>
  <c r="BO25" i="17" s="1"/>
  <c r="BQ25" i="17" s="1"/>
  <c r="BS25" i="17" s="1"/>
  <c r="BU25" i="17" s="1"/>
  <c r="BW25" i="17" s="1"/>
  <c r="E25" i="24" s="1"/>
  <c r="K25" i="17"/>
  <c r="M22" i="17"/>
  <c r="O22" i="17" s="1"/>
  <c r="Q22" i="17" s="1"/>
  <c r="S22" i="17" s="1"/>
  <c r="U22" i="17" s="1"/>
  <c r="W22" i="17" s="1"/>
  <c r="Y22" i="17" s="1"/>
  <c r="AA22" i="17" s="1"/>
  <c r="AC22" i="17" s="1"/>
  <c r="AE22" i="17" s="1"/>
  <c r="AG22" i="17" s="1"/>
  <c r="AI22" i="17" s="1"/>
  <c r="AK22" i="17" s="1"/>
  <c r="AM22" i="17" s="1"/>
  <c r="AO22" i="17" s="1"/>
  <c r="AQ22" i="17" s="1"/>
  <c r="AS22" i="17" s="1"/>
  <c r="AU22" i="17" s="1"/>
  <c r="AW22" i="17" s="1"/>
  <c r="AY22" i="17" s="1"/>
  <c r="BA22" i="17" s="1"/>
  <c r="BC22" i="17" s="1"/>
  <c r="BE22" i="17" s="1"/>
  <c r="BG22" i="17" s="1"/>
  <c r="BI22" i="17" s="1"/>
  <c r="BK22" i="17" s="1"/>
  <c r="BM22" i="17" s="1"/>
  <c r="BO22" i="17" s="1"/>
  <c r="BQ22" i="17" s="1"/>
  <c r="BS22" i="17" s="1"/>
  <c r="BU22" i="17" s="1"/>
  <c r="BW22" i="17" s="1"/>
  <c r="E22" i="24" s="1"/>
  <c r="K22" i="17"/>
  <c r="O21" i="17"/>
  <c r="Q21" i="17" s="1"/>
  <c r="S21" i="17" s="1"/>
  <c r="U21" i="17" s="1"/>
  <c r="W21" i="17" s="1"/>
  <c r="Y21" i="17" s="1"/>
  <c r="AA21" i="17" s="1"/>
  <c r="AC21" i="17" s="1"/>
  <c r="AE21" i="17" s="1"/>
  <c r="AG21" i="17" s="1"/>
  <c r="AI21" i="17" s="1"/>
  <c r="AK21" i="17" s="1"/>
  <c r="AM21" i="17" s="1"/>
  <c r="AO21" i="17" s="1"/>
  <c r="AQ21" i="17" s="1"/>
  <c r="AS21" i="17" s="1"/>
  <c r="AU21" i="17" s="1"/>
  <c r="AW21" i="17" s="1"/>
  <c r="AY21" i="17" s="1"/>
  <c r="BA21" i="17" s="1"/>
  <c r="BC21" i="17" s="1"/>
  <c r="BE21" i="17" s="1"/>
  <c r="BG21" i="17" s="1"/>
  <c r="BI21" i="17" s="1"/>
  <c r="BK21" i="17" s="1"/>
  <c r="BM21" i="17" s="1"/>
  <c r="BO21" i="17" s="1"/>
  <c r="BQ21" i="17" s="1"/>
  <c r="BS21" i="17" s="1"/>
  <c r="BU21" i="17" s="1"/>
  <c r="BW21" i="17" s="1"/>
  <c r="E21" i="24" s="1"/>
  <c r="M21" i="17"/>
  <c r="K21" i="17"/>
  <c r="Q20" i="17"/>
  <c r="S20" i="17" s="1"/>
  <c r="U20" i="17" s="1"/>
  <c r="W20" i="17" s="1"/>
  <c r="Y20" i="17" s="1"/>
  <c r="AA20" i="17" s="1"/>
  <c r="AC20" i="17" s="1"/>
  <c r="AE20" i="17" s="1"/>
  <c r="AG20" i="17" s="1"/>
  <c r="AI20" i="17" s="1"/>
  <c r="AK20" i="17" s="1"/>
  <c r="AM20" i="17" s="1"/>
  <c r="AO20" i="17" s="1"/>
  <c r="AQ20" i="17" s="1"/>
  <c r="AS20" i="17" s="1"/>
  <c r="AU20" i="17" s="1"/>
  <c r="AW20" i="17" s="1"/>
  <c r="AY20" i="17" s="1"/>
  <c r="BA20" i="17" s="1"/>
  <c r="BC20" i="17" s="1"/>
  <c r="BE20" i="17" s="1"/>
  <c r="BG20" i="17" s="1"/>
  <c r="BI20" i="17" s="1"/>
  <c r="BK20" i="17" s="1"/>
  <c r="BM20" i="17" s="1"/>
  <c r="BO20" i="17" s="1"/>
  <c r="BQ20" i="17" s="1"/>
  <c r="BS20" i="17" s="1"/>
  <c r="BU20" i="17" s="1"/>
  <c r="BW20" i="17" s="1"/>
  <c r="E20" i="24" s="1"/>
  <c r="O20" i="17"/>
  <c r="M20" i="17"/>
  <c r="K20" i="17"/>
  <c r="K19" i="17"/>
  <c r="M19" i="17" s="1"/>
  <c r="O19" i="17" s="1"/>
  <c r="Q19" i="17" s="1"/>
  <c r="S19" i="17" s="1"/>
  <c r="U19" i="17" s="1"/>
  <c r="W19" i="17" s="1"/>
  <c r="Y19" i="17" s="1"/>
  <c r="AA19" i="17" s="1"/>
  <c r="AC19" i="17" s="1"/>
  <c r="AE19" i="17" s="1"/>
  <c r="AG19" i="17" s="1"/>
  <c r="AI19" i="17" s="1"/>
  <c r="AK19" i="17" s="1"/>
  <c r="AM19" i="17" s="1"/>
  <c r="AO19" i="17" s="1"/>
  <c r="AQ19" i="17" s="1"/>
  <c r="AS19" i="17" s="1"/>
  <c r="AU19" i="17" s="1"/>
  <c r="AW19" i="17" s="1"/>
  <c r="AY19" i="17" s="1"/>
  <c r="BA19" i="17" s="1"/>
  <c r="BC19" i="17" s="1"/>
  <c r="BE19" i="17" s="1"/>
  <c r="BG19" i="17" s="1"/>
  <c r="BI19" i="17" s="1"/>
  <c r="BK19" i="17" s="1"/>
  <c r="BM19" i="17" s="1"/>
  <c r="BO19" i="17" s="1"/>
  <c r="BQ19" i="17" s="1"/>
  <c r="BS19" i="17" s="1"/>
  <c r="BU19" i="17" s="1"/>
  <c r="BW19" i="17" s="1"/>
  <c r="E19" i="24" s="1"/>
  <c r="M18" i="17"/>
  <c r="O18" i="17" s="1"/>
  <c r="Q18" i="17" s="1"/>
  <c r="S18" i="17" s="1"/>
  <c r="U18" i="17" s="1"/>
  <c r="W18" i="17" s="1"/>
  <c r="Y18" i="17" s="1"/>
  <c r="AA18" i="17" s="1"/>
  <c r="AC18" i="17" s="1"/>
  <c r="AE18" i="17" s="1"/>
  <c r="AG18" i="17" s="1"/>
  <c r="AI18" i="17" s="1"/>
  <c r="AK18" i="17" s="1"/>
  <c r="AM18" i="17" s="1"/>
  <c r="AO18" i="17" s="1"/>
  <c r="AQ18" i="17" s="1"/>
  <c r="AS18" i="17" s="1"/>
  <c r="AU18" i="17" s="1"/>
  <c r="AW18" i="17" s="1"/>
  <c r="AY18" i="17" s="1"/>
  <c r="BA18" i="17" s="1"/>
  <c r="BC18" i="17" s="1"/>
  <c r="BE18" i="17" s="1"/>
  <c r="BG18" i="17" s="1"/>
  <c r="BI18" i="17" s="1"/>
  <c r="BK18" i="17" s="1"/>
  <c r="BM18" i="17" s="1"/>
  <c r="BO18" i="17" s="1"/>
  <c r="BQ18" i="17" s="1"/>
  <c r="BS18" i="17" s="1"/>
  <c r="BU18" i="17" s="1"/>
  <c r="BW18" i="17" s="1"/>
  <c r="E18" i="24" s="1"/>
  <c r="K18" i="17"/>
  <c r="K17" i="17"/>
  <c r="M17" i="17" s="1"/>
  <c r="O17" i="17" s="1"/>
  <c r="Q17" i="17" s="1"/>
  <c r="S17" i="17" s="1"/>
  <c r="U17" i="17" s="1"/>
  <c r="W17" i="17" s="1"/>
  <c r="Y17" i="17" s="1"/>
  <c r="AA17" i="17" s="1"/>
  <c r="AC17" i="17" s="1"/>
  <c r="AE17" i="17" s="1"/>
  <c r="AG17" i="17" s="1"/>
  <c r="AI17" i="17" s="1"/>
  <c r="AK17" i="17" s="1"/>
  <c r="AM17" i="17" s="1"/>
  <c r="AO17" i="17" s="1"/>
  <c r="AQ17" i="17" s="1"/>
  <c r="AS17" i="17" s="1"/>
  <c r="AU17" i="17" s="1"/>
  <c r="AW17" i="17" s="1"/>
  <c r="AY17" i="17" s="1"/>
  <c r="BA17" i="17" s="1"/>
  <c r="BC17" i="17" s="1"/>
  <c r="BE17" i="17" s="1"/>
  <c r="BG17" i="17" s="1"/>
  <c r="BI17" i="17" s="1"/>
  <c r="BK17" i="17" s="1"/>
  <c r="BM17" i="17" s="1"/>
  <c r="BO17" i="17" s="1"/>
  <c r="BQ17" i="17" s="1"/>
  <c r="BS17" i="17" s="1"/>
  <c r="BU17" i="17" s="1"/>
  <c r="BW17" i="17" s="1"/>
  <c r="E17" i="24" s="1"/>
  <c r="M15" i="17"/>
  <c r="O15" i="17" s="1"/>
  <c r="Q15" i="17" s="1"/>
  <c r="S15" i="17" s="1"/>
  <c r="U15" i="17" s="1"/>
  <c r="W15" i="17" s="1"/>
  <c r="Y15" i="17" s="1"/>
  <c r="AA15" i="17" s="1"/>
  <c r="AC15" i="17" s="1"/>
  <c r="AE15" i="17" s="1"/>
  <c r="AG15" i="17" s="1"/>
  <c r="AI15" i="17" s="1"/>
  <c r="AK15" i="17" s="1"/>
  <c r="AM15" i="17" s="1"/>
  <c r="AO15" i="17" s="1"/>
  <c r="AQ15" i="17" s="1"/>
  <c r="AS15" i="17" s="1"/>
  <c r="AU15" i="17" s="1"/>
  <c r="AW15" i="17" s="1"/>
  <c r="AY15" i="17" s="1"/>
  <c r="BA15" i="17" s="1"/>
  <c r="BC15" i="17" s="1"/>
  <c r="BE15" i="17" s="1"/>
  <c r="BG15" i="17" s="1"/>
  <c r="BI15" i="17" s="1"/>
  <c r="BK15" i="17" s="1"/>
  <c r="BM15" i="17" s="1"/>
  <c r="BO15" i="17" s="1"/>
  <c r="BQ15" i="17" s="1"/>
  <c r="BS15" i="17" s="1"/>
  <c r="BU15" i="17" s="1"/>
  <c r="BW15" i="17" s="1"/>
  <c r="E15" i="24" s="1"/>
  <c r="K15" i="17"/>
  <c r="O14" i="17"/>
  <c r="Q14" i="17" s="1"/>
  <c r="S14" i="17" s="1"/>
  <c r="U14" i="17" s="1"/>
  <c r="W14" i="17" s="1"/>
  <c r="Y14" i="17" s="1"/>
  <c r="AA14" i="17" s="1"/>
  <c r="AC14" i="17" s="1"/>
  <c r="AE14" i="17" s="1"/>
  <c r="AG14" i="17" s="1"/>
  <c r="AI14" i="17" s="1"/>
  <c r="AK14" i="17" s="1"/>
  <c r="AM14" i="17" s="1"/>
  <c r="AO14" i="17" s="1"/>
  <c r="AQ14" i="17" s="1"/>
  <c r="AS14" i="17" s="1"/>
  <c r="AU14" i="17" s="1"/>
  <c r="AW14" i="17" s="1"/>
  <c r="AY14" i="17" s="1"/>
  <c r="BA14" i="17" s="1"/>
  <c r="BC14" i="17" s="1"/>
  <c r="BE14" i="17" s="1"/>
  <c r="BG14" i="17" s="1"/>
  <c r="BI14" i="17" s="1"/>
  <c r="BK14" i="17" s="1"/>
  <c r="BM14" i="17" s="1"/>
  <c r="BO14" i="17" s="1"/>
  <c r="BQ14" i="17" s="1"/>
  <c r="BS14" i="17" s="1"/>
  <c r="BU14" i="17" s="1"/>
  <c r="BW14" i="17" s="1"/>
  <c r="E14" i="24" s="1"/>
  <c r="M14" i="17"/>
  <c r="K14" i="17"/>
  <c r="M6" i="17"/>
  <c r="O6" i="17" s="1"/>
  <c r="Q6" i="17" s="1"/>
  <c r="S6" i="17" s="1"/>
  <c r="U6" i="17" s="1"/>
  <c r="W6" i="17" s="1"/>
  <c r="Y6" i="17" s="1"/>
  <c r="AA6" i="17" s="1"/>
  <c r="AC6" i="17" s="1"/>
  <c r="AE6" i="17" s="1"/>
  <c r="AG6" i="17" s="1"/>
  <c r="AI6" i="17" s="1"/>
  <c r="AK6" i="17" s="1"/>
  <c r="AM6" i="17" s="1"/>
  <c r="AO6" i="17" s="1"/>
  <c r="AQ6" i="17" s="1"/>
  <c r="AS6" i="17" s="1"/>
  <c r="AU6" i="17" s="1"/>
  <c r="AW6" i="17" s="1"/>
  <c r="AY6" i="17" s="1"/>
  <c r="BA6" i="17" s="1"/>
  <c r="BC6" i="17" s="1"/>
  <c r="BE6" i="17" s="1"/>
  <c r="BG6" i="17" s="1"/>
  <c r="BI6" i="17" s="1"/>
  <c r="BK6" i="17" s="1"/>
  <c r="BM6" i="17" s="1"/>
  <c r="BO6" i="17" s="1"/>
  <c r="BQ6" i="17" s="1"/>
  <c r="BS6" i="17" s="1"/>
  <c r="BU6" i="17" s="1"/>
  <c r="BW6" i="17" s="1"/>
  <c r="E6" i="24" s="1"/>
  <c r="K6" i="17"/>
  <c r="M4" i="17"/>
  <c r="O4" i="17" s="1"/>
  <c r="Q4" i="17" s="1"/>
  <c r="S4" i="17" s="1"/>
  <c r="U4" i="17" s="1"/>
  <c r="W4" i="17" s="1"/>
  <c r="Y4" i="17" s="1"/>
  <c r="AA4" i="17" s="1"/>
  <c r="AC4" i="17" s="1"/>
  <c r="AE4" i="17" s="1"/>
  <c r="AG4" i="17" s="1"/>
  <c r="AI4" i="17" s="1"/>
  <c r="AK4" i="17" s="1"/>
  <c r="AM4" i="17" s="1"/>
  <c r="AO4" i="17" s="1"/>
  <c r="AQ4" i="17" s="1"/>
  <c r="AS4" i="17" s="1"/>
  <c r="AU4" i="17" s="1"/>
  <c r="AW4" i="17" s="1"/>
  <c r="AY4" i="17" s="1"/>
  <c r="BA4" i="17" s="1"/>
  <c r="BC4" i="17" s="1"/>
  <c r="BE4" i="17" s="1"/>
  <c r="BG4" i="17" s="1"/>
  <c r="BI4" i="17" s="1"/>
  <c r="BK4" i="17" s="1"/>
  <c r="BM4" i="17" s="1"/>
  <c r="BO4" i="17" s="1"/>
  <c r="BQ4" i="17" s="1"/>
  <c r="BS4" i="17" s="1"/>
  <c r="BU4" i="17" s="1"/>
  <c r="BW4" i="17" s="1"/>
  <c r="E4" i="24" s="1"/>
  <c r="K4" i="17"/>
  <c r="E3" i="24"/>
  <c r="K112" i="11" l="1"/>
  <c r="M75" i="11"/>
  <c r="O75" i="11" s="1"/>
  <c r="Q75" i="11" s="1"/>
  <c r="S75" i="11" s="1"/>
  <c r="U75" i="11" s="1"/>
  <c r="W75" i="11" s="1"/>
  <c r="Y75" i="11" s="1"/>
  <c r="AA75" i="11" s="1"/>
  <c r="AC75" i="11" s="1"/>
  <c r="AE75" i="11" s="1"/>
  <c r="AG75" i="11" s="1"/>
  <c r="AI75" i="11" s="1"/>
  <c r="AK75" i="11" s="1"/>
  <c r="AM75" i="11" s="1"/>
  <c r="AO75" i="11" s="1"/>
  <c r="AQ75" i="11" s="1"/>
  <c r="AS75" i="11" s="1"/>
  <c r="AU75" i="11" s="1"/>
  <c r="AW75" i="11" s="1"/>
  <c r="AY75" i="11" s="1"/>
  <c r="BA75" i="11" s="1"/>
  <c r="BC75" i="11" s="1"/>
  <c r="BE75" i="11" s="1"/>
  <c r="BG75" i="11" s="1"/>
  <c r="BI75" i="11" s="1"/>
  <c r="BK75" i="11" s="1"/>
  <c r="BM75" i="11" s="1"/>
  <c r="BO75" i="11" s="1"/>
  <c r="BQ75" i="11" s="1"/>
  <c r="BS75" i="11" s="1"/>
  <c r="BU75" i="11" s="1"/>
  <c r="BW75" i="11" s="1"/>
  <c r="BY75" i="11" s="1"/>
  <c r="CA75" i="11" s="1"/>
  <c r="CC75" i="11" s="1"/>
  <c r="CE75" i="11" s="1"/>
  <c r="CG75" i="11" s="1"/>
  <c r="CI75" i="11" s="1"/>
  <c r="CK75" i="11" s="1"/>
  <c r="CM75" i="11" s="1"/>
  <c r="CO75" i="11" s="1"/>
  <c r="CQ75" i="11" s="1"/>
  <c r="CS75" i="11" s="1"/>
  <c r="CU75" i="11" s="1"/>
  <c r="CW75" i="11" s="1"/>
  <c r="CY75" i="11" s="1"/>
  <c r="DA75" i="11" s="1"/>
  <c r="DC75" i="11" s="1"/>
  <c r="DE75" i="11" s="1"/>
  <c r="DG75" i="11" s="1"/>
  <c r="DI75" i="11" s="1"/>
  <c r="DK75" i="11" s="1"/>
  <c r="DM75" i="11" s="1"/>
  <c r="DO75" i="11" s="1"/>
  <c r="DQ75" i="11" s="1"/>
  <c r="DS75" i="11" s="1"/>
  <c r="DU75" i="11" s="1"/>
  <c r="DW75" i="11" s="1"/>
  <c r="DY75" i="11" s="1"/>
  <c r="EA75" i="11" s="1"/>
  <c r="K112" i="17"/>
  <c r="M81" i="17"/>
  <c r="O81" i="17" s="1"/>
  <c r="Q81" i="17" s="1"/>
  <c r="S81" i="17" s="1"/>
  <c r="U81" i="17" s="1"/>
  <c r="W81" i="17" s="1"/>
  <c r="Y81" i="17" s="1"/>
  <c r="AA81" i="17" s="1"/>
  <c r="AC81" i="17" s="1"/>
  <c r="AE81" i="17" s="1"/>
  <c r="AG81" i="17" s="1"/>
  <c r="AI81" i="17" s="1"/>
  <c r="AK81" i="17" s="1"/>
  <c r="AM81" i="17" s="1"/>
  <c r="AO81" i="17" s="1"/>
  <c r="AQ81" i="17" s="1"/>
  <c r="AS81" i="17" s="1"/>
  <c r="AU81" i="17" s="1"/>
  <c r="AW81" i="17" s="1"/>
  <c r="AY81" i="17" s="1"/>
  <c r="BA81" i="17" s="1"/>
  <c r="BC81" i="17" s="1"/>
  <c r="BE81" i="17" s="1"/>
  <c r="BG81" i="17" s="1"/>
  <c r="BI81" i="17" s="1"/>
  <c r="BK81" i="17" s="1"/>
  <c r="BM81" i="17" s="1"/>
  <c r="BO81" i="17" s="1"/>
  <c r="BQ81" i="17" s="1"/>
  <c r="BS81" i="17" s="1"/>
  <c r="BU81" i="17" s="1"/>
  <c r="BW81" i="17" s="1"/>
  <c r="M10" i="17"/>
  <c r="O10" i="17" s="1"/>
  <c r="Q10" i="17" s="1"/>
  <c r="S10" i="17" s="1"/>
  <c r="U10" i="17" s="1"/>
  <c r="W10" i="17" s="1"/>
  <c r="Y10" i="17" s="1"/>
  <c r="AA10" i="17" s="1"/>
  <c r="AC10" i="17" s="1"/>
  <c r="AE10" i="17" s="1"/>
  <c r="AG10" i="17" s="1"/>
  <c r="AI10" i="17" s="1"/>
  <c r="AK10" i="17" s="1"/>
  <c r="AM10" i="17" s="1"/>
  <c r="AO10" i="17" s="1"/>
  <c r="AQ10" i="17" s="1"/>
  <c r="AS10" i="17" s="1"/>
  <c r="AU10" i="17" s="1"/>
  <c r="AW10" i="17" s="1"/>
  <c r="AY10" i="17" s="1"/>
  <c r="BA10" i="17" s="1"/>
  <c r="BC10" i="17" s="1"/>
  <c r="BE10" i="17" s="1"/>
  <c r="BG10" i="17" s="1"/>
  <c r="BI10" i="17" s="1"/>
  <c r="BK10" i="17" s="1"/>
  <c r="BM10" i="17" s="1"/>
  <c r="BO10" i="17" s="1"/>
  <c r="BQ10" i="17" s="1"/>
  <c r="BS10" i="17" s="1"/>
  <c r="BU10" i="17" s="1"/>
  <c r="BW10" i="17" s="1"/>
  <c r="E36" i="24"/>
  <c r="E60" i="24"/>
  <c r="E77" i="24"/>
  <c r="E111" i="24" l="1"/>
  <c r="E78" i="24"/>
  <c r="E73" i="24"/>
  <c r="E37" i="24"/>
  <c r="E58" i="24"/>
  <c r="E34" i="24"/>
  <c r="E11" i="24"/>
  <c r="E41" i="24"/>
  <c r="E7" i="24"/>
  <c r="E27" i="24"/>
  <c r="E95" i="24"/>
  <c r="E62" i="24"/>
  <c r="E91" i="24"/>
  <c r="E71" i="24"/>
  <c r="E110" i="24"/>
  <c r="E88" i="24"/>
  <c r="E70" i="24"/>
  <c r="E39" i="24"/>
  <c r="E28" i="24"/>
  <c r="E81" i="24"/>
  <c r="E29" i="24"/>
  <c r="E32" i="24"/>
  <c r="E5" i="24"/>
  <c r="E99" i="24"/>
  <c r="E45" i="24"/>
  <c r="E24" i="24"/>
  <c r="E65" i="24"/>
  <c r="E63" i="24"/>
  <c r="E42" i="24"/>
  <c r="E9" i="24"/>
  <c r="E89" i="24"/>
  <c r="E94" i="24"/>
  <c r="E108" i="24"/>
  <c r="E101" i="24"/>
  <c r="E69" i="24"/>
  <c r="E72" i="24"/>
  <c r="E40" i="24"/>
  <c r="E31" i="24"/>
  <c r="E30" i="24"/>
  <c r="E8" i="24"/>
  <c r="E97" i="24"/>
  <c r="E52" i="24"/>
  <c r="E26" i="24"/>
  <c r="E23" i="24"/>
  <c r="E82" i="24"/>
  <c r="E61" i="24"/>
  <c r="E12" i="24"/>
  <c r="E109" i="24"/>
  <c r="E83" i="24"/>
  <c r="E57" i="24"/>
  <c r="E98" i="24"/>
  <c r="E107" i="24"/>
  <c r="E87" i="24"/>
  <c r="E93" i="24"/>
  <c r="E103" i="24"/>
  <c r="E90" i="24"/>
  <c r="E106" i="24"/>
  <c r="E59" i="24"/>
  <c r="E96" i="24"/>
  <c r="E74" i="24"/>
  <c r="E84" i="24"/>
  <c r="E92" i="24"/>
  <c r="E46" i="24"/>
  <c r="E10" i="24"/>
  <c r="E13" i="24"/>
  <c r="E51" i="24"/>
  <c r="E43" i="24"/>
  <c r="E33" i="24"/>
  <c r="E38" i="24"/>
  <c r="E16" i="24"/>
  <c r="D55" i="24" l="1"/>
  <c r="D111" i="17"/>
  <c r="F111" i="17" s="1"/>
  <c r="H111" i="17" s="1"/>
  <c r="I111" i="17" s="1"/>
  <c r="D110" i="17"/>
  <c r="F110" i="17" s="1"/>
  <c r="H110" i="17" s="1"/>
  <c r="I110" i="17" s="1"/>
  <c r="D109" i="17"/>
  <c r="F109" i="17" s="1"/>
  <c r="H109" i="17" s="1"/>
  <c r="I109" i="17" s="1"/>
  <c r="D108" i="17"/>
  <c r="F108" i="17" s="1"/>
  <c r="H108" i="17" s="1"/>
  <c r="I108" i="17" s="1"/>
  <c r="D107" i="17"/>
  <c r="F107" i="17" s="1"/>
  <c r="H107" i="17" s="1"/>
  <c r="I107" i="17" s="1"/>
  <c r="D106" i="17"/>
  <c r="F106" i="17" s="1"/>
  <c r="H106" i="17" s="1"/>
  <c r="I106" i="17" s="1"/>
  <c r="D105" i="17"/>
  <c r="F105" i="17" s="1"/>
  <c r="D104" i="17"/>
  <c r="F104" i="17" s="1"/>
  <c r="D103" i="17"/>
  <c r="F103" i="17" s="1"/>
  <c r="H103" i="17" s="1"/>
  <c r="I103" i="17" s="1"/>
  <c r="D102" i="17"/>
  <c r="F102" i="17" s="1"/>
  <c r="D101" i="17"/>
  <c r="F101" i="17" s="1"/>
  <c r="H101" i="17" s="1"/>
  <c r="I101" i="17" s="1"/>
  <c r="D100" i="17"/>
  <c r="F100" i="17" s="1"/>
  <c r="D99" i="17"/>
  <c r="F99" i="17" s="1"/>
  <c r="D98" i="17"/>
  <c r="D97" i="17"/>
  <c r="F97" i="17" s="1"/>
  <c r="D96" i="17"/>
  <c r="F96" i="17" s="1"/>
  <c r="H96" i="17" s="1"/>
  <c r="I96" i="17" s="1"/>
  <c r="D95" i="17"/>
  <c r="F95" i="17" s="1"/>
  <c r="D94" i="17"/>
  <c r="F94" i="17" s="1"/>
  <c r="H94" i="17" s="1"/>
  <c r="I94" i="17" s="1"/>
  <c r="D93" i="17"/>
  <c r="D92" i="17"/>
  <c r="F92" i="17" s="1"/>
  <c r="H92" i="17" s="1"/>
  <c r="I92" i="17" s="1"/>
  <c r="D91" i="17"/>
  <c r="F91" i="17" s="1"/>
  <c r="H91" i="17" s="1"/>
  <c r="I91" i="17" s="1"/>
  <c r="D90" i="17"/>
  <c r="F90" i="17" s="1"/>
  <c r="H90" i="17" s="1"/>
  <c r="I90" i="17" s="1"/>
  <c r="D89" i="17"/>
  <c r="F89" i="17" s="1"/>
  <c r="H89" i="17" s="1"/>
  <c r="I89" i="17" s="1"/>
  <c r="D88" i="17"/>
  <c r="F88" i="17" s="1"/>
  <c r="H88" i="17" s="1"/>
  <c r="I88" i="17" s="1"/>
  <c r="D87" i="17"/>
  <c r="F87" i="17" s="1"/>
  <c r="H87" i="17" s="1"/>
  <c r="I87" i="17" s="1"/>
  <c r="D86" i="17"/>
  <c r="F86" i="17" s="1"/>
  <c r="D85" i="17"/>
  <c r="F85" i="17" s="1"/>
  <c r="D84" i="17"/>
  <c r="F84" i="17" s="1"/>
  <c r="H84" i="17" s="1"/>
  <c r="I84" i="17" s="1"/>
  <c r="D83" i="17"/>
  <c r="F83" i="17" s="1"/>
  <c r="H83" i="17" s="1"/>
  <c r="I83" i="17" s="1"/>
  <c r="D82" i="17"/>
  <c r="F82" i="17" s="1"/>
  <c r="H82" i="17" s="1"/>
  <c r="I82" i="17" s="1"/>
  <c r="D81" i="17"/>
  <c r="F81" i="17" s="1"/>
  <c r="H81" i="17" s="1"/>
  <c r="I81" i="17" s="1"/>
  <c r="D80" i="17"/>
  <c r="D79" i="17"/>
  <c r="F79" i="17" s="1"/>
  <c r="H79" i="17" s="1"/>
  <c r="I79" i="17" s="1"/>
  <c r="D78" i="17"/>
  <c r="F78" i="17" s="1"/>
  <c r="D77" i="17"/>
  <c r="F77" i="17" s="1"/>
  <c r="D76" i="17"/>
  <c r="D75" i="17"/>
  <c r="F75" i="17" s="1"/>
  <c r="D74" i="17"/>
  <c r="F74" i="17" s="1"/>
  <c r="H74" i="17" s="1"/>
  <c r="I74" i="17" s="1"/>
  <c r="D73" i="17"/>
  <c r="F73" i="17" s="1"/>
  <c r="H73" i="17" s="1"/>
  <c r="I73" i="17" s="1"/>
  <c r="D72" i="17"/>
  <c r="F72" i="17" s="1"/>
  <c r="H72" i="17" s="1"/>
  <c r="I72" i="17" s="1"/>
  <c r="D71" i="17"/>
  <c r="F71" i="17" s="1"/>
  <c r="H71" i="17" s="1"/>
  <c r="I71" i="17" s="1"/>
  <c r="D70" i="17"/>
  <c r="F70" i="17" s="1"/>
  <c r="H70" i="17" s="1"/>
  <c r="I70" i="17" s="1"/>
  <c r="D69" i="17"/>
  <c r="F69" i="17" s="1"/>
  <c r="H69" i="17" s="1"/>
  <c r="I69" i="17" s="1"/>
  <c r="D68" i="17"/>
  <c r="F68" i="17" s="1"/>
  <c r="H68" i="17" s="1"/>
  <c r="D67" i="17"/>
  <c r="F67" i="17" s="1"/>
  <c r="D66" i="17"/>
  <c r="F66" i="17" s="1"/>
  <c r="D65" i="17"/>
  <c r="F65" i="17" s="1"/>
  <c r="H65" i="17" s="1"/>
  <c r="I65" i="17" s="1"/>
  <c r="D64" i="17"/>
  <c r="D63" i="17"/>
  <c r="F63" i="17" s="1"/>
  <c r="D62" i="17"/>
  <c r="F62" i="17" s="1"/>
  <c r="D61" i="17"/>
  <c r="F61" i="17" s="1"/>
  <c r="H61" i="17" s="1"/>
  <c r="I61" i="17" s="1"/>
  <c r="D60" i="17"/>
  <c r="D59" i="17"/>
  <c r="F59" i="17" s="1"/>
  <c r="H59" i="17" s="1"/>
  <c r="I59" i="17" s="1"/>
  <c r="D58" i="17"/>
  <c r="F58" i="17" s="1"/>
  <c r="H58" i="17" s="1"/>
  <c r="I58" i="17" s="1"/>
  <c r="D57" i="17"/>
  <c r="F57" i="17" s="1"/>
  <c r="H57" i="17" s="1"/>
  <c r="I57" i="17" s="1"/>
  <c r="D56" i="17"/>
  <c r="F56" i="17" s="1"/>
  <c r="H56" i="17" s="1"/>
  <c r="D55" i="17"/>
  <c r="F55" i="17" s="1"/>
  <c r="H55" i="17" s="1"/>
  <c r="D54" i="17"/>
  <c r="F54" i="17" s="1"/>
  <c r="H54" i="17" s="1"/>
  <c r="D53" i="17"/>
  <c r="F53" i="17" s="1"/>
  <c r="H53" i="17" s="1"/>
  <c r="D52" i="17"/>
  <c r="F52" i="17" s="1"/>
  <c r="H52" i="17" s="1"/>
  <c r="I52" i="17" s="1"/>
  <c r="D51" i="17"/>
  <c r="F51" i="17" s="1"/>
  <c r="H51" i="17" s="1"/>
  <c r="I51" i="17" s="1"/>
  <c r="D50" i="17"/>
  <c r="F50" i="17" s="1"/>
  <c r="H50" i="17" s="1"/>
  <c r="I50" i="17" s="1"/>
  <c r="D49" i="17"/>
  <c r="F49" i="17" s="1"/>
  <c r="D48" i="17"/>
  <c r="D47" i="17"/>
  <c r="F47" i="17" s="1"/>
  <c r="D46" i="17"/>
  <c r="F46" i="17" s="1"/>
  <c r="H46" i="17" s="1"/>
  <c r="I46" i="17" s="1"/>
  <c r="D45" i="17"/>
  <c r="F45" i="17" s="1"/>
  <c r="H45" i="17" s="1"/>
  <c r="I45" i="17" s="1"/>
  <c r="D44" i="17"/>
  <c r="F44" i="17" s="1"/>
  <c r="D43" i="17"/>
  <c r="F43" i="17" s="1"/>
  <c r="D42" i="17"/>
  <c r="F42" i="17" s="1"/>
  <c r="D41" i="17"/>
  <c r="F41" i="17" s="1"/>
  <c r="H41" i="17" s="1"/>
  <c r="I41" i="17" s="1"/>
  <c r="D40" i="17"/>
  <c r="F40" i="17" s="1"/>
  <c r="H40" i="17" s="1"/>
  <c r="I40" i="17" s="1"/>
  <c r="D39" i="17"/>
  <c r="F39" i="17" s="1"/>
  <c r="H39" i="17" s="1"/>
  <c r="I39" i="17" s="1"/>
  <c r="D38" i="17"/>
  <c r="F38" i="17" s="1"/>
  <c r="D37" i="17"/>
  <c r="F37" i="17" s="1"/>
  <c r="D36" i="17"/>
  <c r="F36" i="17" s="1"/>
  <c r="H36" i="17" s="1"/>
  <c r="I36" i="17" s="1"/>
  <c r="D35" i="17"/>
  <c r="F35" i="17" s="1"/>
  <c r="D34" i="17"/>
  <c r="F34" i="17" s="1"/>
  <c r="H34" i="17" s="1"/>
  <c r="I34" i="17" s="1"/>
  <c r="D33" i="17"/>
  <c r="D32" i="17"/>
  <c r="F32" i="17" s="1"/>
  <c r="H32" i="17" s="1"/>
  <c r="I32" i="17" s="1"/>
  <c r="D31" i="17"/>
  <c r="F31" i="17" s="1"/>
  <c r="H31" i="17" s="1"/>
  <c r="I31" i="17" s="1"/>
  <c r="D30" i="17"/>
  <c r="F30" i="17" s="1"/>
  <c r="H30" i="17" s="1"/>
  <c r="I30" i="17" s="1"/>
  <c r="D29" i="17"/>
  <c r="F29" i="17" s="1"/>
  <c r="H29" i="17" s="1"/>
  <c r="I29" i="17" s="1"/>
  <c r="D28" i="17"/>
  <c r="F28" i="17" s="1"/>
  <c r="H28" i="17" s="1"/>
  <c r="I28" i="17" s="1"/>
  <c r="D27" i="17"/>
  <c r="F27" i="17" s="1"/>
  <c r="D26" i="17"/>
  <c r="F26" i="17" s="1"/>
  <c r="H26" i="17" s="1"/>
  <c r="I26" i="17" s="1"/>
  <c r="D25" i="17"/>
  <c r="F25" i="17" s="1"/>
  <c r="D24" i="17"/>
  <c r="F24" i="17" s="1"/>
  <c r="H24" i="17" s="1"/>
  <c r="I24" i="17" s="1"/>
  <c r="D23" i="17"/>
  <c r="F23" i="17" s="1"/>
  <c r="H23" i="17" s="1"/>
  <c r="I23" i="17" s="1"/>
  <c r="D22" i="17"/>
  <c r="F22" i="17" s="1"/>
  <c r="D21" i="17"/>
  <c r="F21" i="17" s="1"/>
  <c r="D20" i="17"/>
  <c r="F20" i="17" s="1"/>
  <c r="D19" i="17"/>
  <c r="F19" i="17" s="1"/>
  <c r="D18" i="17"/>
  <c r="F18" i="17" s="1"/>
  <c r="D17" i="17"/>
  <c r="F17" i="17" s="1"/>
  <c r="D16" i="17"/>
  <c r="F16" i="17" s="1"/>
  <c r="H16" i="17" s="1"/>
  <c r="I16" i="17" s="1"/>
  <c r="D15" i="17"/>
  <c r="F15" i="17" s="1"/>
  <c r="H15" i="17" s="1"/>
  <c r="I15" i="17" s="1"/>
  <c r="D14" i="17"/>
  <c r="F14" i="17" s="1"/>
  <c r="D13" i="17"/>
  <c r="F13" i="17" s="1"/>
  <c r="H13" i="17" s="1"/>
  <c r="I13" i="17" s="1"/>
  <c r="D12" i="17"/>
  <c r="F12" i="17" s="1"/>
  <c r="H12" i="17" s="1"/>
  <c r="I12" i="17" s="1"/>
  <c r="D11" i="17"/>
  <c r="F11" i="17" s="1"/>
  <c r="H11" i="17" s="1"/>
  <c r="I11" i="17" s="1"/>
  <c r="D10" i="17"/>
  <c r="F10" i="17" s="1"/>
  <c r="H10" i="17" s="1"/>
  <c r="I10" i="17" s="1"/>
  <c r="D9" i="17"/>
  <c r="F9" i="17" s="1"/>
  <c r="H9" i="17" s="1"/>
  <c r="I9" i="17" s="1"/>
  <c r="D8" i="17"/>
  <c r="F8" i="17" s="1"/>
  <c r="H8" i="17" s="1"/>
  <c r="I8" i="17" s="1"/>
  <c r="D7" i="17"/>
  <c r="F7" i="17" s="1"/>
  <c r="H7" i="17" s="1"/>
  <c r="I7" i="17" s="1"/>
  <c r="D6" i="17"/>
  <c r="F6" i="17" s="1"/>
  <c r="H6" i="17" s="1"/>
  <c r="I6" i="17" s="1"/>
  <c r="D5" i="17"/>
  <c r="F5" i="17" s="1"/>
  <c r="H5" i="17" s="1"/>
  <c r="I5" i="17" s="1"/>
  <c r="D4" i="17"/>
  <c r="F4" i="17" s="1"/>
  <c r="H4" i="17" s="1"/>
  <c r="D3" i="17"/>
  <c r="F3" i="17" s="1"/>
  <c r="D2" i="17"/>
  <c r="F2" i="17" s="1"/>
  <c r="D37" i="11"/>
  <c r="F37" i="11" s="1"/>
  <c r="H37" i="11" s="1"/>
  <c r="I37" i="11" s="1"/>
  <c r="D37" i="24" s="1"/>
  <c r="D36" i="11"/>
  <c r="F36" i="11" s="1"/>
  <c r="H36" i="11" s="1"/>
  <c r="I36" i="11" s="1"/>
  <c r="D36" i="24" s="1"/>
  <c r="D35" i="11"/>
  <c r="F35" i="11" s="1"/>
  <c r="D34" i="11"/>
  <c r="F34" i="11" s="1"/>
  <c r="H34" i="11" s="1"/>
  <c r="I34" i="11" s="1"/>
  <c r="D34" i="24" s="1"/>
  <c r="D33" i="11"/>
  <c r="F33" i="11" s="1"/>
  <c r="H33" i="11" s="1"/>
  <c r="I33" i="11" s="1"/>
  <c r="D33" i="24" s="1"/>
  <c r="D32" i="11"/>
  <c r="F32" i="11" s="1"/>
  <c r="H32" i="11" s="1"/>
  <c r="I32" i="11" s="1"/>
  <c r="D32" i="24" s="1"/>
  <c r="D31" i="11"/>
  <c r="F31" i="11" s="1"/>
  <c r="H31" i="11" s="1"/>
  <c r="I31" i="11" s="1"/>
  <c r="D31" i="24" s="1"/>
  <c r="D30" i="11"/>
  <c r="F30" i="11" s="1"/>
  <c r="H30" i="11" s="1"/>
  <c r="I30" i="11" s="1"/>
  <c r="D30" i="24" s="1"/>
  <c r="D29" i="11"/>
  <c r="D28" i="11"/>
  <c r="F28" i="11" s="1"/>
  <c r="H28" i="11" s="1"/>
  <c r="I28" i="11" s="1"/>
  <c r="D28" i="24" s="1"/>
  <c r="D27" i="11"/>
  <c r="F27" i="11" s="1"/>
  <c r="H27" i="11" s="1"/>
  <c r="I27" i="11" s="1"/>
  <c r="D27" i="24" s="1"/>
  <c r="D26" i="11"/>
  <c r="F26" i="11" s="1"/>
  <c r="H26" i="11" s="1"/>
  <c r="I26" i="11" s="1"/>
  <c r="D26" i="24" s="1"/>
  <c r="D25" i="11"/>
  <c r="F25" i="11" s="1"/>
  <c r="H25" i="11" s="1"/>
  <c r="I25" i="11" s="1"/>
  <c r="K25" i="11" s="1"/>
  <c r="M25" i="11" s="1"/>
  <c r="O25" i="11" s="1"/>
  <c r="Q25" i="11" s="1"/>
  <c r="S25" i="11" s="1"/>
  <c r="U25" i="11" s="1"/>
  <c r="W25" i="11" s="1"/>
  <c r="Y25" i="11" s="1"/>
  <c r="AA25" i="11" s="1"/>
  <c r="AC25" i="11" s="1"/>
  <c r="AE25" i="11" s="1"/>
  <c r="AG25" i="11" s="1"/>
  <c r="AI25" i="11" s="1"/>
  <c r="AK25" i="11" s="1"/>
  <c r="AM25" i="11" s="1"/>
  <c r="AO25" i="11" s="1"/>
  <c r="AQ25" i="11" s="1"/>
  <c r="AS25" i="11" s="1"/>
  <c r="AU25" i="11" s="1"/>
  <c r="AW25" i="11" s="1"/>
  <c r="AY25" i="11" s="1"/>
  <c r="BA25" i="11" s="1"/>
  <c r="BC25" i="11" s="1"/>
  <c r="BE25" i="11" s="1"/>
  <c r="BG25" i="11" s="1"/>
  <c r="BI25" i="11" s="1"/>
  <c r="BK25" i="11" s="1"/>
  <c r="BM25" i="11" s="1"/>
  <c r="BO25" i="11" s="1"/>
  <c r="BQ25" i="11" s="1"/>
  <c r="BS25" i="11" s="1"/>
  <c r="BU25" i="11" s="1"/>
  <c r="BW25" i="11" s="1"/>
  <c r="BY25" i="11" s="1"/>
  <c r="CA25" i="11" s="1"/>
  <c r="CC25" i="11" s="1"/>
  <c r="CE25" i="11" s="1"/>
  <c r="CG25" i="11" s="1"/>
  <c r="CI25" i="11" s="1"/>
  <c r="CK25" i="11" s="1"/>
  <c r="CM25" i="11" s="1"/>
  <c r="CO25" i="11" s="1"/>
  <c r="CQ25" i="11" s="1"/>
  <c r="CS25" i="11" s="1"/>
  <c r="CU25" i="11" s="1"/>
  <c r="CW25" i="11" s="1"/>
  <c r="CY25" i="11" s="1"/>
  <c r="DA25" i="11" s="1"/>
  <c r="DC25" i="11" s="1"/>
  <c r="DE25" i="11" s="1"/>
  <c r="DG25" i="11" s="1"/>
  <c r="DI25" i="11" s="1"/>
  <c r="DK25" i="11" s="1"/>
  <c r="DM25" i="11" s="1"/>
  <c r="DO25" i="11" s="1"/>
  <c r="DQ25" i="11" s="1"/>
  <c r="DS25" i="11" s="1"/>
  <c r="DU25" i="11" s="1"/>
  <c r="DW25" i="11" s="1"/>
  <c r="DY25" i="11" s="1"/>
  <c r="EA25" i="11" s="1"/>
  <c r="D25" i="24" s="1"/>
  <c r="D24" i="11"/>
  <c r="F24" i="11" s="1"/>
  <c r="H24" i="11" s="1"/>
  <c r="I24" i="11" s="1"/>
  <c r="K24" i="11" s="1"/>
  <c r="M24" i="11" s="1"/>
  <c r="O24" i="11" s="1"/>
  <c r="Q24" i="11" s="1"/>
  <c r="S24" i="11" s="1"/>
  <c r="U24" i="11" s="1"/>
  <c r="W24" i="11" s="1"/>
  <c r="Y24" i="11" s="1"/>
  <c r="AA24" i="11" s="1"/>
  <c r="AC24" i="11" s="1"/>
  <c r="AE24" i="11" s="1"/>
  <c r="AG24" i="11" s="1"/>
  <c r="AI24" i="11" s="1"/>
  <c r="AK24" i="11" s="1"/>
  <c r="AM24" i="11" s="1"/>
  <c r="AO24" i="11" s="1"/>
  <c r="AQ24" i="11" s="1"/>
  <c r="AS24" i="11" s="1"/>
  <c r="AU24" i="11" s="1"/>
  <c r="AW24" i="11" s="1"/>
  <c r="AY24" i="11" s="1"/>
  <c r="BA24" i="11" s="1"/>
  <c r="BC24" i="11" s="1"/>
  <c r="BE24" i="11" s="1"/>
  <c r="BG24" i="11" s="1"/>
  <c r="BI24" i="11" s="1"/>
  <c r="BK24" i="11" s="1"/>
  <c r="BM24" i="11" s="1"/>
  <c r="BO24" i="11" s="1"/>
  <c r="BQ24" i="11" s="1"/>
  <c r="BS24" i="11" s="1"/>
  <c r="BU24" i="11" s="1"/>
  <c r="BW24" i="11" s="1"/>
  <c r="BY24" i="11" s="1"/>
  <c r="CA24" i="11" s="1"/>
  <c r="CC24" i="11" s="1"/>
  <c r="CE24" i="11" s="1"/>
  <c r="CG24" i="11" s="1"/>
  <c r="CI24" i="11" s="1"/>
  <c r="CK24" i="11" s="1"/>
  <c r="CM24" i="11" s="1"/>
  <c r="CO24" i="11" s="1"/>
  <c r="CQ24" i="11" s="1"/>
  <c r="CS24" i="11" s="1"/>
  <c r="CU24" i="11" s="1"/>
  <c r="CW24" i="11" s="1"/>
  <c r="CY24" i="11" s="1"/>
  <c r="DA24" i="11" s="1"/>
  <c r="DC24" i="11" s="1"/>
  <c r="DE24" i="11" s="1"/>
  <c r="DG24" i="11" s="1"/>
  <c r="DI24" i="11" s="1"/>
  <c r="DK24" i="11" s="1"/>
  <c r="DM24" i="11" s="1"/>
  <c r="DO24" i="11" s="1"/>
  <c r="DQ24" i="11" s="1"/>
  <c r="DS24" i="11" s="1"/>
  <c r="DU24" i="11" s="1"/>
  <c r="DW24" i="11" s="1"/>
  <c r="DY24" i="11" s="1"/>
  <c r="EA24" i="11" s="1"/>
  <c r="D24" i="24" s="1"/>
  <c r="D23" i="11"/>
  <c r="F23" i="11" s="1"/>
  <c r="H23" i="11" s="1"/>
  <c r="I23" i="11" s="1"/>
  <c r="K23" i="11" s="1"/>
  <c r="M23" i="11" s="1"/>
  <c r="O23" i="11" s="1"/>
  <c r="Q23" i="11" s="1"/>
  <c r="S23" i="11" s="1"/>
  <c r="U23" i="11" s="1"/>
  <c r="W23" i="11" s="1"/>
  <c r="Y23" i="11" s="1"/>
  <c r="AA23" i="11" s="1"/>
  <c r="AC23" i="11" s="1"/>
  <c r="AE23" i="11" s="1"/>
  <c r="AG23" i="11" s="1"/>
  <c r="AI23" i="11" s="1"/>
  <c r="AK23" i="11" s="1"/>
  <c r="AM23" i="11" s="1"/>
  <c r="AO23" i="11" s="1"/>
  <c r="AQ23" i="11" s="1"/>
  <c r="AS23" i="11" s="1"/>
  <c r="AU23" i="11" s="1"/>
  <c r="AW23" i="11" s="1"/>
  <c r="AY23" i="11" s="1"/>
  <c r="BA23" i="11" s="1"/>
  <c r="BC23" i="11" s="1"/>
  <c r="BE23" i="11" s="1"/>
  <c r="BG23" i="11" s="1"/>
  <c r="BI23" i="11" s="1"/>
  <c r="BK23" i="11" s="1"/>
  <c r="BM23" i="11" s="1"/>
  <c r="BO23" i="11" s="1"/>
  <c r="BQ23" i="11" s="1"/>
  <c r="BS23" i="11" s="1"/>
  <c r="BU23" i="11" s="1"/>
  <c r="BW23" i="11" s="1"/>
  <c r="BY23" i="11" s="1"/>
  <c r="CA23" i="11" s="1"/>
  <c r="CC23" i="11" s="1"/>
  <c r="CE23" i="11" s="1"/>
  <c r="CG23" i="11" s="1"/>
  <c r="CI23" i="11" s="1"/>
  <c r="CK23" i="11" s="1"/>
  <c r="CM23" i="11" s="1"/>
  <c r="CO23" i="11" s="1"/>
  <c r="CQ23" i="11" s="1"/>
  <c r="CS23" i="11" s="1"/>
  <c r="CU23" i="11" s="1"/>
  <c r="CW23" i="11" s="1"/>
  <c r="CY23" i="11" s="1"/>
  <c r="DA23" i="11" s="1"/>
  <c r="DC23" i="11" s="1"/>
  <c r="DE23" i="11" s="1"/>
  <c r="DG23" i="11" s="1"/>
  <c r="DI23" i="11" s="1"/>
  <c r="DK23" i="11" s="1"/>
  <c r="DM23" i="11" s="1"/>
  <c r="DO23" i="11" s="1"/>
  <c r="DQ23" i="11" s="1"/>
  <c r="DS23" i="11" s="1"/>
  <c r="DU23" i="11" s="1"/>
  <c r="DW23" i="11" s="1"/>
  <c r="DY23" i="11" s="1"/>
  <c r="EA23" i="11" s="1"/>
  <c r="D23" i="24" s="1"/>
  <c r="D22" i="11"/>
  <c r="F22" i="11" s="1"/>
  <c r="D21" i="11"/>
  <c r="F21" i="11" s="1"/>
  <c r="D20" i="11"/>
  <c r="F20" i="11" s="1"/>
  <c r="D19" i="11"/>
  <c r="F19" i="11" s="1"/>
  <c r="D18" i="11"/>
  <c r="F18" i="11" s="1"/>
  <c r="D17" i="11"/>
  <c r="F17" i="11" s="1"/>
  <c r="D16" i="11"/>
  <c r="F16" i="11" s="1"/>
  <c r="H16" i="11" s="1"/>
  <c r="I16" i="11" s="1"/>
  <c r="D16" i="24" s="1"/>
  <c r="D15" i="11"/>
  <c r="F15" i="11" s="1"/>
  <c r="H15" i="11" s="1"/>
  <c r="I15" i="11" s="1"/>
  <c r="D15" i="24" s="1"/>
  <c r="D14" i="11"/>
  <c r="F14" i="11" s="1"/>
  <c r="H14" i="11" s="1"/>
  <c r="I14" i="11" s="1"/>
  <c r="D14" i="24" s="1"/>
  <c r="D13" i="11"/>
  <c r="F13" i="11" s="1"/>
  <c r="H13" i="11" s="1"/>
  <c r="I13" i="11" s="1"/>
  <c r="D13" i="24" s="1"/>
  <c r="D12" i="11"/>
  <c r="F12" i="11" s="1"/>
  <c r="H12" i="11" s="1"/>
  <c r="I12" i="11" s="1"/>
  <c r="D12" i="24" s="1"/>
  <c r="D11" i="11"/>
  <c r="F11" i="11" s="1"/>
  <c r="H11" i="11" s="1"/>
  <c r="I11" i="11" s="1"/>
  <c r="D11" i="24" s="1"/>
  <c r="D10" i="11"/>
  <c r="F10" i="11" s="1"/>
  <c r="H10" i="11" s="1"/>
  <c r="I10" i="11" s="1"/>
  <c r="D10" i="24" s="1"/>
  <c r="D9" i="11"/>
  <c r="F9" i="11" s="1"/>
  <c r="H9" i="11" s="1"/>
  <c r="I9" i="11" s="1"/>
  <c r="D9" i="24" s="1"/>
  <c r="D8" i="11"/>
  <c r="F8" i="11" s="1"/>
  <c r="H8" i="11" s="1"/>
  <c r="I8" i="11" s="1"/>
  <c r="D8" i="24" s="1"/>
  <c r="D7" i="11"/>
  <c r="F7" i="11" s="1"/>
  <c r="H7" i="11" s="1"/>
  <c r="I7" i="11" s="1"/>
  <c r="D7" i="24" s="1"/>
  <c r="D6" i="11"/>
  <c r="F6" i="11" s="1"/>
  <c r="H6" i="11" s="1"/>
  <c r="I6" i="11" s="1"/>
  <c r="D6" i="24" s="1"/>
  <c r="D5" i="11"/>
  <c r="F5" i="11" s="1"/>
  <c r="H5" i="11" s="1"/>
  <c r="I5" i="11" s="1"/>
  <c r="D5" i="24" s="1"/>
  <c r="D4" i="11"/>
  <c r="F4" i="11" s="1"/>
  <c r="H4" i="11" s="1"/>
  <c r="I4" i="11" s="1"/>
  <c r="D3" i="11"/>
  <c r="D2" i="11"/>
  <c r="F2" i="11" s="1"/>
  <c r="D111" i="11"/>
  <c r="F111" i="11" s="1"/>
  <c r="H111" i="11" s="1"/>
  <c r="I111" i="11" s="1"/>
  <c r="D111" i="24" s="1"/>
  <c r="D110" i="11"/>
  <c r="F110" i="11" s="1"/>
  <c r="H110" i="11" s="1"/>
  <c r="I110" i="11" s="1"/>
  <c r="D110" i="24" s="1"/>
  <c r="D109" i="11"/>
  <c r="F109" i="11" s="1"/>
  <c r="D108" i="11"/>
  <c r="F108" i="11" s="1"/>
  <c r="D107" i="11"/>
  <c r="F107" i="11" s="1"/>
  <c r="H107" i="11" s="1"/>
  <c r="I107" i="11" s="1"/>
  <c r="D107" i="24" s="1"/>
  <c r="D106" i="11"/>
  <c r="F106" i="11" s="1"/>
  <c r="H106" i="11" s="1"/>
  <c r="I106" i="11" s="1"/>
  <c r="D106" i="24" s="1"/>
  <c r="D105" i="11"/>
  <c r="F105" i="11" s="1"/>
  <c r="D104" i="11"/>
  <c r="F104" i="11" s="1"/>
  <c r="D103" i="11"/>
  <c r="F103" i="11" s="1"/>
  <c r="D102" i="11"/>
  <c r="F102" i="11" s="1"/>
  <c r="H102" i="11" s="1"/>
  <c r="D101" i="11"/>
  <c r="F101" i="11" s="1"/>
  <c r="H101" i="11" s="1"/>
  <c r="I101" i="11" s="1"/>
  <c r="D101" i="24" s="1"/>
  <c r="D100" i="11"/>
  <c r="F100" i="11" s="1"/>
  <c r="H100" i="11" s="1"/>
  <c r="D99" i="11"/>
  <c r="F99" i="11" s="1"/>
  <c r="H99" i="11" s="1"/>
  <c r="D98" i="11"/>
  <c r="F98" i="11" s="1"/>
  <c r="H98" i="11" s="1"/>
  <c r="D97" i="11"/>
  <c r="F97" i="11" s="1"/>
  <c r="H97" i="11" s="1"/>
  <c r="D96" i="11"/>
  <c r="F96" i="11" s="1"/>
  <c r="H96" i="11" s="1"/>
  <c r="I96" i="11" s="1"/>
  <c r="D96" i="24" s="1"/>
  <c r="D95" i="11"/>
  <c r="F95" i="11" s="1"/>
  <c r="H95" i="11" s="1"/>
  <c r="D94" i="11"/>
  <c r="F94" i="11" s="1"/>
  <c r="H94" i="11" s="1"/>
  <c r="D93" i="11"/>
  <c r="F93" i="11" s="1"/>
  <c r="H93" i="11" s="1"/>
  <c r="I93" i="11" s="1"/>
  <c r="D93" i="24" s="1"/>
  <c r="D92" i="11"/>
  <c r="F92" i="11" s="1"/>
  <c r="H92" i="11" s="1"/>
  <c r="D91" i="11"/>
  <c r="F91" i="11" s="1"/>
  <c r="H91" i="11" s="1"/>
  <c r="D90" i="11"/>
  <c r="F90" i="11" s="1"/>
  <c r="D89" i="11"/>
  <c r="F89" i="11" s="1"/>
  <c r="D88" i="11"/>
  <c r="F88" i="11" s="1"/>
  <c r="H88" i="11" s="1"/>
  <c r="I88" i="11" s="1"/>
  <c r="D88" i="24" s="1"/>
  <c r="D87" i="11"/>
  <c r="F87" i="11" s="1"/>
  <c r="H87" i="11" s="1"/>
  <c r="I87" i="11" s="1"/>
  <c r="D87" i="24" s="1"/>
  <c r="D86" i="11"/>
  <c r="F86" i="11" s="1"/>
  <c r="H86" i="11" s="1"/>
  <c r="I86" i="11" s="1"/>
  <c r="D85" i="11"/>
  <c r="F85" i="11" s="1"/>
  <c r="H85" i="11" s="1"/>
  <c r="I85" i="11" s="1"/>
  <c r="D84" i="11"/>
  <c r="F84" i="11" s="1"/>
  <c r="D83" i="11"/>
  <c r="F83" i="11" s="1"/>
  <c r="D82" i="11"/>
  <c r="F82" i="11" s="1"/>
  <c r="H82" i="11" s="1"/>
  <c r="I82" i="11" s="1"/>
  <c r="D82" i="24" s="1"/>
  <c r="D81" i="11"/>
  <c r="F81" i="11" s="1"/>
  <c r="H81" i="11" s="1"/>
  <c r="I81" i="11" s="1"/>
  <c r="D81" i="24" s="1"/>
  <c r="D80" i="11"/>
  <c r="F80" i="11" s="1"/>
  <c r="D79" i="11"/>
  <c r="F79" i="11" s="1"/>
  <c r="D78" i="11"/>
  <c r="F78" i="11" s="1"/>
  <c r="D77" i="11"/>
  <c r="F77" i="11" s="1"/>
  <c r="D76" i="11"/>
  <c r="F76" i="11" s="1"/>
  <c r="D75" i="11"/>
  <c r="F75" i="11" s="1"/>
  <c r="D74" i="11"/>
  <c r="F74" i="11" s="1"/>
  <c r="H74" i="11" s="1"/>
  <c r="I74" i="11" s="1"/>
  <c r="D74" i="24" s="1"/>
  <c r="D73" i="11"/>
  <c r="F73" i="11" s="1"/>
  <c r="H73" i="11" s="1"/>
  <c r="I73" i="11" s="1"/>
  <c r="D73" i="24" s="1"/>
  <c r="D72" i="11"/>
  <c r="F72" i="11" s="1"/>
  <c r="H72" i="11" s="1"/>
  <c r="I72" i="11" s="1"/>
  <c r="D72" i="24" s="1"/>
  <c r="D71" i="11"/>
  <c r="F71" i="11" s="1"/>
  <c r="H71" i="11" s="1"/>
  <c r="I71" i="11" s="1"/>
  <c r="D71" i="24" s="1"/>
  <c r="D70" i="11"/>
  <c r="F70" i="11" s="1"/>
  <c r="H70" i="11" s="1"/>
  <c r="I70" i="11" s="1"/>
  <c r="D70" i="24" s="1"/>
  <c r="D69" i="11"/>
  <c r="F69" i="11" s="1"/>
  <c r="H69" i="11" s="1"/>
  <c r="I69" i="11" s="1"/>
  <c r="D69" i="24" s="1"/>
  <c r="D68" i="11"/>
  <c r="F68" i="11" s="1"/>
  <c r="H68" i="11" s="1"/>
  <c r="I68" i="11" s="1"/>
  <c r="D68" i="24" s="1"/>
  <c r="D67" i="11"/>
  <c r="F67" i="11" s="1"/>
  <c r="H67" i="11" s="1"/>
  <c r="I67" i="11" s="1"/>
  <c r="D67" i="24" s="1"/>
  <c r="D66" i="11"/>
  <c r="F66" i="11" s="1"/>
  <c r="H66" i="11" s="1"/>
  <c r="I66" i="11" s="1"/>
  <c r="D66" i="24" s="1"/>
  <c r="D65" i="11"/>
  <c r="F65" i="11" s="1"/>
  <c r="D64" i="11"/>
  <c r="F64" i="11" s="1"/>
  <c r="D63" i="11"/>
  <c r="F63" i="11" s="1"/>
  <c r="D62" i="11"/>
  <c r="F62" i="11" s="1"/>
  <c r="D61" i="11"/>
  <c r="F61" i="11" s="1"/>
  <c r="H61" i="11" s="1"/>
  <c r="I61" i="11" s="1"/>
  <c r="D61" i="24" s="1"/>
  <c r="D60" i="11"/>
  <c r="F60" i="11" s="1"/>
  <c r="H60" i="11" s="1"/>
  <c r="I60" i="11" s="1"/>
  <c r="D60" i="24" s="1"/>
  <c r="D59" i="11"/>
  <c r="F59" i="11" s="1"/>
  <c r="H59" i="11" s="1"/>
  <c r="I59" i="11" s="1"/>
  <c r="D59" i="24" s="1"/>
  <c r="D58" i="11"/>
  <c r="F58" i="11" s="1"/>
  <c r="D57" i="11"/>
  <c r="F57" i="11" s="1"/>
  <c r="D56" i="11"/>
  <c r="F56" i="11" s="1"/>
  <c r="D55" i="11"/>
  <c r="F55" i="11" s="1"/>
  <c r="D54" i="11"/>
  <c r="F54" i="11" s="1"/>
  <c r="D53" i="11"/>
  <c r="F53" i="11" s="1"/>
  <c r="H53" i="11" s="1"/>
  <c r="D52" i="11"/>
  <c r="F52" i="11" s="1"/>
  <c r="H52" i="11" s="1"/>
  <c r="I52" i="11" s="1"/>
  <c r="D52" i="24" s="1"/>
  <c r="D51" i="11"/>
  <c r="F51" i="11" s="1"/>
  <c r="D50" i="11"/>
  <c r="F50" i="11" s="1"/>
  <c r="D49" i="11"/>
  <c r="F49" i="11" s="1"/>
  <c r="D48" i="11"/>
  <c r="F48" i="11" s="1"/>
  <c r="D47" i="11"/>
  <c r="F47" i="11" s="1"/>
  <c r="D46" i="11"/>
  <c r="F46" i="11" s="1"/>
  <c r="H46" i="11" s="1"/>
  <c r="I46" i="11" s="1"/>
  <c r="D46" i="24" s="1"/>
  <c r="D45" i="11"/>
  <c r="F45" i="11" s="1"/>
  <c r="H45" i="11" s="1"/>
  <c r="I45" i="11" s="1"/>
  <c r="D45" i="24" s="1"/>
  <c r="D44" i="11"/>
  <c r="F44" i="11" s="1"/>
  <c r="H44" i="11" s="1"/>
  <c r="I44" i="11" s="1"/>
  <c r="D44" i="24" s="1"/>
  <c r="D43" i="11"/>
  <c r="F43" i="11" s="1"/>
  <c r="H43" i="11" s="1"/>
  <c r="I43" i="11" s="1"/>
  <c r="D43" i="24" s="1"/>
  <c r="D42" i="11"/>
  <c r="F42" i="11" s="1"/>
  <c r="H42" i="11" s="1"/>
  <c r="I42" i="11" s="1"/>
  <c r="D42" i="24" s="1"/>
  <c r="D41" i="11"/>
  <c r="F41" i="11" s="1"/>
  <c r="H41" i="11" s="1"/>
  <c r="I41" i="11" s="1"/>
  <c r="D41" i="24" s="1"/>
  <c r="D40" i="11"/>
  <c r="F40" i="11" s="1"/>
  <c r="H40" i="11" s="1"/>
  <c r="I40" i="11" s="1"/>
  <c r="D40" i="24" s="1"/>
  <c r="D39" i="11"/>
  <c r="F39" i="11" s="1"/>
  <c r="H39" i="11" s="1"/>
  <c r="I39" i="11" s="1"/>
  <c r="D39" i="24" s="1"/>
  <c r="D38" i="11"/>
  <c r="F38" i="11" s="1"/>
  <c r="H38" i="11" s="1"/>
  <c r="I38" i="11" s="1"/>
  <c r="D38" i="24" s="1"/>
  <c r="L46" i="3"/>
  <c r="L45" i="3"/>
  <c r="L88" i="3"/>
  <c r="L87" i="3"/>
  <c r="L88" i="2"/>
  <c r="L87" i="2"/>
  <c r="L46" i="2"/>
  <c r="L45" i="2"/>
  <c r="L13" i="2"/>
  <c r="L12" i="2"/>
  <c r="L11" i="2"/>
  <c r="L10" i="2"/>
  <c r="L111" i="3"/>
  <c r="L110" i="3"/>
  <c r="L109" i="3"/>
  <c r="L108" i="3"/>
  <c r="L107" i="3"/>
  <c r="L106" i="3"/>
  <c r="L105" i="3"/>
  <c r="L104" i="3"/>
  <c r="L103" i="3"/>
  <c r="L102" i="3"/>
  <c r="L101" i="3"/>
  <c r="L100" i="3"/>
  <c r="L99" i="3"/>
  <c r="L98" i="3"/>
  <c r="L97" i="3"/>
  <c r="L96" i="3"/>
  <c r="L95" i="3"/>
  <c r="L94" i="3"/>
  <c r="L93" i="3"/>
  <c r="L92" i="3"/>
  <c r="L91" i="3"/>
  <c r="L90" i="3"/>
  <c r="L89" i="3"/>
  <c r="L86" i="3"/>
  <c r="L85" i="3"/>
  <c r="L84" i="3"/>
  <c r="L83" i="3"/>
  <c r="L82" i="3"/>
  <c r="L81" i="3"/>
  <c r="L80" i="3"/>
  <c r="L79" i="3"/>
  <c r="L78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L64" i="3"/>
  <c r="L63" i="3"/>
  <c r="L62" i="3"/>
  <c r="L61" i="3"/>
  <c r="L60" i="3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L44" i="3"/>
  <c r="L43" i="3"/>
  <c r="L42" i="3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L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L14" i="3"/>
  <c r="L13" i="3"/>
  <c r="L12" i="3"/>
  <c r="L11" i="3"/>
  <c r="L10" i="3"/>
  <c r="L9" i="3"/>
  <c r="L8" i="3"/>
  <c r="L7" i="3"/>
  <c r="L6" i="3"/>
  <c r="L5" i="3"/>
  <c r="L4" i="3"/>
  <c r="L3" i="3"/>
  <c r="L2" i="3"/>
  <c r="L111" i="2"/>
  <c r="L110" i="2"/>
  <c r="L109" i="2"/>
  <c r="L108" i="2"/>
  <c r="L107" i="2"/>
  <c r="L106" i="2"/>
  <c r="L105" i="2"/>
  <c r="L104" i="2"/>
  <c r="L103" i="2"/>
  <c r="L102" i="2"/>
  <c r="L101" i="2"/>
  <c r="L100" i="2"/>
  <c r="L99" i="2"/>
  <c r="L98" i="2"/>
  <c r="L97" i="2"/>
  <c r="L96" i="2"/>
  <c r="L95" i="2"/>
  <c r="L94" i="2"/>
  <c r="L93" i="2"/>
  <c r="L92" i="2"/>
  <c r="L91" i="2"/>
  <c r="L90" i="2"/>
  <c r="L89" i="2"/>
  <c r="L86" i="2"/>
  <c r="L85" i="2"/>
  <c r="L84" i="2"/>
  <c r="L83" i="2"/>
  <c r="L82" i="2"/>
  <c r="L81" i="2"/>
  <c r="L80" i="2"/>
  <c r="L79" i="2"/>
  <c r="L78" i="2"/>
  <c r="L77" i="2"/>
  <c r="L76" i="2"/>
  <c r="L75" i="2"/>
  <c r="L74" i="2"/>
  <c r="L73" i="2"/>
  <c r="L72" i="2"/>
  <c r="L71" i="2"/>
  <c r="L70" i="2"/>
  <c r="L69" i="2"/>
  <c r="L68" i="2"/>
  <c r="L67" i="2"/>
  <c r="L66" i="2"/>
  <c r="L65" i="2"/>
  <c r="L64" i="2"/>
  <c r="L63" i="2"/>
  <c r="L62" i="2"/>
  <c r="L61" i="2"/>
  <c r="L60" i="2"/>
  <c r="L59" i="2"/>
  <c r="L58" i="2"/>
  <c r="L57" i="2"/>
  <c r="L56" i="2"/>
  <c r="L55" i="2"/>
  <c r="L54" i="2"/>
  <c r="L53" i="2"/>
  <c r="L52" i="2"/>
  <c r="L51" i="2"/>
  <c r="L50" i="2"/>
  <c r="L49" i="2"/>
  <c r="L48" i="2"/>
  <c r="L47" i="2"/>
  <c r="L44" i="2"/>
  <c r="L43" i="2"/>
  <c r="L42" i="2"/>
  <c r="L41" i="2"/>
  <c r="L40" i="2"/>
  <c r="L39" i="2"/>
  <c r="L38" i="2"/>
  <c r="L37" i="2"/>
  <c r="L36" i="2"/>
  <c r="L35" i="2"/>
  <c r="L34" i="2"/>
  <c r="L33" i="2"/>
  <c r="L32" i="2"/>
  <c r="L31" i="2"/>
  <c r="L30" i="2"/>
  <c r="L29" i="2"/>
  <c r="L28" i="2"/>
  <c r="L27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9" i="2"/>
  <c r="L8" i="2"/>
  <c r="L7" i="2"/>
  <c r="L6" i="2"/>
  <c r="L5" i="2"/>
  <c r="L4" i="2"/>
  <c r="L3" i="2"/>
  <c r="L2" i="2"/>
  <c r="F98" i="17"/>
  <c r="H98" i="17" s="1"/>
  <c r="I98" i="17" s="1"/>
  <c r="F93" i="17"/>
  <c r="H93" i="17" s="1"/>
  <c r="I93" i="17" s="1"/>
  <c r="F80" i="17"/>
  <c r="F76" i="17"/>
  <c r="F64" i="17"/>
  <c r="F60" i="17"/>
  <c r="H60" i="17" s="1"/>
  <c r="I60" i="17" s="1"/>
  <c r="F48" i="17"/>
  <c r="F33" i="17"/>
  <c r="H33" i="17" s="1"/>
  <c r="I33" i="17" s="1"/>
  <c r="F29" i="11"/>
  <c r="H29" i="11" s="1"/>
  <c r="I29" i="11" s="1"/>
  <c r="D29" i="24" s="1"/>
  <c r="H48" i="11" l="1"/>
  <c r="D48" i="24" s="1"/>
  <c r="H104" i="11"/>
  <c r="H2" i="11"/>
  <c r="K2" i="11" s="1"/>
  <c r="M2" i="11" s="1"/>
  <c r="H105" i="11"/>
  <c r="D105" i="24" s="1"/>
  <c r="H47" i="11"/>
  <c r="D47" i="24" s="1"/>
  <c r="H63" i="11"/>
  <c r="D63" i="24" s="1"/>
  <c r="H75" i="11"/>
  <c r="D75" i="24" s="1"/>
  <c r="H3" i="17"/>
  <c r="I3" i="17" s="1"/>
  <c r="H35" i="17"/>
  <c r="I35" i="17" s="1"/>
  <c r="H18" i="17"/>
  <c r="I18" i="17" s="1"/>
  <c r="H62" i="17"/>
  <c r="I62" i="17" s="1"/>
  <c r="H78" i="17"/>
  <c r="I78" i="17" s="1"/>
  <c r="H102" i="17"/>
  <c r="I102" i="17" s="1"/>
  <c r="H63" i="17"/>
  <c r="I63" i="17" s="1"/>
  <c r="H67" i="17"/>
  <c r="I67" i="17" s="1"/>
  <c r="H75" i="17"/>
  <c r="I75" i="17" s="1"/>
  <c r="H19" i="17"/>
  <c r="I19" i="17" s="1"/>
  <c r="H86" i="17"/>
  <c r="I86" i="17" s="1"/>
  <c r="H20" i="17"/>
  <c r="H44" i="17"/>
  <c r="I44" i="17" s="1"/>
  <c r="H47" i="17"/>
  <c r="I47" i="17" s="1"/>
  <c r="H64" i="17"/>
  <c r="H17" i="17"/>
  <c r="H21" i="17"/>
  <c r="H77" i="17"/>
  <c r="I77" i="17" s="1"/>
  <c r="I4" i="17"/>
  <c r="H25" i="17"/>
  <c r="I25" i="17" s="1"/>
  <c r="H37" i="17"/>
  <c r="I37" i="17" s="1"/>
  <c r="H49" i="17"/>
  <c r="I49" i="17" s="1"/>
  <c r="H85" i="17"/>
  <c r="I85" i="17" s="1"/>
  <c r="H97" i="17"/>
  <c r="I97" i="17" s="1"/>
  <c r="H105" i="17"/>
  <c r="I105" i="17" s="1"/>
  <c r="I68" i="17"/>
  <c r="H48" i="17"/>
  <c r="I48" i="17" s="1"/>
  <c r="H76" i="17"/>
  <c r="I76" i="17" s="1"/>
  <c r="H80" i="17"/>
  <c r="I80" i="17" s="1"/>
  <c r="H100" i="17"/>
  <c r="I100" i="17" s="1"/>
  <c r="H104" i="17"/>
  <c r="I104" i="17" s="1"/>
  <c r="H14" i="17"/>
  <c r="I14" i="17" s="1"/>
  <c r="H22" i="17"/>
  <c r="I22" i="17" s="1"/>
  <c r="H38" i="17"/>
  <c r="I38" i="17" s="1"/>
  <c r="H42" i="17"/>
  <c r="I42" i="17" s="1"/>
  <c r="H66" i="17"/>
  <c r="I66" i="17" s="1"/>
  <c r="H27" i="17"/>
  <c r="I27" i="17" s="1"/>
  <c r="H43" i="17"/>
  <c r="I43" i="17" s="1"/>
  <c r="H95" i="17"/>
  <c r="I95" i="17" s="1"/>
  <c r="H99" i="17"/>
  <c r="I99" i="17" s="1"/>
  <c r="H54" i="11"/>
  <c r="I94" i="11"/>
  <c r="D94" i="24" s="1"/>
  <c r="I98" i="11"/>
  <c r="D98" i="24" s="1"/>
  <c r="I102" i="11"/>
  <c r="D102" i="24" s="1"/>
  <c r="H78" i="11"/>
  <c r="D78" i="24" s="1"/>
  <c r="I97" i="11"/>
  <c r="D97" i="24" s="1"/>
  <c r="I91" i="11"/>
  <c r="D91" i="24" s="1"/>
  <c r="I95" i="11"/>
  <c r="D95" i="24" s="1"/>
  <c r="I99" i="11"/>
  <c r="D99" i="24" s="1"/>
  <c r="I92" i="11"/>
  <c r="D92" i="24" s="1"/>
  <c r="I100" i="11"/>
  <c r="D100" i="24" s="1"/>
  <c r="H50" i="11"/>
  <c r="I50" i="11" s="1"/>
  <c r="D50" i="24" s="1"/>
  <c r="H56" i="11"/>
  <c r="I56" i="11" s="1"/>
  <c r="H64" i="11"/>
  <c r="I64" i="11" s="1"/>
  <c r="D64" i="24" s="1"/>
  <c r="H89" i="11"/>
  <c r="I89" i="11" s="1"/>
  <c r="D89" i="24" s="1"/>
  <c r="H108" i="11"/>
  <c r="I108" i="11" s="1"/>
  <c r="D108" i="24" s="1"/>
  <c r="H49" i="11"/>
  <c r="I49" i="11" s="1"/>
  <c r="D49" i="24" s="1"/>
  <c r="H20" i="11"/>
  <c r="D20" i="24" s="1"/>
  <c r="H35" i="11"/>
  <c r="D35" i="24" s="1"/>
  <c r="H62" i="11"/>
  <c r="H90" i="11"/>
  <c r="I90" i="11" s="1"/>
  <c r="D90" i="24" s="1"/>
  <c r="H58" i="11"/>
  <c r="I58" i="11" s="1"/>
  <c r="D58" i="24" s="1"/>
  <c r="H109" i="11"/>
  <c r="I109" i="11" s="1"/>
  <c r="D109" i="24" s="1"/>
  <c r="H51" i="11"/>
  <c r="I51" i="11" s="1"/>
  <c r="D51" i="24" s="1"/>
  <c r="H55" i="11"/>
  <c r="H79" i="11"/>
  <c r="I79" i="11" s="1"/>
  <c r="D79" i="24" s="1"/>
  <c r="H57" i="11"/>
  <c r="I57" i="11" s="1"/>
  <c r="D57" i="24" s="1"/>
  <c r="H65" i="11"/>
  <c r="I65" i="11" s="1"/>
  <c r="D65" i="24" s="1"/>
  <c r="H17" i="11"/>
  <c r="D17" i="24" s="1"/>
  <c r="H21" i="11"/>
  <c r="D21" i="24" s="1"/>
  <c r="H80" i="11"/>
  <c r="I80" i="11" s="1"/>
  <c r="D80" i="24" s="1"/>
  <c r="H84" i="11"/>
  <c r="H18" i="11"/>
  <c r="D18" i="24" s="1"/>
  <c r="H83" i="11"/>
  <c r="H103" i="11"/>
  <c r="I103" i="11" s="1"/>
  <c r="D103" i="24" s="1"/>
  <c r="K4" i="11"/>
  <c r="M4" i="11" s="1"/>
  <c r="O4" i="11" s="1"/>
  <c r="Q4" i="11" s="1"/>
  <c r="S4" i="11" s="1"/>
  <c r="U4" i="11" s="1"/>
  <c r="W4" i="11" s="1"/>
  <c r="Y4" i="11" s="1"/>
  <c r="AA4" i="11" s="1"/>
  <c r="AC4" i="11" s="1"/>
  <c r="AE4" i="11" s="1"/>
  <c r="AG4" i="11" s="1"/>
  <c r="AI4" i="11" s="1"/>
  <c r="AK4" i="11" s="1"/>
  <c r="AM4" i="11" s="1"/>
  <c r="AO4" i="11" s="1"/>
  <c r="AQ4" i="11" s="1"/>
  <c r="AS4" i="11" s="1"/>
  <c r="F112" i="17"/>
  <c r="F3" i="11"/>
  <c r="D112" i="11"/>
  <c r="D112" i="17"/>
  <c r="H22" i="11"/>
  <c r="D22" i="24" s="1"/>
  <c r="H19" i="11"/>
  <c r="D19" i="24" s="1"/>
  <c r="H77" i="11"/>
  <c r="D77" i="24" s="1"/>
  <c r="H2" i="17"/>
  <c r="I2" i="17" s="1"/>
  <c r="H76" i="11"/>
  <c r="D76" i="24" s="1"/>
  <c r="I17" i="11" l="1"/>
  <c r="I47" i="11"/>
  <c r="I77" i="11"/>
  <c r="I84" i="11"/>
  <c r="D84" i="24" s="1"/>
  <c r="I78" i="11"/>
  <c r="I63" i="11"/>
  <c r="I105" i="11"/>
  <c r="I35" i="11"/>
  <c r="I75" i="11"/>
  <c r="I104" i="11"/>
  <c r="I22" i="11"/>
  <c r="I18" i="11"/>
  <c r="I19" i="11"/>
  <c r="I76" i="11"/>
  <c r="I83" i="11"/>
  <c r="D83" i="24" s="1"/>
  <c r="I21" i="11"/>
  <c r="I20" i="11"/>
  <c r="I2" i="11"/>
  <c r="I48" i="11"/>
  <c r="I17" i="17"/>
  <c r="I20" i="17"/>
  <c r="D104" i="24"/>
  <c r="O2" i="11"/>
  <c r="Q2" i="11" s="1"/>
  <c r="S2" i="11" s="1"/>
  <c r="U2" i="11" s="1"/>
  <c r="W2" i="11" s="1"/>
  <c r="Y2" i="11" s="1"/>
  <c r="AA2" i="11" s="1"/>
  <c r="AC2" i="11" s="1"/>
  <c r="AE2" i="11" s="1"/>
  <c r="AG2" i="11" s="1"/>
  <c r="AI2" i="11" s="1"/>
  <c r="AK2" i="11" s="1"/>
  <c r="AM2" i="11" s="1"/>
  <c r="AO2" i="11" s="1"/>
  <c r="AQ2" i="11" s="1"/>
  <c r="AS2" i="11" s="1"/>
  <c r="AU2" i="11" s="1"/>
  <c r="AW2" i="11" s="1"/>
  <c r="AY2" i="11" s="1"/>
  <c r="BA2" i="11" s="1"/>
  <c r="BC2" i="11" s="1"/>
  <c r="BE2" i="11" s="1"/>
  <c r="BG2" i="11" s="1"/>
  <c r="BI2" i="11" s="1"/>
  <c r="BK2" i="11" s="1"/>
  <c r="BM2" i="11" s="1"/>
  <c r="BO2" i="11" s="1"/>
  <c r="BQ2" i="11" s="1"/>
  <c r="BS2" i="11" s="1"/>
  <c r="BU2" i="11" s="1"/>
  <c r="BW2" i="11" s="1"/>
  <c r="BY2" i="11" s="1"/>
  <c r="CA2" i="11" s="1"/>
  <c r="CC2" i="11" s="1"/>
  <c r="CE2" i="11" s="1"/>
  <c r="I21" i="17"/>
  <c r="I64" i="17"/>
  <c r="K2" i="17"/>
  <c r="I62" i="11"/>
  <c r="D62" i="24" s="1"/>
  <c r="AU4" i="11"/>
  <c r="AW4" i="11" s="1"/>
  <c r="AY4" i="11" s="1"/>
  <c r="BA4" i="11" s="1"/>
  <c r="BC4" i="11" s="1"/>
  <c r="BE4" i="11" s="1"/>
  <c r="BG4" i="11" s="1"/>
  <c r="BI4" i="11" s="1"/>
  <c r="BK4" i="11" s="1"/>
  <c r="BM4" i="11" s="1"/>
  <c r="BO4" i="11" s="1"/>
  <c r="BQ4" i="11" s="1"/>
  <c r="BS4" i="11" s="1"/>
  <c r="BU4" i="11" s="1"/>
  <c r="BW4" i="11" s="1"/>
  <c r="BY4" i="11" s="1"/>
  <c r="CA4" i="11" s="1"/>
  <c r="CC4" i="11" s="1"/>
  <c r="CE4" i="11" s="1"/>
  <c r="CG4" i="11" s="1"/>
  <c r="CI4" i="11" s="1"/>
  <c r="CK4" i="11" s="1"/>
  <c r="CM4" i="11" s="1"/>
  <c r="H112" i="17"/>
  <c r="H3" i="11"/>
  <c r="D3" i="24" s="1"/>
  <c r="F112" i="11"/>
  <c r="CO4" i="11" l="1"/>
  <c r="CG2" i="11"/>
  <c r="I3" i="11"/>
  <c r="I112" i="11" s="1"/>
  <c r="M2" i="17"/>
  <c r="I112" i="17"/>
  <c r="J112" i="17" s="1"/>
  <c r="H112" i="11"/>
  <c r="CQ4" i="11" l="1"/>
  <c r="CS4" i="11" s="1"/>
  <c r="CU4" i="11" s="1"/>
  <c r="CW4" i="11" s="1"/>
  <c r="CY4" i="11" s="1"/>
  <c r="DA4" i="11" s="1"/>
  <c r="DC4" i="11" s="1"/>
  <c r="DE4" i="11" s="1"/>
  <c r="DG4" i="11" s="1"/>
  <c r="DI4" i="11" s="1"/>
  <c r="DK4" i="11" s="1"/>
  <c r="DM4" i="11" s="1"/>
  <c r="DO4" i="11" s="1"/>
  <c r="DQ4" i="11" s="1"/>
  <c r="DS4" i="11" s="1"/>
  <c r="DU4" i="11" s="1"/>
  <c r="DW4" i="11" s="1"/>
  <c r="DY4" i="11" s="1"/>
  <c r="EA4" i="11" s="1"/>
  <c r="D4" i="24" s="1"/>
  <c r="CI2" i="11"/>
  <c r="L112" i="17"/>
  <c r="O2" i="17"/>
  <c r="M112" i="17"/>
  <c r="J112" i="11"/>
  <c r="O112" i="11"/>
  <c r="L112" i="11"/>
  <c r="D86" i="24" l="1"/>
  <c r="D56" i="24"/>
  <c r="D85" i="24"/>
  <c r="D54" i="24"/>
  <c r="CK2" i="11"/>
  <c r="N112" i="17"/>
  <c r="O112" i="17"/>
  <c r="P112" i="17" s="1"/>
  <c r="Q2" i="17"/>
  <c r="P112" i="11"/>
  <c r="M112" i="11"/>
  <c r="N112" i="11" s="1"/>
  <c r="CM2" i="11" l="1"/>
  <c r="S2" i="17"/>
  <c r="Q112" i="17"/>
  <c r="R112" i="17" s="1"/>
  <c r="Q112" i="11"/>
  <c r="CO2" i="11" l="1"/>
  <c r="U2" i="17"/>
  <c r="S112" i="17"/>
  <c r="T112" i="17" s="1"/>
  <c r="R112" i="11"/>
  <c r="CQ2" i="11" l="1"/>
  <c r="CS2" i="11" s="1"/>
  <c r="CU2" i="11" s="1"/>
  <c r="CW2" i="11" s="1"/>
  <c r="CY2" i="11" s="1"/>
  <c r="DA2" i="11" s="1"/>
  <c r="DC2" i="11" s="1"/>
  <c r="DE2" i="11" s="1"/>
  <c r="DG2" i="11" s="1"/>
  <c r="DI2" i="11" s="1"/>
  <c r="DK2" i="11" s="1"/>
  <c r="DM2" i="11" s="1"/>
  <c r="DO2" i="11" s="1"/>
  <c r="W2" i="17"/>
  <c r="U112" i="17"/>
  <c r="V112" i="17" s="1"/>
  <c r="S112" i="11"/>
  <c r="T112" i="11" s="1"/>
  <c r="DQ2" i="11" l="1"/>
  <c r="Y2" i="17"/>
  <c r="W112" i="17"/>
  <c r="X112" i="17" s="1"/>
  <c r="U112" i="11"/>
  <c r="V112" i="11" s="1"/>
  <c r="DS2" i="11" l="1"/>
  <c r="AA2" i="17"/>
  <c r="AA112" i="17" s="1"/>
  <c r="AB112" i="17" s="1"/>
  <c r="Y112" i="17"/>
  <c r="Z112" i="17" s="1"/>
  <c r="W112" i="11"/>
  <c r="X112" i="11" s="1"/>
  <c r="AC2" i="17" l="1"/>
  <c r="DU2" i="11"/>
  <c r="AE2" i="17"/>
  <c r="AC112" i="17"/>
  <c r="AD112" i="17" s="1"/>
  <c r="Y112" i="11"/>
  <c r="Z112" i="11" s="1"/>
  <c r="DW2" i="11" l="1"/>
  <c r="DO112" i="11"/>
  <c r="DP112" i="11" s="1"/>
  <c r="AE112" i="17"/>
  <c r="AF112" i="17" s="1"/>
  <c r="AA112" i="11"/>
  <c r="AB112" i="11" s="1"/>
  <c r="DY2" i="11" l="1"/>
  <c r="DQ112" i="11"/>
  <c r="DR112" i="11" s="1"/>
  <c r="DU112" i="11"/>
  <c r="DV112" i="11" s="1"/>
  <c r="DW112" i="11"/>
  <c r="DX112" i="11" s="1"/>
  <c r="AG2" i="17"/>
  <c r="AC112" i="11"/>
  <c r="AD112" i="11" s="1"/>
  <c r="DY112" i="11" l="1"/>
  <c r="DZ112" i="11" s="1"/>
  <c r="EA2" i="11"/>
  <c r="DS112" i="11"/>
  <c r="DT112" i="11" s="1"/>
  <c r="D53" i="24"/>
  <c r="AG112" i="17"/>
  <c r="AH112" i="17" s="1"/>
  <c r="AE112" i="11"/>
  <c r="AF112" i="11" s="1"/>
  <c r="EA112" i="11" l="1"/>
  <c r="D2" i="24"/>
  <c r="AI2" i="17"/>
  <c r="AG112" i="11"/>
  <c r="AH112" i="11" s="1"/>
  <c r="AI112" i="17" l="1"/>
  <c r="AJ112" i="17" s="1"/>
  <c r="AI112" i="11"/>
  <c r="AJ112" i="11" s="1"/>
  <c r="AK2" i="17" l="1"/>
  <c r="AK112" i="11"/>
  <c r="AL112" i="11" s="1"/>
  <c r="AM2" i="17" l="1"/>
  <c r="AK112" i="17"/>
  <c r="AL112" i="17" s="1"/>
  <c r="AM112" i="11"/>
  <c r="AN112" i="11" s="1"/>
  <c r="AO2" i="17" l="1"/>
  <c r="AM112" i="17"/>
  <c r="AN112" i="17" s="1"/>
  <c r="AO112" i="11"/>
  <c r="AP112" i="11" s="1"/>
  <c r="AQ2" i="17" l="1"/>
  <c r="AO112" i="17"/>
  <c r="AP112" i="17" s="1"/>
  <c r="AQ112" i="11"/>
  <c r="AR112" i="11" s="1"/>
  <c r="AS2" i="17" l="1"/>
  <c r="AQ112" i="17"/>
  <c r="AR112" i="17" s="1"/>
  <c r="AU112" i="11"/>
  <c r="AV112" i="11" s="1"/>
  <c r="AS112" i="11"/>
  <c r="AT112" i="11" s="1"/>
  <c r="BK112" i="11" l="1"/>
  <c r="BL112" i="11" s="1"/>
  <c r="BI112" i="11"/>
  <c r="BJ112" i="11" s="1"/>
  <c r="BC112" i="11"/>
  <c r="BD112" i="11" s="1"/>
  <c r="AW112" i="11"/>
  <c r="AX112" i="11" s="1"/>
  <c r="AU2" i="17"/>
  <c r="AS112" i="17"/>
  <c r="AT112" i="17" s="1"/>
  <c r="BM112" i="11" l="1"/>
  <c r="BN112" i="11" s="1"/>
  <c r="D112" i="24"/>
  <c r="BE112" i="11"/>
  <c r="BF112" i="11" s="1"/>
  <c r="AY112" i="11"/>
  <c r="AZ112" i="11" s="1"/>
  <c r="BA112" i="11"/>
  <c r="BB112" i="11" s="1"/>
  <c r="AW2" i="17"/>
  <c r="AU112" i="17"/>
  <c r="AV112" i="17" s="1"/>
  <c r="BO112" i="11" l="1"/>
  <c r="BP112" i="11" s="1"/>
  <c r="BG112" i="11"/>
  <c r="BH112" i="11" s="1"/>
  <c r="AY2" i="17"/>
  <c r="AW112" i="17"/>
  <c r="AX112" i="17" s="1"/>
  <c r="BQ112" i="11" l="1"/>
  <c r="BR112" i="11" s="1"/>
  <c r="BA2" i="17"/>
  <c r="AY112" i="17"/>
  <c r="AZ112" i="17" s="1"/>
  <c r="BS112" i="11" l="1"/>
  <c r="BT112" i="11" s="1"/>
  <c r="BC2" i="17"/>
  <c r="BE2" i="17" s="1"/>
  <c r="BG2" i="17" s="1"/>
  <c r="BI2" i="17" s="1"/>
  <c r="BK2" i="17" s="1"/>
  <c r="BA112" i="17"/>
  <c r="BB112" i="17" s="1"/>
  <c r="BU112" i="11" l="1"/>
  <c r="BV112" i="11" s="1"/>
  <c r="BM2" i="17"/>
  <c r="BO2" i="17" s="1"/>
  <c r="BQ2" i="17" s="1"/>
  <c r="BS2" i="17" s="1"/>
  <c r="BU2" i="17" s="1"/>
  <c r="BW2" i="17" s="1"/>
  <c r="BK112" i="17"/>
  <c r="BL112" i="17" s="1"/>
  <c r="BE112" i="17"/>
  <c r="BF112" i="17" s="1"/>
  <c r="BG112" i="17"/>
  <c r="BH112" i="17" s="1"/>
  <c r="BC112" i="17"/>
  <c r="BD112" i="17" s="1"/>
  <c r="E2" i="24" l="1"/>
  <c r="BW112" i="17"/>
  <c r="BW112" i="11"/>
  <c r="BX112" i="11" s="1"/>
  <c r="BS112" i="17"/>
  <c r="BT112" i="17" s="1"/>
  <c r="BM112" i="17"/>
  <c r="BN112" i="17" s="1"/>
  <c r="E112" i="24"/>
  <c r="BI112" i="17"/>
  <c r="BJ112" i="17" s="1"/>
  <c r="BY112" i="11" l="1"/>
  <c r="BZ112" i="11" s="1"/>
  <c r="BO112" i="17"/>
  <c r="BP112" i="17" s="1"/>
  <c r="CA112" i="11" l="1"/>
  <c r="CB112" i="11" s="1"/>
  <c r="BQ112" i="17"/>
  <c r="BR112" i="17" s="1"/>
  <c r="CC112" i="11" l="1"/>
  <c r="CD112" i="11" s="1"/>
  <c r="BU112" i="17"/>
  <c r="BV112" i="17" s="1"/>
  <c r="CE112" i="11" l="1"/>
  <c r="CF112" i="11" s="1"/>
  <c r="CG112" i="11" l="1"/>
  <c r="CH112" i="11" s="1"/>
  <c r="CI112" i="11" l="1"/>
  <c r="CJ112" i="11" s="1"/>
  <c r="CK112" i="11" l="1"/>
  <c r="CL112" i="11" s="1"/>
  <c r="CO112" i="11" l="1"/>
  <c r="CP112" i="11" s="1"/>
  <c r="CM112" i="11"/>
  <c r="CN112" i="11" s="1"/>
  <c r="DK112" i="11" l="1"/>
  <c r="DL112" i="11" s="1"/>
  <c r="DM112" i="11"/>
  <c r="DN112" i="11" s="1"/>
  <c r="DA112" i="11"/>
  <c r="DB112" i="11" s="1"/>
  <c r="DC112" i="11"/>
  <c r="DD112" i="11" s="1"/>
  <c r="CW112" i="11"/>
  <c r="CX112" i="11" s="1"/>
  <c r="CY112" i="11"/>
  <c r="CZ112" i="11" s="1"/>
  <c r="CU112" i="11" l="1"/>
  <c r="CV112" i="11" s="1"/>
  <c r="DI112" i="11"/>
  <c r="DJ112" i="11" s="1"/>
  <c r="CS112" i="11"/>
  <c r="CT112" i="11" s="1"/>
  <c r="DG112" i="11"/>
  <c r="DH112" i="11" s="1"/>
  <c r="CQ112" i="11"/>
  <c r="CR112" i="11" s="1"/>
  <c r="DE112" i="11"/>
  <c r="DF112" i="11" s="1"/>
</calcChain>
</file>

<file path=xl/sharedStrings.xml><?xml version="1.0" encoding="utf-8"?>
<sst xmlns="http://schemas.openxmlformats.org/spreadsheetml/2006/main" count="1643" uniqueCount="244">
  <si>
    <t>Facility Name</t>
  </si>
  <si>
    <t>Facility ID (ORISPL)</t>
  </si>
  <si>
    <t>Unit ID</t>
  </si>
  <si>
    <t>A B Brown Generating Station</t>
  </si>
  <si>
    <t>Alcoa Allowance Management Inc</t>
  </si>
  <si>
    <t>Anderson</t>
  </si>
  <si>
    <t>ACT1</t>
  </si>
  <si>
    <t>ACT2</t>
  </si>
  <si>
    <t>ACT3</t>
  </si>
  <si>
    <t>Bailly Generating Station</t>
  </si>
  <si>
    <t>Broadway Avenue Generating Station</t>
  </si>
  <si>
    <t>Cayuga</t>
  </si>
  <si>
    <t>Clifty Creek</t>
  </si>
  <si>
    <t>Edwardsport Generating Station</t>
  </si>
  <si>
    <t>F B Culley Generating Station</t>
  </si>
  <si>
    <t>1SG1</t>
  </si>
  <si>
    <t>2SG1</t>
  </si>
  <si>
    <t>Georgetown Substation</t>
  </si>
  <si>
    <t>GT1</t>
  </si>
  <si>
    <t>GT2</t>
  </si>
  <si>
    <t>GT3</t>
  </si>
  <si>
    <t>GT4</t>
  </si>
  <si>
    <t>Gibson</t>
  </si>
  <si>
    <t>Henry County Generating Station</t>
  </si>
  <si>
    <t>Hoosier Energy Lawrence Co Station</t>
  </si>
  <si>
    <t>GT5</t>
  </si>
  <si>
    <t>GT6</t>
  </si>
  <si>
    <t>Lawrenceburg Energy Facility</t>
  </si>
  <si>
    <t>Merom</t>
  </si>
  <si>
    <t>Michigan City Generating Station</t>
  </si>
  <si>
    <t>Montpelier Electric Gen Station</t>
  </si>
  <si>
    <t>G1CT1</t>
  </si>
  <si>
    <t>G1CT2</t>
  </si>
  <si>
    <t>G2CT1</t>
  </si>
  <si>
    <t>G2CT2</t>
  </si>
  <si>
    <t>G3CT1</t>
  </si>
  <si>
    <t>G3CT2</t>
  </si>
  <si>
    <t>G4CT1</t>
  </si>
  <si>
    <t>G4CT2</t>
  </si>
  <si>
    <t>Noblesville</t>
  </si>
  <si>
    <t>CT3</t>
  </si>
  <si>
    <t>CT4</t>
  </si>
  <si>
    <t>CT5</t>
  </si>
  <si>
    <t>R Gallagher</t>
  </si>
  <si>
    <t>R M Schahfer Generating Station</t>
  </si>
  <si>
    <t>16A</t>
  </si>
  <si>
    <t>16B</t>
  </si>
  <si>
    <t>Richmond (IN)</t>
  </si>
  <si>
    <t>RCT1</t>
  </si>
  <si>
    <t>RCT2</t>
  </si>
  <si>
    <t>Rockport</t>
  </si>
  <si>
    <t>MB1</t>
  </si>
  <si>
    <t>MB2</t>
  </si>
  <si>
    <t>Sugar Creek Generating Station</t>
  </si>
  <si>
    <t>CT11</t>
  </si>
  <si>
    <t>CT12</t>
  </si>
  <si>
    <t>Wabash River Gen Station</t>
  </si>
  <si>
    <t>Wheatland Generating Facility LLC</t>
  </si>
  <si>
    <t>EU-01</t>
  </si>
  <si>
    <t>EU-02</t>
  </si>
  <si>
    <t>EU-03</t>
  </si>
  <si>
    <t>EU-04</t>
  </si>
  <si>
    <t>Whitewater Valley</t>
  </si>
  <si>
    <t>Worthington Generation</t>
  </si>
  <si>
    <t>Whiting Clean Energy, Inc.</t>
  </si>
  <si>
    <t>CT1</t>
  </si>
  <si>
    <t>CT2</t>
  </si>
  <si>
    <t>Totals</t>
  </si>
  <si>
    <t>Maximum Historic Baseline Emissions (tons)</t>
  </si>
  <si>
    <t>Sum of Initial Allocations Adjustments (tons)</t>
  </si>
  <si>
    <t>First Reapportionment of Allocations Adjustments (tons)</t>
  </si>
  <si>
    <t>Sum of Allocations Adjustments for First Reapportionment (tons)</t>
  </si>
  <si>
    <t>Second Reapportionment of Allocations Adjustments (tons)</t>
  </si>
  <si>
    <t>Sum of Allocations Adjustments for Second Reapportionment (tons)</t>
  </si>
  <si>
    <t>Third Reapportionment of Allocations Adjustments (tons)</t>
  </si>
  <si>
    <t>Sum of Allocations Adjustments for Third Reapportionment (tons)</t>
  </si>
  <si>
    <t>Fourth Reapportionment of Allocations Adjustments (tons)</t>
  </si>
  <si>
    <t>Sum of Allocations Adjustments for Fourth Reapportionment (tons)</t>
  </si>
  <si>
    <t>Fifth Reapportionment of Allocations Adjustments (tons)</t>
  </si>
  <si>
    <t>Sum of Allocations Adjustments for Fifth Reapportionment (tons)</t>
  </si>
  <si>
    <t>Sixth Reapportionment of Allocations Adjustments (tons)</t>
  </si>
  <si>
    <t>Sum of Allocations Adjustments for Sixth Reapportionment (tons)</t>
  </si>
  <si>
    <t>Unit's Percentage Share of Sum of Three Highest Annual Heat Input Averages</t>
  </si>
  <si>
    <t>Sum of Three Highest Annual Heat Input Averages (MMBtu)</t>
  </si>
  <si>
    <t>Sum of Allocations Adjustments for Seventh Reapportionment (tons)</t>
  </si>
  <si>
    <t>Seventh Reapportionment of Allocations Adjustments (tons)</t>
  </si>
  <si>
    <t>Eighth Reapportionment of Allocations Adjustments (tons)</t>
  </si>
  <si>
    <t>Sum of Allocations Adjustments for Eighth Reapportionment (tons)</t>
  </si>
  <si>
    <t>Ninth Reapportionment of Allocations Adjustments (tons)</t>
  </si>
  <si>
    <t>Sum of Allocations Adjustments for Ninth Reapportionment (tons)</t>
  </si>
  <si>
    <t>CTG1</t>
  </si>
  <si>
    <t>CTG2</t>
  </si>
  <si>
    <t>Tenth Reapportionment of Allocations Adjustments (tons)</t>
  </si>
  <si>
    <t>Sum of Allocations Adjustments for Tenth Reapportionment (tons)</t>
  </si>
  <si>
    <t>2013 SO2 Emissions (tons)</t>
  </si>
  <si>
    <t>2014 SO2 Emissions (tons)</t>
  </si>
  <si>
    <t>2015 SO2 Emissions (tons)</t>
  </si>
  <si>
    <t>2013 NOx Emissions (tons)</t>
  </si>
  <si>
    <t>2014 NOx Emissions (tons)</t>
  </si>
  <si>
    <t>2015 NOx Emissions (tons)</t>
  </si>
  <si>
    <t>Eleventh Reapportionment of Allocations Adjustments (tons)</t>
  </si>
  <si>
    <t>Sum of Allocations Adjustments for Eleventh Reapportionment (tons)</t>
  </si>
  <si>
    <t>Twelfth Reapportionment of Allocations Adjustments (tons)</t>
  </si>
  <si>
    <t>Sum of Allocations Adjustments for Twelfth Reapportionment (tons)</t>
  </si>
  <si>
    <t>Allocations Adjustments (lesser of initial allocations based on heat input, CD cap and max. baseline emissions or retirement) (tons)</t>
  </si>
  <si>
    <t>Thirteenth Reapportionment of Allocations Adjustments (tons)</t>
  </si>
  <si>
    <t>Sum of Allocations Adjustments for Thirteenth Reapportionment (tons)</t>
  </si>
  <si>
    <t xml:space="preserve"> </t>
  </si>
  <si>
    <t>Allocations Adjustments (lesser of initial allocations based on heat input and max. baseline emissions or retirement) (tons)</t>
  </si>
  <si>
    <t>Notes:</t>
  </si>
  <si>
    <t>2016 NOx Emissions (tons)</t>
  </si>
  <si>
    <t>2017 NOx Emissions (tons)</t>
  </si>
  <si>
    <t>2016 SO2 Emissions (tons)</t>
  </si>
  <si>
    <t>2017 SO2 Emissions (tons)</t>
  </si>
  <si>
    <t>2016            Heat Input (MMBtu)</t>
  </si>
  <si>
    <t>2017           Heat Input (MMBtu)</t>
  </si>
  <si>
    <t>Three Highest Non-Zero Annual Heat Input Average (MMBtu)</t>
  </si>
  <si>
    <t>Sum of Allocations Adjustments for Fourteenth Reapportionment (tons)</t>
  </si>
  <si>
    <t>Fourteenth Reapportionment of Allocations Adjustments (tons)</t>
  </si>
  <si>
    <t>Total Annual Allocations</t>
  </si>
  <si>
    <t>Fifthteenth Reapportionment of Allocations Adjustments (tons)</t>
  </si>
  <si>
    <t>Sum of Allocations Adjustments for Fifthteenth Reapportionment (tons)</t>
  </si>
  <si>
    <t>Sum of Allocations Adjustments for Sixteenth Reapportionment (tons)</t>
  </si>
  <si>
    <t>Sixteenth Reapportionment of Allocations Adjustments (tons)</t>
  </si>
  <si>
    <t>Seventeenth Reapportionment of Allocations Adjustments (tons)</t>
  </si>
  <si>
    <t>Sum of Allocations Adjustments for Seventeenth Reapportionment (tons)</t>
  </si>
  <si>
    <t>2018 NOx Emissions (tons)</t>
  </si>
  <si>
    <t>2018 SO2 Emissions (tons)</t>
  </si>
  <si>
    <t>2013            Heat Input (MMBtu)</t>
  </si>
  <si>
    <t>2014            Heat Input (MMBtu)</t>
  </si>
  <si>
    <t>2015            Heat Input (MMBtu)</t>
  </si>
  <si>
    <t>2018            Heat Input (MMBtu)</t>
  </si>
  <si>
    <t>IPL Eagle Valley Generating Station</t>
  </si>
  <si>
    <t>IPL Harding Street Station (EW Stout)</t>
  </si>
  <si>
    <t>IPL Petersburg Generating Station</t>
  </si>
  <si>
    <t>Vermillion Generating Station</t>
  </si>
  <si>
    <t>Eighteenth Reapportionment of Allocations Adjustments (tons)</t>
  </si>
  <si>
    <t>Sum of Allocations Adjustments for Eighteenth Reapportionment (tons)</t>
  </si>
  <si>
    <t>Nineteenth Reapportionment of Allocations Adjustments (tons)</t>
  </si>
  <si>
    <t>Sum of Allocations Adjustments for Nineteenth Reapportionment (tons)</t>
  </si>
  <si>
    <t>Sum of Allocations Adjustments for Twentith Reapportionment (tons)</t>
  </si>
  <si>
    <t>Twentith Reapportionment of Allocations Adjustments (tons)</t>
  </si>
  <si>
    <t>Twenty-First Reapportionment of Allocations Adjustments (tons)</t>
  </si>
  <si>
    <t>Sum of Allocations Adjustments for Twenty-First Reapportionment (tons)</t>
  </si>
  <si>
    <t>Twenty-Second Reapportionment of Allocations Adjustments (tons)</t>
  </si>
  <si>
    <t>Sum of Allocations Adjustments for Twenty-Second Reapportionment (tons)</t>
  </si>
  <si>
    <t>Twenty-Third Reapportionment of Allocations Adjustments (tons)</t>
  </si>
  <si>
    <t>Sum of Allocations Adjustments for Twenty-Third Reapportionment (tons)</t>
  </si>
  <si>
    <t>2019 SO2 Emissions (tons)</t>
  </si>
  <si>
    <t>2020 SO2 Emissions (tons)</t>
  </si>
  <si>
    <t>2019 NOx Emissions (tons)</t>
  </si>
  <si>
    <t>2020 NOx Emissions (tons)</t>
  </si>
  <si>
    <t>2025-26 Annual NOx Consent Decree Cap (if applicable)     (tons)</t>
  </si>
  <si>
    <t>2019            Heat Input (MMBtu)</t>
  </si>
  <si>
    <t>2020            Heat Input (MMBtu)</t>
  </si>
  <si>
    <t>NOx 2025-26 Annual State Budget for Existing Units (tons)</t>
  </si>
  <si>
    <t>Initial NOx 2025-26 Annual Allocations (based on Heat Input) (tons)</t>
  </si>
  <si>
    <t>Final Transport Rule Unit Level NOx 2025-26 Annual Allocations (tons)</t>
  </si>
  <si>
    <t>SO2 2025-26 Annual State Budget for Existing Units (tons)</t>
  </si>
  <si>
    <t>Initial SO2 2025-26 Annual Allocations (based on Heat Input) (tons)</t>
  </si>
  <si>
    <t>Final Transport Rule Unit Level SO2 2025-26 Annual Allocations (tons)</t>
  </si>
  <si>
    <t>St. Joseph Energy Center LLC</t>
  </si>
  <si>
    <t>CTG01A</t>
  </si>
  <si>
    <t>CTG01B</t>
  </si>
  <si>
    <r>
      <t xml:space="preserve">CSAPR Allowance </t>
    </r>
    <r>
      <rPr>
        <sz val="8"/>
        <color indexed="8"/>
        <rFont val="Calibri"/>
        <family val="2"/>
      </rPr>
      <t>Allocations</t>
    </r>
    <r>
      <rPr>
        <sz val="8"/>
        <color indexed="8"/>
        <rFont val="Calibri"/>
        <family val="2"/>
      </rPr>
      <t xml:space="preserve"> for control years 2025 and 2026 are based on heat inputs and historic emissions for control periods 2013-2020.</t>
    </r>
  </si>
  <si>
    <t>2025-2026         Annual SO2        (tons)</t>
  </si>
  <si>
    <t>2025-2026        Annual NOx          (tons)</t>
  </si>
  <si>
    <t>Note:  Consent decree caps are the same for 2025 and 2026.</t>
  </si>
  <si>
    <t>Retirement in Years 2019-2020</t>
  </si>
  <si>
    <t>2025-26 Annual SO2 Consent Decree Cap (if applicable)     (tons)</t>
  </si>
  <si>
    <t>Twenty-Fourth Reapportionment of Allocations Adjustments (tons)</t>
  </si>
  <si>
    <t>Twenty-Fifth Reapportionment of Allocations Adjustments (tons)</t>
  </si>
  <si>
    <t>Sum of Allocations Adjustments for Twenty-Fourth Reapportionment (tons)</t>
  </si>
  <si>
    <t>Sum of Allocations Adjustments for Twenty-Fifth Reapportionment (tons)</t>
  </si>
  <si>
    <t>Twenty-Sixth Reapportionment of Allocations Adjustments (tons)</t>
  </si>
  <si>
    <t>Sum of Allocations Adjustments for Twenty-Sixth Reapportionment (tons)</t>
  </si>
  <si>
    <t>Twenty-Seventh Reapportionment of Allocations Adjustments (tons)</t>
  </si>
  <si>
    <t>Sum of Allocations Adjustments for Twenty-Seventh Reapportionment (tons)</t>
  </si>
  <si>
    <t>Twenty-Eighth Reapportionment of Allocations Adjustments (tons)</t>
  </si>
  <si>
    <t>Sum of Allocations Adjustments for Twenty-Eighth Reapportionment (tons)</t>
  </si>
  <si>
    <t>Twenty-Nineth Reapportionment of Allocations Adjustments (tons)</t>
  </si>
  <si>
    <t>Sum of Allocations Adjustments for Twenty-Nineth Reapportionment (tons)</t>
  </si>
  <si>
    <t>Thirtieth Reapportionment of Allocations Adjustments (tons)</t>
  </si>
  <si>
    <t>Sum of Allocations Adjustments for Thirtieth Reapportionment (tons)</t>
  </si>
  <si>
    <t>Thirty-First Reapportionment of Allocations Adjustments (tons)</t>
  </si>
  <si>
    <t>Sum of Allocations Adjustments for Thirty-First Reapportionment (tons)</t>
  </si>
  <si>
    <t>Thirty-Second Reapportionment of Allocations Adjustments (tons)</t>
  </si>
  <si>
    <t>Sum of Allocations Adjustments for Thirty-Second Reapportionment (tons)</t>
  </si>
  <si>
    <t>Thirty-Third Reapportionment of Allocations Adjustments (tons)</t>
  </si>
  <si>
    <t>Sum of Allocations Adjustments for Thirty-Third Reapportionment (tons)</t>
  </si>
  <si>
    <t>Thirty-Fourth Reapportionment of Allocations Adjustments (tons)</t>
  </si>
  <si>
    <t>Sum of Allocations Adjustments for Thirty-Fourth Reapportionment (tons)</t>
  </si>
  <si>
    <t>Thirty-Fifth Reapportionment of Allocations Adjustments (tons)</t>
  </si>
  <si>
    <t>Sum of Allocations Adjustments for Thirty-Fifth Reapportionment (tons)</t>
  </si>
  <si>
    <t>Thirty-Sixth Reapportionment of Allocations Adjustments (tons)</t>
  </si>
  <si>
    <t>Sum of Allocations Adjustments for Thirty-Sixth Reapportionment (tons)</t>
  </si>
  <si>
    <t>Thirty-Seventh Reapportionment of Allocations Adjustments (tons)</t>
  </si>
  <si>
    <t>Sum of Allocations Adjustments for Thirty-Seventh Reapportionment (tons)</t>
  </si>
  <si>
    <t>Thirty-Eighth Reapportionment of Allocations Adjustments (tons)</t>
  </si>
  <si>
    <t>Sum of Allocations Adjustments for Thirty-Eighth Reapportionment (tons)</t>
  </si>
  <si>
    <t>Thirty-Nineth Reapportionment of Allocations Adjustments (tons)</t>
  </si>
  <si>
    <t>Sum of Allocations Adjustments for Thirty-Nineth Reapportionment (tons)</t>
  </si>
  <si>
    <t>Fortieth Reapportionment of Allocations Adjustments (tons)</t>
  </si>
  <si>
    <t>Sum of Allocations Adjustments for Fortieth Reapportionment (tons)</t>
  </si>
  <si>
    <t>Forty-First Reapportionment of Allocations Adjustments (tons)</t>
  </si>
  <si>
    <t>Sum of Allocations Adjustments for Forty-First Reapportionment (tons)</t>
  </si>
  <si>
    <t>Sum of Allocations Adjustments for Forty-Fourth Reapportionment (tons)</t>
  </si>
  <si>
    <t>Forty-Second Reapportionment of Allocations Adjustments (tons)</t>
  </si>
  <si>
    <t>Sum of Allocations Adjustments for Forty-Second Reapportionment (tons)</t>
  </si>
  <si>
    <t>Forty-Third Reapportionment of Allocations Adjustments (tons)</t>
  </si>
  <si>
    <t>Sum of Allocations Adjustments for Forty-Third Reapportionment (tons)</t>
  </si>
  <si>
    <t>Forty-Fourth Reapportionment of Allocations Adjustments (tons)</t>
  </si>
  <si>
    <t>Forty-Fifth Reapportionment of Allocations Adjustments (tons)</t>
  </si>
  <si>
    <t>Sum of Allocations Adjustments for Forty-Fifth Reapportionment (tons)</t>
  </si>
  <si>
    <t>Forty-Sixth Reapportionment of Allocations Adjustments (tons)</t>
  </si>
  <si>
    <t>Sum of Allocations Adjustments for Forty-Sixth Reapportionment (tons)</t>
  </si>
  <si>
    <t>Forty-Seventh Reapportionment of Allocations Adjustments (tons)</t>
  </si>
  <si>
    <t>Sum of Allocations Adjustments for Forty-Seventh Reapportionment (tons)</t>
  </si>
  <si>
    <t>Forty-Eighth Reapportionment of Allocations Adjustments (tons)</t>
  </si>
  <si>
    <t>Sum of Allocations Adjustments for Forty-Eighth Reapportionment (tons)</t>
  </si>
  <si>
    <t>Forty-Nineth Reapportionment of Allocations Adjustments (tons)</t>
  </si>
  <si>
    <t>Sum of Allocations Adjustments for Forty-Nineth Reapportionment (tons)</t>
  </si>
  <si>
    <t>Sum of Allocations Adjustments for Fiftieth Reapportionment (tons)</t>
  </si>
  <si>
    <t>Fiftieth Reapportionment of Allocations Adjustments (tons)</t>
  </si>
  <si>
    <t>Fifty-First Reapportionment of Allocations Adjustments (tons)</t>
  </si>
  <si>
    <t>Sum of Allocations Adjustments for Fifty-First Reapportionment (tons)</t>
  </si>
  <si>
    <t>Fifty-Second Reapportionment of Allocations Adjustments (tons)</t>
  </si>
  <si>
    <t>Sum of Allocations Adjustments for Fifty-Second Reapportionment (tons)</t>
  </si>
  <si>
    <t>Fifty-Third Reapportionment of Allocations Adjustments (tons)</t>
  </si>
  <si>
    <t>Sum of Allocations Adjustments for Fifty-Third Reapportionment (tons)</t>
  </si>
  <si>
    <t>Fifty-Fourth Reapportionment of Allocations Adjustments (tons)</t>
  </si>
  <si>
    <t>Sum of Allocations Adjustments for Fifty-Fourth Reapportionment (tons)</t>
  </si>
  <si>
    <t>Fifty-Fifth Reapportionment of Allocations Adjustments (tons)</t>
  </si>
  <si>
    <t>Sum of Allocations Adjustments for Fifty-Fifth Reapportionment (tons)</t>
  </si>
  <si>
    <t>Fifty-Sixth Reapportionment of Allocations Adjustments (tons)</t>
  </si>
  <si>
    <t>Sum of Allocations Adjustments for Fifty-Sixth Reapportionment (tons)</t>
  </si>
  <si>
    <t>Fifty-Seventh Reapportionment of Allocations Adjustments (tons)</t>
  </si>
  <si>
    <t>Sum of Allocations Adjustments for Fifty-Seventh Reapportionment (tons)</t>
  </si>
  <si>
    <t>Fifty-Eighth Reapportionment of Allocations Adjustments (tons)</t>
  </si>
  <si>
    <t>Sum of Allocations Adjustments for Fifty-Eighth Reapportionment (tons)</t>
  </si>
  <si>
    <t>Fifty-Nineth Reapportionment of Allocations Adjustments (tons)</t>
  </si>
  <si>
    <t>Sum of Allocations Adjustments for Fifty-Nineth Reapportionment (tons)</t>
  </si>
  <si>
    <t>Sixtieth Reapportionment of Allocations Adjustments (tons)</t>
  </si>
  <si>
    <t>Sum of Allocations Adjustments for Sixtieth Reapportionment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</si>
</sst>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.000"/>
    <numFmt numFmtId="165" formatCode="#,##0.0000"/>
    <numFmt numFmtId="166" formatCode="_(* #,##0_);_(* \(#,##0\);_(* &quot;-&quot;??_);_(@_)"/>
    <numFmt numFmtId="167" formatCode="0.000"/>
    <numFmt numFmtId="168" formatCode="0.0000"/>
  </numFmts>
  <fonts count="39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8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52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indexed="6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Times New Roman"/>
      <family val="1"/>
    </font>
  </fonts>
  <fills count="5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48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20" borderId="0" applyNumberFormat="0" applyBorder="0" applyAlignment="0" applyProtection="0"/>
    <xf numFmtId="0" fontId="12" fillId="2" borderId="0" applyNumberFormat="0" applyBorder="0" applyAlignment="0" applyProtection="0"/>
    <xf numFmtId="0" fontId="12" fillId="4" borderId="0" applyNumberFormat="0" applyBorder="0" applyAlignment="0" applyProtection="0"/>
    <xf numFmtId="0" fontId="12" fillId="21" borderId="0" applyNumberFormat="0" applyBorder="0" applyAlignment="0" applyProtection="0"/>
    <xf numFmtId="0" fontId="12" fillId="4" borderId="0" applyNumberFormat="0" applyBorder="0" applyAlignment="0" applyProtection="0"/>
    <xf numFmtId="0" fontId="12" fillId="6" borderId="0" applyNumberFormat="0" applyBorder="0" applyAlignment="0" applyProtection="0"/>
    <xf numFmtId="0" fontId="12" fillId="22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3" borderId="0" applyNumberFormat="0" applyBorder="0" applyAlignment="0" applyProtection="0"/>
    <xf numFmtId="0" fontId="12" fillId="7" borderId="0" applyNumberFormat="0" applyBorder="0" applyAlignment="0" applyProtection="0"/>
    <xf numFmtId="0" fontId="12" fillId="24" borderId="0" applyNumberFormat="0" applyBorder="0" applyAlignment="0" applyProtection="0"/>
    <xf numFmtId="0" fontId="12" fillId="3" borderId="0" applyNumberFormat="0" applyBorder="0" applyAlignment="0" applyProtection="0"/>
    <xf numFmtId="0" fontId="12" fillId="25" borderId="0" applyNumberFormat="0" applyBorder="0" applyAlignment="0" applyProtection="0"/>
    <xf numFmtId="0" fontId="12" fillId="3" borderId="0" applyNumberFormat="0" applyBorder="0" applyAlignment="0" applyProtection="0"/>
    <xf numFmtId="0" fontId="12" fillId="8" borderId="0" applyNumberFormat="0" applyBorder="0" applyAlignment="0" applyProtection="0"/>
    <xf numFmtId="0" fontId="12" fillId="3" borderId="0" applyNumberFormat="0" applyBorder="0" applyAlignment="0" applyProtection="0"/>
    <xf numFmtId="0" fontId="12" fillId="26" borderId="0" applyNumberFormat="0" applyBorder="0" applyAlignment="0" applyProtection="0"/>
    <xf numFmtId="0" fontId="12" fillId="8" borderId="0" applyNumberFormat="0" applyBorder="0" applyAlignment="0" applyProtection="0"/>
    <xf numFmtId="0" fontId="12" fillId="27" borderId="0" applyNumberFormat="0" applyBorder="0" applyAlignment="0" applyProtection="0"/>
    <xf numFmtId="0" fontId="12" fillId="9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7" borderId="0" applyNumberFormat="0" applyBorder="0" applyAlignment="0" applyProtection="0"/>
    <xf numFmtId="0" fontId="12" fillId="3" borderId="0" applyNumberFormat="0" applyBorder="0" applyAlignment="0" applyProtection="0"/>
    <xf numFmtId="0" fontId="12" fillId="29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8" borderId="0" applyNumberFormat="0" applyBorder="0" applyAlignment="0" applyProtection="0"/>
    <xf numFmtId="0" fontId="12" fillId="30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2" fillId="10" borderId="0" applyNumberFormat="0" applyBorder="0" applyAlignment="0" applyProtection="0"/>
    <xf numFmtId="0" fontId="12" fillId="31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32" borderId="0" applyNumberFormat="0" applyBorder="0" applyAlignment="0" applyProtection="0"/>
    <xf numFmtId="0" fontId="13" fillId="12" borderId="0" applyNumberFormat="0" applyBorder="0" applyAlignment="0" applyProtection="0"/>
    <xf numFmtId="0" fontId="13" fillId="5" borderId="0" applyNumberFormat="0" applyBorder="0" applyAlignment="0" applyProtection="0"/>
    <xf numFmtId="0" fontId="13" fillId="5" borderId="0" applyNumberFormat="0" applyBorder="0" applyAlignment="0" applyProtection="0"/>
    <xf numFmtId="0" fontId="13" fillId="33" borderId="0" applyNumberFormat="0" applyBorder="0" applyAlignment="0" applyProtection="0"/>
    <xf numFmtId="0" fontId="13" fillId="5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34" borderId="0" applyNumberFormat="0" applyBorder="0" applyAlignment="0" applyProtection="0"/>
    <xf numFmtId="0" fontId="13" fillId="9" borderId="0" applyNumberFormat="0" applyBorder="0" applyAlignment="0" applyProtection="0"/>
    <xf numFmtId="0" fontId="13" fillId="14" borderId="0" applyNumberFormat="0" applyBorder="0" applyAlignment="0" applyProtection="0"/>
    <xf numFmtId="0" fontId="13" fillId="3" borderId="0" applyNumberFormat="0" applyBorder="0" applyAlignment="0" applyProtection="0"/>
    <xf numFmtId="0" fontId="13" fillId="35" borderId="0" applyNumberFormat="0" applyBorder="0" applyAlignment="0" applyProtection="0"/>
    <xf numFmtId="0" fontId="13" fillId="14" borderId="0" applyNumberFormat="0" applyBorder="0" applyAlignment="0" applyProtection="0"/>
    <xf numFmtId="0" fontId="13" fillId="13" borderId="0" applyNumberFormat="0" applyBorder="0" applyAlignment="0" applyProtection="0"/>
    <xf numFmtId="0" fontId="13" fillId="13" borderId="0" applyNumberFormat="0" applyBorder="0" applyAlignment="0" applyProtection="0"/>
    <xf numFmtId="0" fontId="13" fillId="36" borderId="0" applyNumberFormat="0" applyBorder="0" applyAlignment="0" applyProtection="0"/>
    <xf numFmtId="0" fontId="13" fillId="13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38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3" fillId="39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40" borderId="0" applyNumberFormat="0" applyBorder="0" applyAlignment="0" applyProtection="0"/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3" fillId="41" borderId="0" applyNumberFormat="0" applyBorder="0" applyAlignment="0" applyProtection="0"/>
    <xf numFmtId="0" fontId="13" fillId="14" borderId="0" applyNumberFormat="0" applyBorder="0" applyAlignment="0" applyProtection="0"/>
    <xf numFmtId="0" fontId="13" fillId="42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43" borderId="0" applyNumberFormat="0" applyBorder="0" applyAlignment="0" applyProtection="0"/>
    <xf numFmtId="0" fontId="13" fillId="19" borderId="0" applyNumberFormat="0" applyBorder="0" applyAlignment="0" applyProtection="0"/>
    <xf numFmtId="0" fontId="14" fillId="4" borderId="0" applyNumberFormat="0" applyBorder="0" applyAlignment="0" applyProtection="0"/>
    <xf numFmtId="0" fontId="14" fillId="4" borderId="0" applyNumberFormat="0" applyBorder="0" applyAlignment="0" applyProtection="0"/>
    <xf numFmtId="0" fontId="14" fillId="44" borderId="0" applyNumberFormat="0" applyBorder="0" applyAlignment="0" applyProtection="0"/>
    <xf numFmtId="0" fontId="14" fillId="4" borderId="0" applyNumberFormat="0" applyBorder="0" applyAlignment="0" applyProtection="0"/>
    <xf numFmtId="0" fontId="15" fillId="3" borderId="16" applyNumberFormat="0" applyAlignment="0" applyProtection="0"/>
    <xf numFmtId="0" fontId="15" fillId="45" borderId="16" applyNumberFormat="0" applyAlignment="0" applyProtection="0"/>
    <xf numFmtId="0" fontId="16" fillId="45" borderId="16" applyNumberFormat="0" applyAlignment="0" applyProtection="0"/>
    <xf numFmtId="0" fontId="15" fillId="3" borderId="16" applyNumberFormat="0" applyAlignment="0" applyProtection="0"/>
    <xf numFmtId="0" fontId="17" fillId="46" borderId="17" applyNumberFormat="0" applyAlignment="0" applyProtection="0"/>
    <xf numFmtId="43" fontId="12" fillId="0" borderId="0" applyFont="0" applyFill="0" applyBorder="0" applyAlignment="0" applyProtection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47" borderId="0" applyNumberFormat="0" applyBorder="0" applyAlignment="0" applyProtection="0"/>
    <xf numFmtId="0" fontId="19" fillId="6" borderId="0" applyNumberFormat="0" applyBorder="0" applyAlignment="0" applyProtection="0"/>
    <xf numFmtId="0" fontId="4" fillId="0" borderId="1" applyNumberFormat="0" applyFill="0" applyAlignment="0" applyProtection="0"/>
    <xf numFmtId="0" fontId="20" fillId="0" borderId="2" applyNumberFormat="0" applyFill="0" applyAlignment="0" applyProtection="0"/>
    <xf numFmtId="0" fontId="20" fillId="0" borderId="18" applyNumberFormat="0" applyFill="0" applyAlignment="0" applyProtection="0"/>
    <xf numFmtId="0" fontId="4" fillId="0" borderId="1" applyNumberFormat="0" applyFill="0" applyAlignment="0" applyProtection="0"/>
    <xf numFmtId="0" fontId="5" fillId="0" borderId="3" applyNumberFormat="0" applyFill="0" applyAlignment="0" applyProtection="0"/>
    <xf numFmtId="0" fontId="21" fillId="0" borderId="3" applyNumberFormat="0" applyFill="0" applyAlignment="0" applyProtection="0"/>
    <xf numFmtId="0" fontId="21" fillId="0" borderId="19" applyNumberFormat="0" applyFill="0" applyAlignment="0" applyProtection="0"/>
    <xf numFmtId="0" fontId="5" fillId="0" borderId="3" applyNumberFormat="0" applyFill="0" applyAlignment="0" applyProtection="0"/>
    <xf numFmtId="0" fontId="6" fillId="0" borderId="4" applyNumberFormat="0" applyFill="0" applyAlignment="0" applyProtection="0"/>
    <xf numFmtId="0" fontId="22" fillId="0" borderId="5" applyNumberFormat="0" applyFill="0" applyAlignment="0" applyProtection="0"/>
    <xf numFmtId="0" fontId="22" fillId="0" borderId="20" applyNumberFormat="0" applyFill="0" applyAlignment="0" applyProtection="0"/>
    <xf numFmtId="0" fontId="6" fillId="0" borderId="4" applyNumberFormat="0" applyFill="0" applyAlignment="0" applyProtection="0"/>
    <xf numFmtId="0" fontId="6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3" fillId="3" borderId="16" applyNumberFormat="0" applyAlignment="0" applyProtection="0"/>
    <xf numFmtId="0" fontId="23" fillId="48" borderId="16" applyNumberFormat="0" applyAlignment="0" applyProtection="0"/>
    <xf numFmtId="0" fontId="23" fillId="3" borderId="16" applyNumberFormat="0" applyAlignment="0" applyProtection="0"/>
    <xf numFmtId="0" fontId="7" fillId="0" borderId="6" applyNumberFormat="0" applyFill="0" applyAlignment="0" applyProtection="0"/>
    <xf numFmtId="0" fontId="24" fillId="0" borderId="6" applyNumberFormat="0" applyFill="0" applyAlignment="0" applyProtection="0"/>
    <xf numFmtId="0" fontId="25" fillId="0" borderId="21" applyNumberFormat="0" applyFill="0" applyAlignment="0" applyProtection="0"/>
    <xf numFmtId="0" fontId="7" fillId="0" borderId="6" applyNumberFormat="0" applyFill="0" applyAlignment="0" applyProtection="0"/>
    <xf numFmtId="0" fontId="26" fillId="49" borderId="0" applyNumberFormat="0" applyBorder="0" applyAlignment="0" applyProtection="0"/>
    <xf numFmtId="0" fontId="26" fillId="49" borderId="0" applyNumberFormat="0" applyBorder="0" applyAlignment="0" applyProtection="0"/>
    <xf numFmtId="0" fontId="27" fillId="49" borderId="0" applyNumberFormat="0" applyBorder="0" applyAlignment="0" applyProtection="0"/>
    <xf numFmtId="0" fontId="26" fillId="49" borderId="0" applyNumberFormat="0" applyBorder="0" applyAlignment="0" applyProtection="0"/>
    <xf numFmtId="0" fontId="10" fillId="0" borderId="0"/>
    <xf numFmtId="0" fontId="10" fillId="0" borderId="0"/>
    <xf numFmtId="0" fontId="3" fillId="50" borderId="22" applyNumberFormat="0" applyFont="0" applyAlignment="0" applyProtection="0"/>
    <xf numFmtId="0" fontId="9" fillId="50" borderId="22" applyNumberFormat="0" applyFont="0" applyAlignment="0" applyProtection="0"/>
    <xf numFmtId="0" fontId="2" fillId="50" borderId="22" applyNumberFormat="0" applyFont="0" applyAlignment="0" applyProtection="0"/>
    <xf numFmtId="0" fontId="12" fillId="50" borderId="22" applyNumberFormat="0" applyFont="0" applyAlignment="0" applyProtection="0"/>
    <xf numFmtId="0" fontId="2" fillId="50" borderId="22" applyNumberFormat="0" applyFont="0" applyAlignment="0" applyProtection="0"/>
    <xf numFmtId="0" fontId="2" fillId="50" borderId="22" applyNumberFormat="0" applyFont="0" applyAlignment="0" applyProtection="0"/>
    <xf numFmtId="0" fontId="28" fillId="3" borderId="23" applyNumberFormat="0" applyAlignment="0" applyProtection="0"/>
    <xf numFmtId="0" fontId="28" fillId="45" borderId="23" applyNumberFormat="0" applyAlignment="0" applyProtection="0"/>
    <xf numFmtId="0" fontId="28" fillId="3" borderId="23" applyNumberFormat="0" applyAlignment="0" applyProtection="0"/>
    <xf numFmtId="0" fontId="8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7" applyNumberFormat="0" applyFill="0" applyAlignment="0" applyProtection="0"/>
    <xf numFmtId="0" fontId="31" fillId="0" borderId="8" applyNumberFormat="0" applyFill="0" applyAlignment="0" applyProtection="0"/>
    <xf numFmtId="0" fontId="31" fillId="0" borderId="24" applyNumberFormat="0" applyFill="0" applyAlignment="0" applyProtection="0"/>
    <xf numFmtId="0" fontId="31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  <xf numFmtId="0" fontId="1" fillId="50" borderId="22" applyNumberFormat="0" applyFont="0" applyAlignment="0" applyProtection="0"/>
  </cellStyleXfs>
  <cellXfs count="201">
    <xf numFmtId="0" fontId="0" fillId="0" borderId="0" xfId="0"/>
    <xf numFmtId="0" fontId="0" fillId="0" borderId="0" xfId="0" applyAlignment="1">
      <alignment wrapText="1"/>
    </xf>
    <xf numFmtId="0" fontId="0" fillId="51" borderId="0" xfId="0" applyFill="1"/>
    <xf numFmtId="0" fontId="0" fillId="0" borderId="0" xfId="0"/>
    <xf numFmtId="1" fontId="0" fillId="0" borderId="0" xfId="0" applyNumberFormat="1"/>
    <xf numFmtId="0" fontId="0" fillId="51" borderId="9" xfId="0" applyFill="1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0" borderId="0" xfId="0"/>
    <xf numFmtId="0" fontId="0" fillId="51" borderId="0" xfId="0" applyFill="1" applyAlignment="1">
      <alignment wrapText="1"/>
    </xf>
    <xf numFmtId="0" fontId="0" fillId="0" borderId="0" xfId="0"/>
    <xf numFmtId="0" fontId="0" fillId="0" borderId="9" xfId="0" applyBorder="1" applyAlignment="1">
      <alignment wrapText="1"/>
    </xf>
    <xf numFmtId="0" fontId="33" fillId="0" borderId="9" xfId="123" applyFont="1" applyBorder="1"/>
    <xf numFmtId="0" fontId="33" fillId="0" borderId="9" xfId="123" applyFont="1" applyBorder="1"/>
    <xf numFmtId="0" fontId="33" fillId="0" borderId="9" xfId="123" applyFont="1" applyBorder="1" applyAlignment="1">
      <alignment horizontal="right"/>
    </xf>
    <xf numFmtId="0" fontId="0" fillId="0" borderId="10" xfId="0" applyBorder="1" applyAlignment="1">
      <alignment wrapText="1"/>
    </xf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0" fillId="51" borderId="11" xfId="0" applyFill="1" applyBorder="1" applyAlignment="1">
      <alignment wrapText="1"/>
    </xf>
    <xf numFmtId="0" fontId="0" fillId="0" borderId="0" xfId="0"/>
    <xf numFmtId="0" fontId="0" fillId="51" borderId="0" xfId="0" applyFill="1"/>
    <xf numFmtId="1" fontId="0" fillId="0" borderId="0" xfId="0" applyNumberFormat="1" applyAlignment="1">
      <alignment horizontal="left" wrapText="1"/>
    </xf>
    <xf numFmtId="0" fontId="0" fillId="0" borderId="0" xfId="0"/>
    <xf numFmtId="0" fontId="0" fillId="0" borderId="9" xfId="0" applyBorder="1" applyAlignment="1">
      <alignment horizontal="right" wrapText="1"/>
    </xf>
    <xf numFmtId="37" fontId="12" fillId="0" borderId="0" xfId="91" applyNumberFormat="1"/>
    <xf numFmtId="3" fontId="0" fillId="0" borderId="9" xfId="0" applyNumberFormat="1" applyBorder="1" applyAlignment="1">
      <alignment wrapText="1"/>
    </xf>
    <xf numFmtId="3" fontId="0" fillId="0" borderId="9" xfId="0" applyNumberFormat="1" applyBorder="1" applyAlignment="1">
      <alignment wrapText="1"/>
    </xf>
    <xf numFmtId="0" fontId="0" fillId="51" borderId="9" xfId="0" applyFill="1" applyBorder="1" applyAlignment="1">
      <alignment horizontal="right" wrapText="1"/>
    </xf>
    <xf numFmtId="0" fontId="0" fillId="51" borderId="0" xfId="0" applyFill="1"/>
    <xf numFmtId="1" fontId="0" fillId="51" borderId="0" xfId="0" applyNumberFormat="1" applyFill="1" applyAlignment="1">
      <alignment horizontal="left"/>
    </xf>
    <xf numFmtId="0" fontId="0" fillId="51" borderId="0" xfId="0" applyFill="1" applyAlignment="1">
      <alignment horizontal="left"/>
    </xf>
    <xf numFmtId="3" fontId="0" fillId="51" borderId="9" xfId="0" applyNumberFormat="1" applyFill="1" applyBorder="1" applyAlignment="1">
      <alignment wrapText="1"/>
    </xf>
    <xf numFmtId="3" fontId="33" fillId="0" borderId="9" xfId="123" applyNumberFormat="1" applyFont="1" applyBorder="1"/>
    <xf numFmtId="165" fontId="0" fillId="0" borderId="0" xfId="0" applyNumberFormat="1"/>
    <xf numFmtId="37" fontId="0" fillId="0" borderId="0" xfId="0" applyNumberFormat="1"/>
    <xf numFmtId="165" fontId="0" fillId="0" borderId="0" xfId="0" applyNumberFormat="1"/>
    <xf numFmtId="165" fontId="0" fillId="51" borderId="0" xfId="0" applyNumberFormat="1" applyFill="1"/>
    <xf numFmtId="49" fontId="31" fillId="52" borderId="9" xfId="0" applyNumberFormat="1" applyFont="1" applyFill="1" applyBorder="1" applyAlignment="1">
      <alignment horizontal="left" wrapText="1"/>
    </xf>
    <xf numFmtId="0" fontId="0" fillId="0" borderId="0" xfId="0"/>
    <xf numFmtId="0" fontId="0" fillId="0" borderId="9" xfId="0" applyBorder="1" applyAlignment="1">
      <alignment wrapText="1"/>
    </xf>
    <xf numFmtId="49" fontId="34" fillId="52" borderId="9" xfId="124" applyNumberFormat="1" applyFont="1" applyFill="1" applyBorder="1" applyAlignment="1">
      <alignment horizontal="left" wrapText="1"/>
    </xf>
    <xf numFmtId="49" fontId="34" fillId="52" borderId="9" xfId="91" applyNumberFormat="1" applyFont="1" applyFill="1" applyBorder="1" applyAlignment="1">
      <alignment wrapText="1"/>
    </xf>
    <xf numFmtId="49" fontId="31" fillId="52" borderId="9" xfId="91" applyNumberFormat="1" applyFont="1" applyFill="1" applyBorder="1" applyAlignment="1">
      <alignment horizontal="left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horizontal="right" wrapText="1"/>
    </xf>
    <xf numFmtId="0" fontId="0" fillId="0" borderId="9" xfId="0" applyBorder="1" applyAlignment="1">
      <alignment wrapText="1"/>
    </xf>
    <xf numFmtId="0" fontId="0" fillId="51" borderId="9" xfId="0" applyFill="1" applyBorder="1" applyAlignment="1">
      <alignment horizontal="right" wrapText="1"/>
    </xf>
    <xf numFmtId="164" fontId="0" fillId="0" borderId="0" xfId="0" applyNumberFormat="1"/>
    <xf numFmtId="166" fontId="12" fillId="0" borderId="0" xfId="91" applyNumberFormat="1"/>
    <xf numFmtId="0" fontId="0" fillId="0" borderId="9" xfId="0" applyBorder="1" applyAlignment="1">
      <alignment horizontal="right" wrapText="1"/>
    </xf>
    <xf numFmtId="3" fontId="34" fillId="52" borderId="9" xfId="123" applyNumberFormat="1" applyFont="1" applyFill="1" applyBorder="1" applyAlignment="1">
      <alignment wrapText="1"/>
    </xf>
    <xf numFmtId="0" fontId="31" fillId="52" borderId="9" xfId="0" applyFont="1" applyFill="1" applyBorder="1" applyAlignment="1">
      <alignment horizontal="left" wrapText="1"/>
    </xf>
    <xf numFmtId="164" fontId="0" fillId="0" borderId="9" xfId="0" applyNumberFormat="1" applyBorder="1"/>
    <xf numFmtId="0" fontId="0" fillId="0" borderId="0" xfId="0"/>
    <xf numFmtId="0" fontId="0" fillId="0" borderId="0" xfId="0"/>
    <xf numFmtId="3" fontId="12" fillId="0" borderId="0" xfId="91" applyNumberFormat="1"/>
    <xf numFmtId="4" fontId="0" fillId="0" borderId="9" xfId="0" applyNumberFormat="1" applyBorder="1"/>
    <xf numFmtId="4" fontId="0" fillId="0" borderId="0" xfId="0" applyNumberFormat="1"/>
    <xf numFmtId="164" fontId="0" fillId="0" borderId="12" xfId="0" applyNumberFormat="1" applyBorder="1"/>
    <xf numFmtId="0" fontId="0" fillId="0" borderId="0" xfId="0"/>
    <xf numFmtId="1" fontId="33" fillId="51" borderId="9" xfId="123" applyNumberFormat="1" applyFont="1" applyFill="1" applyBorder="1"/>
    <xf numFmtId="0" fontId="0" fillId="0" borderId="0" xfId="0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37" fontId="12" fillId="0" borderId="9" xfId="91" applyNumberFormat="1" applyBorder="1" applyAlignment="1">
      <alignment wrapText="1"/>
    </xf>
    <xf numFmtId="37" fontId="12" fillId="0" borderId="9" xfId="91" applyNumberFormat="1" applyBorder="1"/>
    <xf numFmtId="49" fontId="31" fillId="52" borderId="9" xfId="0" applyNumberFormat="1" applyFont="1" applyFill="1" applyBorder="1" applyAlignment="1">
      <alignment wrapText="1"/>
    </xf>
    <xf numFmtId="49" fontId="34" fillId="52" borderId="9" xfId="123" applyNumberFormat="1" applyFont="1" applyFill="1" applyBorder="1" applyAlignment="1">
      <alignment wrapText="1"/>
    </xf>
    <xf numFmtId="164" fontId="0" fillId="51" borderId="9" xfId="0" applyNumberFormat="1" applyFill="1" applyBorder="1"/>
    <xf numFmtId="0" fontId="0" fillId="51" borderId="9" xfId="0" applyFill="1" applyBorder="1" applyAlignment="1">
      <alignment horizontal="right" wrapText="1"/>
    </xf>
    <xf numFmtId="164" fontId="0" fillId="51" borderId="12" xfId="0" applyNumberFormat="1" applyFill="1" applyBorder="1"/>
    <xf numFmtId="164" fontId="0" fillId="51" borderId="9" xfId="0" applyNumberFormat="1" applyFill="1" applyBorder="1"/>
    <xf numFmtId="0" fontId="0" fillId="51" borderId="9" xfId="0" applyFill="1" applyBorder="1" applyAlignment="1">
      <alignment wrapText="1"/>
    </xf>
    <xf numFmtId="0" fontId="0" fillId="0" borderId="0" xfId="0"/>
    <xf numFmtId="0" fontId="0" fillId="51" borderId="0" xfId="0" applyFill="1"/>
    <xf numFmtId="0" fontId="0" fillId="51" borderId="9" xfId="0" applyFill="1" applyBorder="1" applyAlignment="1">
      <alignment wrapText="1"/>
    </xf>
    <xf numFmtId="0" fontId="33" fillId="51" borderId="9" xfId="123" applyFont="1" applyFill="1" applyBorder="1"/>
    <xf numFmtId="0" fontId="33" fillId="51" borderId="9" xfId="123" applyFont="1" applyFill="1" applyBorder="1" applyAlignment="1">
      <alignment horizontal="right"/>
    </xf>
    <xf numFmtId="0" fontId="0" fillId="51" borderId="9" xfId="0" applyFill="1" applyBorder="1" applyAlignment="1">
      <alignment wrapText="1"/>
    </xf>
    <xf numFmtId="0" fontId="0" fillId="51" borderId="9" xfId="0" applyFill="1" applyBorder="1"/>
    <xf numFmtId="49" fontId="33" fillId="51" borderId="9" xfId="123" applyNumberFormat="1" applyFont="1" applyFill="1" applyBorder="1" applyAlignment="1">
      <alignment horizontal="right"/>
    </xf>
    <xf numFmtId="0" fontId="0" fillId="51" borderId="9" xfId="0" applyFill="1" applyBorder="1" applyAlignment="1">
      <alignment horizontal="right" wrapText="1"/>
    </xf>
    <xf numFmtId="3" fontId="33" fillId="51" borderId="9" xfId="123" applyNumberFormat="1" applyFont="1" applyFill="1" applyBorder="1"/>
    <xf numFmtId="37" fontId="12" fillId="51" borderId="9" xfId="91" applyNumberFormat="1" applyFill="1" applyBorder="1" applyAlignment="1">
      <alignment wrapText="1"/>
    </xf>
    <xf numFmtId="37" fontId="12" fillId="51" borderId="9" xfId="91" applyNumberFormat="1" applyFill="1" applyBorder="1"/>
    <xf numFmtId="0" fontId="0" fillId="51" borderId="9" xfId="0" applyFill="1" applyBorder="1"/>
    <xf numFmtId="165" fontId="12" fillId="51" borderId="0" xfId="91" applyNumberFormat="1" applyFill="1"/>
    <xf numFmtId="165" fontId="0" fillId="51" borderId="0" xfId="0" applyNumberFormat="1" applyFill="1"/>
    <xf numFmtId="165" fontId="33" fillId="51" borderId="9" xfId="91" applyNumberFormat="1" applyFont="1" applyFill="1" applyBorder="1"/>
    <xf numFmtId="10" fontId="0" fillId="51" borderId="0" xfId="0" applyNumberFormat="1" applyFill="1"/>
    <xf numFmtId="3" fontId="0" fillId="51" borderId="0" xfId="0" applyNumberFormat="1" applyFill="1"/>
    <xf numFmtId="165" fontId="0" fillId="51" borderId="0" xfId="0" applyNumberFormat="1" applyFill="1"/>
    <xf numFmtId="0" fontId="0" fillId="51" borderId="0" xfId="0" applyFill="1"/>
    <xf numFmtId="0" fontId="0" fillId="0" borderId="0" xfId="0" applyAlignment="1">
      <alignment vertical="center"/>
    </xf>
    <xf numFmtId="165" fontId="33" fillId="51" borderId="9" xfId="124" applyNumberFormat="1" applyFont="1" applyFill="1" applyBorder="1"/>
    <xf numFmtId="165" fontId="0" fillId="0" borderId="0" xfId="0" applyNumberFormat="1"/>
    <xf numFmtId="165" fontId="0" fillId="51" borderId="0" xfId="0" applyNumberFormat="1" applyFill="1"/>
    <xf numFmtId="165" fontId="0" fillId="51" borderId="9" xfId="0" applyNumberFormat="1" applyFill="1" applyBorder="1"/>
    <xf numFmtId="165" fontId="0" fillId="51" borderId="9" xfId="0" applyNumberFormat="1" applyFill="1" applyBorder="1"/>
    <xf numFmtId="0" fontId="0" fillId="0" borderId="9" xfId="0" applyBorder="1"/>
    <xf numFmtId="3" fontId="0" fillId="0" borderId="9" xfId="0" applyNumberFormat="1" applyBorder="1"/>
    <xf numFmtId="3" fontId="0" fillId="51" borderId="9" xfId="0" applyNumberFormat="1" applyFill="1" applyBorder="1"/>
    <xf numFmtId="0" fontId="0" fillId="51" borderId="9" xfId="0" applyFill="1" applyBorder="1"/>
    <xf numFmtId="0" fontId="0" fillId="0" borderId="9" xfId="0" applyBorder="1" applyAlignment="1">
      <alignment horizontal="right"/>
    </xf>
    <xf numFmtId="0" fontId="0" fillId="51" borderId="9" xfId="0" applyFill="1" applyBorder="1"/>
    <xf numFmtId="0" fontId="0" fillId="0" borderId="9" xfId="0" applyBorder="1"/>
    <xf numFmtId="0" fontId="31" fillId="52" borderId="9" xfId="0" applyFont="1" applyFill="1" applyBorder="1" applyAlignment="1">
      <alignment horizontal="center" vertical="center" wrapText="1"/>
    </xf>
    <xf numFmtId="3" fontId="34" fillId="52" borderId="9" xfId="123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35" fillId="0" borderId="0" xfId="0" applyFont="1" applyAlignment="1">
      <alignment horizontal="left"/>
    </xf>
    <xf numFmtId="3" fontId="0" fillId="0" borderId="0" xfId="0" applyNumberFormat="1"/>
    <xf numFmtId="49" fontId="31" fillId="52" borderId="9" xfId="0" applyNumberFormat="1" applyFont="1" applyFill="1" applyBorder="1" applyAlignment="1">
      <alignment horizontal="center" vertical="center" wrapText="1"/>
    </xf>
    <xf numFmtId="0" fontId="31" fillId="52" borderId="9" xfId="0" applyFont="1" applyFill="1" applyBorder="1" applyAlignment="1">
      <alignment horizontal="center" vertical="center" wrapText="1"/>
    </xf>
    <xf numFmtId="0" fontId="31" fillId="52" borderId="13" xfId="0" applyFont="1" applyFill="1" applyBorder="1" applyAlignment="1">
      <alignment horizontal="center" vertical="center" wrapText="1"/>
    </xf>
    <xf numFmtId="0" fontId="31" fillId="52" borderId="14" xfId="0" applyFont="1" applyFill="1" applyBorder="1" applyAlignment="1">
      <alignment horizontal="center" vertical="center" wrapText="1"/>
    </xf>
    <xf numFmtId="164" fontId="31" fillId="52" borderId="9" xfId="0" applyNumberFormat="1" applyFont="1" applyFill="1" applyBorder="1" applyAlignment="1">
      <alignment horizontal="center" vertical="center" wrapText="1"/>
    </xf>
    <xf numFmtId="4" fontId="31" fillId="52" borderId="9" xfId="0" applyNumberFormat="1" applyFont="1" applyFill="1" applyBorder="1" applyAlignment="1">
      <alignment horizontal="center" vertical="center" wrapText="1"/>
    </xf>
    <xf numFmtId="1" fontId="0" fillId="51" borderId="9" xfId="0" applyNumberFormat="1" applyFill="1" applyBorder="1" applyAlignment="1">
      <alignment horizontal="center" wrapText="1"/>
    </xf>
    <xf numFmtId="0" fontId="35" fillId="0" borderId="0" xfId="0" applyFont="1" applyAlignment="1">
      <alignment vertical="top"/>
    </xf>
    <xf numFmtId="0" fontId="0" fillId="0" borderId="0" xfId="0"/>
    <xf numFmtId="3" fontId="0" fillId="0" borderId="0" xfId="0" applyNumberFormat="1" applyAlignment="1">
      <alignment horizontal="right"/>
    </xf>
    <xf numFmtId="165" fontId="12" fillId="51" borderId="9" xfId="91" applyNumberFormat="1" applyFill="1" applyBorder="1"/>
    <xf numFmtId="2" fontId="0" fillId="51" borderId="9" xfId="0" applyNumberFormat="1" applyFill="1" applyBorder="1" applyAlignment="1">
      <alignment horizontal="center" wrapText="1"/>
    </xf>
    <xf numFmtId="2" fontId="0" fillId="0" borderId="9" xfId="0" applyNumberFormat="1" applyBorder="1" applyAlignment="1">
      <alignment horizontal="center" wrapText="1"/>
    </xf>
    <xf numFmtId="1" fontId="33" fillId="51" borderId="9" xfId="123" applyNumberFormat="1" applyFont="1" applyFill="1" applyBorder="1" applyAlignment="1">
      <alignment horizontal="center"/>
    </xf>
    <xf numFmtId="1" fontId="0" fillId="0" borderId="9" xfId="0" applyNumberFormat="1" applyBorder="1" applyAlignment="1">
      <alignment horizontal="center" wrapText="1"/>
    </xf>
    <xf numFmtId="164" fontId="0" fillId="0" borderId="9" xfId="0" applyNumberFormat="1" applyBorder="1"/>
    <xf numFmtId="164" fontId="0" fillId="0" borderId="9" xfId="0" applyNumberFormat="1" applyBorder="1"/>
    <xf numFmtId="164" fontId="0" fillId="0" borderId="0" xfId="0" applyNumberFormat="1"/>
    <xf numFmtId="164" fontId="31" fillId="53" borderId="9" xfId="0" applyNumberFormat="1" applyFont="1" applyFill="1" applyBorder="1" applyAlignment="1">
      <alignment horizontal="center" vertical="center" wrapText="1"/>
    </xf>
    <xf numFmtId="0" fontId="0" fillId="0" borderId="0" xfId="0"/>
    <xf numFmtId="0" fontId="31" fillId="53" borderId="9" xfId="0" applyFont="1" applyFill="1" applyBorder="1" applyAlignment="1">
      <alignment horizontal="center" vertical="center" wrapText="1"/>
    </xf>
    <xf numFmtId="164" fontId="12" fillId="0" borderId="9" xfId="91" applyNumberFormat="1" applyBorder="1" applyAlignment="1">
      <alignment horizontal="right"/>
    </xf>
    <xf numFmtId="0" fontId="0" fillId="0" borderId="9" xfId="0" applyBorder="1"/>
    <xf numFmtId="164" fontId="0" fillId="0" borderId="10" xfId="0" applyNumberFormat="1" applyBorder="1"/>
    <xf numFmtId="0" fontId="0" fillId="0" borderId="11" xfId="0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9" xfId="0" applyFill="1" applyBorder="1" applyAlignment="1">
      <alignment wrapText="1"/>
    </xf>
    <xf numFmtId="165" fontId="33" fillId="0" borderId="9" xfId="124" applyNumberFormat="1" applyFont="1" applyFill="1" applyBorder="1"/>
    <xf numFmtId="0" fontId="0" fillId="0" borderId="0" xfId="0" applyFill="1"/>
    <xf numFmtId="0" fontId="0" fillId="51" borderId="12" xfId="0" applyFill="1" applyBorder="1" applyAlignment="1">
      <alignment wrapText="1"/>
    </xf>
    <xf numFmtId="164" fontId="36" fillId="51" borderId="9" xfId="0" applyNumberFormat="1" applyFont="1" applyFill="1" applyBorder="1"/>
    <xf numFmtId="3" fontId="31" fillId="53" borderId="9" xfId="0" applyNumberFormat="1" applyFont="1" applyFill="1" applyBorder="1" applyAlignment="1">
      <alignment horizontal="center" vertical="center" wrapText="1"/>
    </xf>
    <xf numFmtId="3" fontId="31" fillId="52" borderId="9" xfId="0" applyNumberFormat="1" applyFont="1" applyFill="1" applyBorder="1" applyAlignment="1">
      <alignment horizontal="center" vertical="center" wrapText="1"/>
    </xf>
    <xf numFmtId="43" fontId="38" fillId="51" borderId="0" xfId="91" applyFont="1" applyFill="1" applyBorder="1" applyAlignment="1">
      <alignment horizontal="right"/>
    </xf>
    <xf numFmtId="164" fontId="0" fillId="0" borderId="0" xfId="0" applyNumberFormat="1" applyBorder="1"/>
    <xf numFmtId="0" fontId="0" fillId="51" borderId="10" xfId="0" applyFill="1" applyBorder="1" applyAlignment="1">
      <alignment wrapText="1"/>
    </xf>
    <xf numFmtId="0" fontId="0" fillId="51" borderId="10" xfId="0" applyFill="1" applyBorder="1" applyAlignment="1">
      <alignment horizontal="right" wrapText="1"/>
    </xf>
    <xf numFmtId="164" fontId="0" fillId="51" borderId="10" xfId="0" applyNumberFormat="1" applyFill="1" applyBorder="1"/>
    <xf numFmtId="164" fontId="0" fillId="51" borderId="25" xfId="0" applyNumberFormat="1" applyFill="1" applyBorder="1"/>
    <xf numFmtId="167" fontId="0" fillId="0" borderId="9" xfId="0" applyNumberFormat="1" applyBorder="1"/>
    <xf numFmtId="164" fontId="0" fillId="0" borderId="13" xfId="0" applyNumberFormat="1" applyBorder="1" applyAlignment="1">
      <alignment horizontal="right"/>
    </xf>
    <xf numFmtId="164" fontId="12" fillId="51" borderId="13" xfId="91" applyNumberFormat="1" applyFont="1" applyFill="1" applyBorder="1" applyAlignment="1">
      <alignment horizontal="right"/>
    </xf>
    <xf numFmtId="164" fontId="0" fillId="51" borderId="12" xfId="0" applyNumberFormat="1" applyFill="1" applyBorder="1" applyAlignment="1">
      <alignment horizontal="right"/>
    </xf>
    <xf numFmtId="164" fontId="12" fillId="51" borderId="13" xfId="91" applyNumberFormat="1" applyFill="1" applyBorder="1" applyAlignment="1">
      <alignment horizontal="right"/>
    </xf>
    <xf numFmtId="164" fontId="0" fillId="51" borderId="9" xfId="0" applyNumberFormat="1" applyFill="1" applyBorder="1" applyAlignment="1">
      <alignment horizontal="right"/>
    </xf>
    <xf numFmtId="164" fontId="0" fillId="51" borderId="9" xfId="0" applyNumberFormat="1" applyFill="1" applyBorder="1" applyAlignment="1">
      <alignment wrapText="1"/>
    </xf>
    <xf numFmtId="164" fontId="12" fillId="0" borderId="13" xfId="91" applyNumberFormat="1" applyBorder="1" applyAlignment="1">
      <alignment horizontal="right"/>
    </xf>
    <xf numFmtId="164" fontId="37" fillId="0" borderId="9" xfId="91" applyNumberFormat="1" applyFont="1" applyBorder="1"/>
    <xf numFmtId="164" fontId="0" fillId="0" borderId="9" xfId="0" applyNumberFormat="1" applyBorder="1" applyAlignment="1">
      <alignment horizontal="right"/>
    </xf>
    <xf numFmtId="164" fontId="36" fillId="51" borderId="10" xfId="0" applyNumberFormat="1" applyFont="1" applyFill="1" applyBorder="1"/>
    <xf numFmtId="164" fontId="38" fillId="51" borderId="9" xfId="91" applyNumberFormat="1" applyFont="1" applyFill="1" applyBorder="1" applyAlignment="1">
      <alignment horizontal="right"/>
    </xf>
    <xf numFmtId="166" fontId="37" fillId="51" borderId="0" xfId="91" applyNumberFormat="1" applyFont="1" applyFill="1" applyBorder="1" applyAlignment="1">
      <alignment horizontal="right"/>
    </xf>
    <xf numFmtId="3" fontId="12" fillId="51" borderId="0" xfId="91" applyNumberFormat="1" applyFill="1" applyBorder="1" applyAlignment="1">
      <alignment horizontal="right"/>
    </xf>
    <xf numFmtId="0" fontId="0" fillId="0" borderId="0" xfId="0"/>
    <xf numFmtId="0" fontId="0" fillId="0" borderId="0" xfId="0" applyAlignment="1">
      <alignment wrapText="1"/>
    </xf>
    <xf numFmtId="0" fontId="0" fillId="51" borderId="9" xfId="0" applyFill="1" applyBorder="1" applyAlignment="1">
      <alignment horizontal="right" wrapText="1"/>
    </xf>
    <xf numFmtId="0" fontId="0" fillId="51" borderId="9" xfId="0" applyFill="1" applyBorder="1" applyAlignment="1">
      <alignment wrapText="1"/>
    </xf>
    <xf numFmtId="0" fontId="0" fillId="0" borderId="9" xfId="0" applyBorder="1"/>
    <xf numFmtId="164" fontId="0" fillId="0" borderId="9" xfId="0" applyNumberFormat="1" applyBorder="1"/>
    <xf numFmtId="164" fontId="0" fillId="51" borderId="9" xfId="0" applyNumberFormat="1" applyFill="1" applyBorder="1"/>
    <xf numFmtId="164" fontId="0" fillId="0" borderId="9" xfId="0" applyNumberFormat="1" applyBorder="1" applyAlignment="1">
      <alignment wrapText="1"/>
    </xf>
    <xf numFmtId="164" fontId="0" fillId="0" borderId="0" xfId="0" applyNumberFormat="1"/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left"/>
    </xf>
    <xf numFmtId="165" fontId="0" fillId="0" borderId="9" xfId="0" applyNumberFormat="1" applyFill="1" applyBorder="1"/>
    <xf numFmtId="165" fontId="12" fillId="0" borderId="9" xfId="91" applyNumberFormat="1" applyFill="1" applyBorder="1"/>
    <xf numFmtId="165" fontId="33" fillId="0" borderId="9" xfId="91" applyNumberFormat="1" applyFont="1" applyFill="1" applyBorder="1"/>
    <xf numFmtId="1" fontId="0" fillId="0" borderId="9" xfId="0" applyNumberFormat="1" applyBorder="1" applyAlignment="1">
      <alignment wrapText="1"/>
    </xf>
    <xf numFmtId="168" fontId="0" fillId="0" borderId="0" xfId="0" applyNumberFormat="1"/>
    <xf numFmtId="0" fontId="31" fillId="52" borderId="9" xfId="0" applyFont="1" applyFill="1" applyBorder="1" applyAlignment="1">
      <alignment wrapText="1"/>
    </xf>
    <xf numFmtId="168" fontId="0" fillId="0" borderId="9" xfId="0" applyNumberFormat="1" applyBorder="1"/>
    <xf numFmtId="165" fontId="0" fillId="0" borderId="9" xfId="0" applyNumberFormat="1" applyBorder="1"/>
    <xf numFmtId="168" fontId="0" fillId="51" borderId="9" xfId="0" applyNumberFormat="1" applyFill="1" applyBorder="1"/>
    <xf numFmtId="0" fontId="0" fillId="0" borderId="0" xfId="0" applyBorder="1"/>
    <xf numFmtId="165" fontId="0" fillId="51" borderId="9" xfId="91" applyNumberFormat="1" applyFont="1" applyFill="1" applyBorder="1"/>
    <xf numFmtId="165" fontId="0" fillId="0" borderId="9" xfId="91" applyNumberFormat="1" applyFont="1" applyBorder="1"/>
    <xf numFmtId="165" fontId="0" fillId="0" borderId="10" xfId="91" applyNumberFormat="1" applyFont="1" applyBorder="1"/>
    <xf numFmtId="165" fontId="0" fillId="0" borderId="9" xfId="91" applyNumberFormat="1" applyFont="1" applyFill="1" applyBorder="1"/>
    <xf numFmtId="165" fontId="0" fillId="0" borderId="0" xfId="91" applyNumberFormat="1" applyFont="1" applyBorder="1"/>
    <xf numFmtId="168" fontId="0" fillId="0" borderId="9" xfId="0" applyNumberFormat="1" applyFill="1" applyBorder="1"/>
    <xf numFmtId="165" fontId="31" fillId="52" borderId="9" xfId="0" applyNumberFormat="1" applyFont="1" applyFill="1" applyBorder="1" applyAlignment="1">
      <alignment horizontal="right" wrapText="1"/>
    </xf>
    <xf numFmtId="165" fontId="0" fillId="51" borderId="9" xfId="91" applyNumberFormat="1" applyFont="1" applyFill="1" applyBorder="1" applyAlignment="1">
      <alignment horizontal="right" wrapText="1"/>
    </xf>
    <xf numFmtId="165" fontId="0" fillId="0" borderId="0" xfId="0" applyNumberFormat="1" applyBorder="1"/>
    <xf numFmtId="0" fontId="0" fillId="0" borderId="0" xfId="0" applyAlignment="1">
      <alignment horizontal="left"/>
    </xf>
    <xf numFmtId="3" fontId="35" fillId="51" borderId="0" xfId="0" applyNumberFormat="1" applyFont="1" applyFill="1" applyAlignment="1">
      <alignment horizontal="left" wrapText="1"/>
    </xf>
    <xf numFmtId="0" fontId="35" fillId="0" borderId="15" xfId="0" applyFont="1" applyBorder="1" applyAlignment="1">
      <alignment vertical="top" wrapText="1"/>
    </xf>
    <xf numFmtId="0" fontId="35" fillId="0" borderId="0" xfId="0" applyFont="1" applyBorder="1" applyAlignment="1">
      <alignment vertical="top" wrapText="1"/>
    </xf>
  </cellXfs>
  <cellStyles count="148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1 4" xfId="4" xr:uid="{00000000-0005-0000-0000-000003000000}"/>
    <cellStyle name="20% - Accent2" xfId="5" builtinId="34" customBuiltin="1"/>
    <cellStyle name="20% - Accent2 2" xfId="6" xr:uid="{00000000-0005-0000-0000-000005000000}"/>
    <cellStyle name="20% - Accent2 3" xfId="7" xr:uid="{00000000-0005-0000-0000-000006000000}"/>
    <cellStyle name="20% - Accent3" xfId="8" builtinId="38" customBuiltin="1"/>
    <cellStyle name="20% - Accent3 2" xfId="9" xr:uid="{00000000-0005-0000-0000-000008000000}"/>
    <cellStyle name="20% - Accent3 3" xfId="10" xr:uid="{00000000-0005-0000-0000-000009000000}"/>
    <cellStyle name="20% - Accent4" xfId="11" builtinId="42" customBuiltin="1"/>
    <cellStyle name="20% - Accent4 2" xfId="12" xr:uid="{00000000-0005-0000-0000-00000B000000}"/>
    <cellStyle name="20% - Accent4 3" xfId="13" xr:uid="{00000000-0005-0000-0000-00000C000000}"/>
    <cellStyle name="20% - Accent4 4" xfId="14" xr:uid="{00000000-0005-0000-0000-00000D000000}"/>
    <cellStyle name="20% - Accent5" xfId="15" builtinId="46" customBuiltin="1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1 4" xfId="22" xr:uid="{00000000-0005-0000-0000-000015000000}"/>
    <cellStyle name="40% - Accent2" xfId="23" builtinId="35" customBuiltin="1"/>
    <cellStyle name="40% - Accent3" xfId="24" builtinId="39" customBuiltin="1"/>
    <cellStyle name="40% - Accent3 2" xfId="25" xr:uid="{00000000-0005-0000-0000-000018000000}"/>
    <cellStyle name="40% - Accent3 3" xfId="26" xr:uid="{00000000-0005-0000-0000-000019000000}"/>
    <cellStyle name="40% - Accent4" xfId="27" builtinId="43" customBuiltin="1"/>
    <cellStyle name="40% - Accent4 2" xfId="28" xr:uid="{00000000-0005-0000-0000-00001B000000}"/>
    <cellStyle name="40% - Accent4 3" xfId="29" xr:uid="{00000000-0005-0000-0000-00001C000000}"/>
    <cellStyle name="40% - Accent4 4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5 4" xfId="34" xr:uid="{00000000-0005-0000-0000-000021000000}"/>
    <cellStyle name="40% - Accent6" xfId="35" builtinId="51" customBuiltin="1"/>
    <cellStyle name="40% - Accent6 2" xfId="36" xr:uid="{00000000-0005-0000-0000-000023000000}"/>
    <cellStyle name="40% - Accent6 3" xfId="37" xr:uid="{00000000-0005-0000-0000-000024000000}"/>
    <cellStyle name="40% - Accent6 4" xfId="38" xr:uid="{00000000-0005-0000-0000-000025000000}"/>
    <cellStyle name="60% - Accent1" xfId="39" builtinId="32" customBuiltin="1"/>
    <cellStyle name="60% - Accent1 2" xfId="40" xr:uid="{00000000-0005-0000-0000-000027000000}"/>
    <cellStyle name="60% - Accent1 3" xfId="41" xr:uid="{00000000-0005-0000-0000-000028000000}"/>
    <cellStyle name="60% - Accent1 4" xfId="42" xr:uid="{00000000-0005-0000-0000-000029000000}"/>
    <cellStyle name="60% - Accent2" xfId="43" builtinId="36" customBuiltin="1"/>
    <cellStyle name="60% - Accent2 2" xfId="44" xr:uid="{00000000-0005-0000-0000-00002B000000}"/>
    <cellStyle name="60% - Accent2 3" xfId="45" xr:uid="{00000000-0005-0000-0000-00002C000000}"/>
    <cellStyle name="60% - Accent2 4" xfId="46" xr:uid="{00000000-0005-0000-0000-00002D000000}"/>
    <cellStyle name="60% - Accent3" xfId="47" builtinId="40" customBuiltin="1"/>
    <cellStyle name="60% - Accent3 2" xfId="48" xr:uid="{00000000-0005-0000-0000-00002F000000}"/>
    <cellStyle name="60% - Accent3 3" xfId="49" xr:uid="{00000000-0005-0000-0000-000030000000}"/>
    <cellStyle name="60% - Accent3 4" xfId="50" xr:uid="{00000000-0005-0000-0000-000031000000}"/>
    <cellStyle name="60% - Accent4" xfId="51" builtinId="44" customBuiltin="1"/>
    <cellStyle name="60% - Accent4 2" xfId="52" xr:uid="{00000000-0005-0000-0000-000033000000}"/>
    <cellStyle name="60% - Accent4 3" xfId="53" xr:uid="{00000000-0005-0000-0000-000034000000}"/>
    <cellStyle name="60% - Accent4 4" xfId="54" xr:uid="{00000000-0005-0000-0000-000035000000}"/>
    <cellStyle name="60% - Accent5" xfId="55" builtinId="48" customBuiltin="1"/>
    <cellStyle name="60% - Accent5 2" xfId="56" xr:uid="{00000000-0005-0000-0000-000037000000}"/>
    <cellStyle name="60% - Accent5 3" xfId="57" xr:uid="{00000000-0005-0000-0000-000038000000}"/>
    <cellStyle name="60% - Accent5 4" xfId="58" xr:uid="{00000000-0005-0000-0000-000039000000}"/>
    <cellStyle name="60% - Accent6" xfId="59" builtinId="52" customBuiltin="1"/>
    <cellStyle name="60% - Accent6 2" xfId="60" xr:uid="{00000000-0005-0000-0000-00003B000000}"/>
    <cellStyle name="60% - Accent6 3" xfId="61" xr:uid="{00000000-0005-0000-0000-00003C000000}"/>
    <cellStyle name="Accent1" xfId="62" builtinId="29" customBuiltin="1"/>
    <cellStyle name="Accent1 2" xfId="63" xr:uid="{00000000-0005-0000-0000-00003E000000}"/>
    <cellStyle name="Accent1 3" xfId="64" xr:uid="{00000000-0005-0000-0000-00003F000000}"/>
    <cellStyle name="Accent1 4" xfId="65" xr:uid="{00000000-0005-0000-0000-000040000000}"/>
    <cellStyle name="Accent2" xfId="66" builtinId="33" customBuiltin="1"/>
    <cellStyle name="Accent2 2" xfId="67" xr:uid="{00000000-0005-0000-0000-000042000000}"/>
    <cellStyle name="Accent2 3" xfId="68" xr:uid="{00000000-0005-0000-0000-000043000000}"/>
    <cellStyle name="Accent2 4" xfId="69" xr:uid="{00000000-0005-0000-0000-000044000000}"/>
    <cellStyle name="Accent3" xfId="70" builtinId="37" customBuiltin="1"/>
    <cellStyle name="Accent3 2" xfId="71" xr:uid="{00000000-0005-0000-0000-000046000000}"/>
    <cellStyle name="Accent3 3" xfId="72" xr:uid="{00000000-0005-0000-0000-000047000000}"/>
    <cellStyle name="Accent3 4" xfId="73" xr:uid="{00000000-0005-0000-0000-000048000000}"/>
    <cellStyle name="Accent4" xfId="74" builtinId="41" customBuiltin="1"/>
    <cellStyle name="Accent4 2" xfId="75" xr:uid="{00000000-0005-0000-0000-00004A000000}"/>
    <cellStyle name="Accent4 3" xfId="76" xr:uid="{00000000-0005-0000-0000-00004B000000}"/>
    <cellStyle name="Accent5" xfId="77" builtinId="45" customBuiltin="1"/>
    <cellStyle name="Accent6" xfId="78" builtinId="49" customBuiltin="1"/>
    <cellStyle name="Accent6 2" xfId="79" xr:uid="{00000000-0005-0000-0000-00004E000000}"/>
    <cellStyle name="Accent6 3" xfId="80" xr:uid="{00000000-0005-0000-0000-00004F000000}"/>
    <cellStyle name="Accent6 4" xfId="81" xr:uid="{00000000-0005-0000-0000-000050000000}"/>
    <cellStyle name="Bad" xfId="82" builtinId="27" customBuiltin="1"/>
    <cellStyle name="Bad 2" xfId="83" xr:uid="{00000000-0005-0000-0000-000052000000}"/>
    <cellStyle name="Bad 3" xfId="84" xr:uid="{00000000-0005-0000-0000-000053000000}"/>
    <cellStyle name="Bad 4" xfId="85" xr:uid="{00000000-0005-0000-0000-000054000000}"/>
    <cellStyle name="Calculation" xfId="86" builtinId="22" customBuiltin="1"/>
    <cellStyle name="Calculation 2" xfId="87" xr:uid="{00000000-0005-0000-0000-000056000000}"/>
    <cellStyle name="Calculation 3" xfId="88" xr:uid="{00000000-0005-0000-0000-000057000000}"/>
    <cellStyle name="Calculation 4" xfId="89" xr:uid="{00000000-0005-0000-0000-000058000000}"/>
    <cellStyle name="Check Cell" xfId="90" builtinId="23" customBuiltin="1"/>
    <cellStyle name="Comma" xfId="91" builtinId="3"/>
    <cellStyle name="Explanatory Text" xfId="92" builtinId="53" customBuiltin="1"/>
    <cellStyle name="Good" xfId="93" builtinId="26" customBuiltin="1"/>
    <cellStyle name="Good 2" xfId="94" xr:uid="{00000000-0005-0000-0000-00005D000000}"/>
    <cellStyle name="Good 3" xfId="95" xr:uid="{00000000-0005-0000-0000-00005E000000}"/>
    <cellStyle name="Good 4" xfId="96" xr:uid="{00000000-0005-0000-0000-00005F000000}"/>
    <cellStyle name="Heading 1" xfId="97" builtinId="16" customBuiltin="1"/>
    <cellStyle name="Heading 1 2" xfId="98" xr:uid="{00000000-0005-0000-0000-000061000000}"/>
    <cellStyle name="Heading 1 3" xfId="99" xr:uid="{00000000-0005-0000-0000-000062000000}"/>
    <cellStyle name="Heading 1 4" xfId="100" xr:uid="{00000000-0005-0000-0000-000063000000}"/>
    <cellStyle name="Heading 2" xfId="101" builtinId="17" customBuiltin="1"/>
    <cellStyle name="Heading 2 2" xfId="102" xr:uid="{00000000-0005-0000-0000-000065000000}"/>
    <cellStyle name="Heading 2 3" xfId="103" xr:uid="{00000000-0005-0000-0000-000066000000}"/>
    <cellStyle name="Heading 2 4" xfId="104" xr:uid="{00000000-0005-0000-0000-000067000000}"/>
    <cellStyle name="Heading 3" xfId="105" builtinId="18" customBuiltin="1"/>
    <cellStyle name="Heading 3 2" xfId="106" xr:uid="{00000000-0005-0000-0000-000069000000}"/>
    <cellStyle name="Heading 3 3" xfId="107" xr:uid="{00000000-0005-0000-0000-00006A000000}"/>
    <cellStyle name="Heading 3 4" xfId="108" xr:uid="{00000000-0005-0000-0000-00006B000000}"/>
    <cellStyle name="Heading 4" xfId="109" builtinId="19" customBuiltin="1"/>
    <cellStyle name="Heading 4 2" xfId="110" xr:uid="{00000000-0005-0000-0000-00006D000000}"/>
    <cellStyle name="Heading 4 3" xfId="111" xr:uid="{00000000-0005-0000-0000-00006E000000}"/>
    <cellStyle name="Input" xfId="112" builtinId="20" customBuiltin="1"/>
    <cellStyle name="Input 2" xfId="113" xr:uid="{00000000-0005-0000-0000-000070000000}"/>
    <cellStyle name="Input 3" xfId="114" xr:uid="{00000000-0005-0000-0000-000071000000}"/>
    <cellStyle name="Linked Cell" xfId="115" builtinId="24" customBuiltin="1"/>
    <cellStyle name="Linked Cell 2" xfId="116" xr:uid="{00000000-0005-0000-0000-000073000000}"/>
    <cellStyle name="Linked Cell 3" xfId="117" xr:uid="{00000000-0005-0000-0000-000074000000}"/>
    <cellStyle name="Linked Cell 4" xfId="118" xr:uid="{00000000-0005-0000-0000-000075000000}"/>
    <cellStyle name="Neutral" xfId="119" builtinId="28" customBuiltin="1"/>
    <cellStyle name="Neutral 2" xfId="120" xr:uid="{00000000-0005-0000-0000-000077000000}"/>
    <cellStyle name="Neutral 3" xfId="121" xr:uid="{00000000-0005-0000-0000-000078000000}"/>
    <cellStyle name="Neutral 4" xfId="122" xr:uid="{00000000-0005-0000-0000-000079000000}"/>
    <cellStyle name="Normal" xfId="0" builtinId="0"/>
    <cellStyle name="Normal 2" xfId="123" xr:uid="{00000000-0005-0000-0000-00007B000000}"/>
    <cellStyle name="Normal_HIUnitWithEmissionGovernorAndRateGovernor_006_006_95th_121610" xfId="124" xr:uid="{00000000-0005-0000-0000-00007C000000}"/>
    <cellStyle name="Note" xfId="125" builtinId="10" customBuiltin="1"/>
    <cellStyle name="Note 2" xfId="126" xr:uid="{00000000-0005-0000-0000-00007E000000}"/>
    <cellStyle name="Note 2 2" xfId="127" xr:uid="{00000000-0005-0000-0000-00007F000000}"/>
    <cellStyle name="Note 2 2 2" xfId="145" xr:uid="{00000000-0005-0000-0000-000080000000}"/>
    <cellStyle name="Note 2 3" xfId="144" xr:uid="{00000000-0005-0000-0000-000081000000}"/>
    <cellStyle name="Note 3" xfId="128" xr:uid="{00000000-0005-0000-0000-000082000000}"/>
    <cellStyle name="Note 4" xfId="129" xr:uid="{00000000-0005-0000-0000-000083000000}"/>
    <cellStyle name="Note 4 2" xfId="146" xr:uid="{00000000-0005-0000-0000-000084000000}"/>
    <cellStyle name="Note 5" xfId="130" xr:uid="{00000000-0005-0000-0000-000085000000}"/>
    <cellStyle name="Note 5 2" xfId="147" xr:uid="{00000000-0005-0000-0000-000086000000}"/>
    <cellStyle name="Note 6" xfId="143" xr:uid="{00000000-0005-0000-0000-000087000000}"/>
    <cellStyle name="Output" xfId="131" builtinId="21" customBuiltin="1"/>
    <cellStyle name="Output 2" xfId="132" xr:uid="{00000000-0005-0000-0000-000089000000}"/>
    <cellStyle name="Output 3" xfId="133" xr:uid="{00000000-0005-0000-0000-00008A000000}"/>
    <cellStyle name="Title" xfId="134" builtinId="15" customBuiltin="1"/>
    <cellStyle name="Title 2" xfId="135" xr:uid="{00000000-0005-0000-0000-00008D000000}"/>
    <cellStyle name="Title 3" xfId="136" xr:uid="{00000000-0005-0000-0000-00008E000000}"/>
    <cellStyle name="Title 4" xfId="137" xr:uid="{00000000-0005-0000-0000-00008F000000}"/>
    <cellStyle name="Total" xfId="138" builtinId="25" customBuiltin="1"/>
    <cellStyle name="Total 2" xfId="139" xr:uid="{00000000-0005-0000-0000-000091000000}"/>
    <cellStyle name="Total 3" xfId="140" xr:uid="{00000000-0005-0000-0000-000092000000}"/>
    <cellStyle name="Total 4" xfId="141" xr:uid="{00000000-0005-0000-0000-000093000000}"/>
    <cellStyle name="Warning Text" xfId="142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0"/>
  <sheetViews>
    <sheetView tabSelected="1" zoomScaleNormal="100" workbookViewId="0"/>
  </sheetViews>
  <sheetFormatPr defaultRowHeight="15" x14ac:dyDescent="0.25"/>
  <cols>
    <col min="1" max="1" width="36.5703125" customWidth="1"/>
    <col min="2" max="2" width="13.42578125" customWidth="1"/>
    <col min="3" max="3" width="13" customWidth="1"/>
    <col min="4" max="4" width="11.7109375" style="175" customWidth="1"/>
    <col min="5" max="5" width="11.7109375" style="113" customWidth="1"/>
    <col min="6" max="6" width="14.140625" customWidth="1"/>
    <col min="7" max="7" width="9" customWidth="1"/>
  </cols>
  <sheetData>
    <row r="1" spans="1:9" s="64" customFormat="1" ht="63.75" customHeight="1" x14ac:dyDescent="0.25">
      <c r="A1" s="114" t="s">
        <v>0</v>
      </c>
      <c r="B1" s="114" t="s">
        <v>1</v>
      </c>
      <c r="C1" s="114" t="s">
        <v>2</v>
      </c>
      <c r="D1" s="118" t="s">
        <v>165</v>
      </c>
      <c r="E1" s="146" t="s">
        <v>166</v>
      </c>
      <c r="F1" s="96"/>
      <c r="G1" s="96"/>
      <c r="H1" s="96"/>
      <c r="I1" s="96"/>
    </row>
    <row r="2" spans="1:9" s="76" customFormat="1" ht="15" customHeight="1" x14ac:dyDescent="0.25">
      <c r="A2" s="108" t="s">
        <v>3</v>
      </c>
      <c r="B2" s="102">
        <v>6137</v>
      </c>
      <c r="C2" s="102">
        <v>1</v>
      </c>
      <c r="D2" s="103">
        <f>'SO2 2025-26 Annual Allocations'!EA2</f>
        <v>7832.0997443094066</v>
      </c>
      <c r="E2" s="104">
        <f>'NOx 2025-26 Annual Allocations'!BW2</f>
        <v>2592.2085400689875</v>
      </c>
      <c r="F2"/>
      <c r="G2"/>
      <c r="H2"/>
      <c r="I2"/>
    </row>
    <row r="3" spans="1:9" s="76" customFormat="1" ht="15" customHeight="1" x14ac:dyDescent="0.25">
      <c r="A3" s="108" t="s">
        <v>3</v>
      </c>
      <c r="B3" s="102">
        <v>6137</v>
      </c>
      <c r="C3" s="102">
        <v>2</v>
      </c>
      <c r="D3" s="103">
        <f>'SO2 2025-26 Annual Allocations'!EA3</f>
        <v>7835.987902004721</v>
      </c>
      <c r="E3" s="104">
        <f>'NOx 2025-26 Annual Allocations'!BW3</f>
        <v>1359.0530000000001</v>
      </c>
      <c r="F3"/>
      <c r="G3"/>
      <c r="H3"/>
      <c r="I3"/>
    </row>
    <row r="4" spans="1:9" s="76" customFormat="1" ht="15" customHeight="1" x14ac:dyDescent="0.25">
      <c r="A4" s="108" t="s">
        <v>3</v>
      </c>
      <c r="B4" s="102">
        <v>6137</v>
      </c>
      <c r="C4" s="102">
        <v>3</v>
      </c>
      <c r="D4" s="103">
        <f>'SO2 2025-26 Annual Allocations'!EA4</f>
        <v>1.0589999999999999</v>
      </c>
      <c r="E4" s="104">
        <f>'NOx 2025-26 Annual Allocations'!BW4</f>
        <v>23.044743345523024</v>
      </c>
      <c r="F4"/>
      <c r="G4"/>
      <c r="H4"/>
      <c r="I4"/>
    </row>
    <row r="5" spans="1:9" s="76" customFormat="1" ht="15" customHeight="1" x14ac:dyDescent="0.25">
      <c r="A5" s="108" t="s">
        <v>3</v>
      </c>
      <c r="B5" s="102">
        <v>6137</v>
      </c>
      <c r="C5" s="102">
        <v>4</v>
      </c>
      <c r="D5" s="103">
        <f>'SO2 2025-26 Annual Allocations'!EA5</f>
        <v>9.5000000000000001E-2</v>
      </c>
      <c r="E5" s="104">
        <f>'NOx 2025-26 Annual Allocations'!BW5</f>
        <v>4.3570000000000002</v>
      </c>
      <c r="F5"/>
      <c r="G5"/>
      <c r="H5"/>
      <c r="I5"/>
    </row>
    <row r="6" spans="1:9" s="96" customFormat="1" ht="15" customHeight="1" x14ac:dyDescent="0.25">
      <c r="A6" s="107" t="s">
        <v>4</v>
      </c>
      <c r="B6" s="105">
        <v>6705</v>
      </c>
      <c r="C6" s="105">
        <v>4</v>
      </c>
      <c r="D6" s="103">
        <f>'SO2 2025-26 Annual Allocations'!EA6</f>
        <v>2124.5529999999999</v>
      </c>
      <c r="E6" s="104">
        <f>'NOx 2025-26 Annual Allocations'!BW6</f>
        <v>3841.9589090434356</v>
      </c>
      <c r="F6"/>
      <c r="G6"/>
      <c r="H6"/>
      <c r="I6"/>
    </row>
    <row r="7" spans="1:9" s="64" customFormat="1" ht="15" customHeight="1" x14ac:dyDescent="0.25">
      <c r="A7" s="108" t="s">
        <v>5</v>
      </c>
      <c r="B7" s="102">
        <v>7336</v>
      </c>
      <c r="C7" s="106" t="s">
        <v>6</v>
      </c>
      <c r="D7" s="103">
        <f>'SO2 2025-26 Annual Allocations'!EA7</f>
        <v>0.189</v>
      </c>
      <c r="E7" s="104">
        <f>'NOx 2025-26 Annual Allocations'!BW7</f>
        <v>2.395</v>
      </c>
      <c r="F7"/>
      <c r="G7"/>
      <c r="H7"/>
      <c r="I7"/>
    </row>
    <row r="8" spans="1:9" ht="15" customHeight="1" x14ac:dyDescent="0.25">
      <c r="A8" s="108" t="s">
        <v>5</v>
      </c>
      <c r="B8" s="102">
        <v>7336</v>
      </c>
      <c r="C8" s="106" t="s">
        <v>7</v>
      </c>
      <c r="D8" s="103">
        <f>'SO2 2025-26 Annual Allocations'!EA8</f>
        <v>0.152</v>
      </c>
      <c r="E8" s="104">
        <f>'NOx 2025-26 Annual Allocations'!BW8</f>
        <v>2.1970000000000001</v>
      </c>
    </row>
    <row r="9" spans="1:9" ht="15" customHeight="1" x14ac:dyDescent="0.25">
      <c r="A9" s="108" t="s">
        <v>5</v>
      </c>
      <c r="B9" s="102">
        <v>7336</v>
      </c>
      <c r="C9" s="106" t="s">
        <v>8</v>
      </c>
      <c r="D9" s="103">
        <f>'SO2 2025-26 Annual Allocations'!EA9</f>
        <v>0.40799999999999997</v>
      </c>
      <c r="E9" s="104">
        <f>'NOx 2025-26 Annual Allocations'!BW9</f>
        <v>2.2120000000000002</v>
      </c>
    </row>
    <row r="10" spans="1:9" ht="15" customHeight="1" x14ac:dyDescent="0.25">
      <c r="A10" s="108" t="s">
        <v>9</v>
      </c>
      <c r="B10" s="102">
        <v>995</v>
      </c>
      <c r="C10" s="102">
        <v>10</v>
      </c>
      <c r="D10" s="103">
        <f>'SO2 2025-26 Annual Allocations'!EA10</f>
        <v>0</v>
      </c>
      <c r="E10" s="104">
        <f>'NOx 2025-26 Annual Allocations'!BW10</f>
        <v>0</v>
      </c>
    </row>
    <row r="11" spans="1:9" ht="15" customHeight="1" x14ac:dyDescent="0.25">
      <c r="A11" s="108" t="s">
        <v>9</v>
      </c>
      <c r="B11" s="102">
        <v>995</v>
      </c>
      <c r="C11" s="102">
        <v>7</v>
      </c>
      <c r="D11" s="103">
        <f>'SO2 2025-26 Annual Allocations'!EA11</f>
        <v>0</v>
      </c>
      <c r="E11" s="104">
        <f>'NOx 2025-26 Annual Allocations'!BW11</f>
        <v>0</v>
      </c>
    </row>
    <row r="12" spans="1:9" ht="15" customHeight="1" x14ac:dyDescent="0.25">
      <c r="A12" s="108" t="s">
        <v>9</v>
      </c>
      <c r="B12" s="102">
        <v>995</v>
      </c>
      <c r="C12" s="102">
        <v>8</v>
      </c>
      <c r="D12" s="103">
        <f>'SO2 2025-26 Annual Allocations'!EA12</f>
        <v>0</v>
      </c>
      <c r="E12" s="104">
        <f>'NOx 2025-26 Annual Allocations'!BW12</f>
        <v>0</v>
      </c>
    </row>
    <row r="13" spans="1:9" ht="15" customHeight="1" x14ac:dyDescent="0.25">
      <c r="A13" s="108" t="s">
        <v>10</v>
      </c>
      <c r="B13" s="102">
        <v>1011</v>
      </c>
      <c r="C13" s="102">
        <v>2</v>
      </c>
      <c r="D13" s="103">
        <f>'SO2 2025-26 Annual Allocations'!EA13</f>
        <v>0</v>
      </c>
      <c r="E13" s="104">
        <f>'NOx 2025-26 Annual Allocations'!BW13</f>
        <v>0</v>
      </c>
    </row>
    <row r="14" spans="1:9" ht="15" customHeight="1" x14ac:dyDescent="0.25">
      <c r="A14" s="108" t="s">
        <v>11</v>
      </c>
      <c r="B14" s="102">
        <v>1001</v>
      </c>
      <c r="C14" s="102">
        <v>1</v>
      </c>
      <c r="D14" s="103">
        <f>'SO2 2025-26 Annual Allocations'!EA14</f>
        <v>2355.4850000000001</v>
      </c>
      <c r="E14" s="104">
        <f>'NOx 2025-26 Annual Allocations'!BW14</f>
        <v>5367.1216141967943</v>
      </c>
    </row>
    <row r="15" spans="1:9" ht="15" customHeight="1" x14ac:dyDescent="0.25">
      <c r="A15" s="108" t="s">
        <v>11</v>
      </c>
      <c r="B15" s="102">
        <v>1001</v>
      </c>
      <c r="C15" s="102">
        <v>2</v>
      </c>
      <c r="D15" s="103">
        <f>'SO2 2025-26 Annual Allocations'!EA15</f>
        <v>2272.1979999999999</v>
      </c>
      <c r="E15" s="104">
        <f>'NOx 2025-26 Annual Allocations'!BW15</f>
        <v>5653.4537774450137</v>
      </c>
      <c r="F15" s="76"/>
    </row>
    <row r="16" spans="1:9" ht="15" customHeight="1" x14ac:dyDescent="0.25">
      <c r="A16" s="108" t="s">
        <v>11</v>
      </c>
      <c r="B16" s="102">
        <v>1001</v>
      </c>
      <c r="C16" s="102">
        <v>4</v>
      </c>
      <c r="D16" s="103">
        <f>'SO2 2025-26 Annual Allocations'!EA16</f>
        <v>0.112</v>
      </c>
      <c r="E16" s="104">
        <f>'NOx 2025-26 Annual Allocations'!BW16</f>
        <v>10.108000000000001</v>
      </c>
    </row>
    <row r="17" spans="1:6" ht="15" customHeight="1" x14ac:dyDescent="0.25">
      <c r="A17" s="108" t="s">
        <v>12</v>
      </c>
      <c r="B17" s="102">
        <v>983</v>
      </c>
      <c r="C17" s="102">
        <v>1</v>
      </c>
      <c r="D17" s="103">
        <f>'SO2 2025-26 Annual Allocations'!EA17</f>
        <v>5958.8448954677115</v>
      </c>
      <c r="E17" s="104">
        <f>'NOx 2025-26 Annual Allocations'!BW17</f>
        <v>1972.2129609241674</v>
      </c>
    </row>
    <row r="18" spans="1:6" ht="15" customHeight="1" x14ac:dyDescent="0.25">
      <c r="A18" s="108" t="s">
        <v>12</v>
      </c>
      <c r="B18" s="102">
        <v>983</v>
      </c>
      <c r="C18" s="102">
        <v>2</v>
      </c>
      <c r="D18" s="103">
        <f>'SO2 2025-26 Annual Allocations'!EA18</f>
        <v>6250.1258965107518</v>
      </c>
      <c r="E18" s="104">
        <f>'NOx 2025-26 Annual Allocations'!BW18</f>
        <v>2068.6189214090587</v>
      </c>
      <c r="F18" s="76"/>
    </row>
    <row r="19" spans="1:6" ht="15" customHeight="1" x14ac:dyDescent="0.25">
      <c r="A19" s="108" t="s">
        <v>12</v>
      </c>
      <c r="B19" s="102">
        <v>983</v>
      </c>
      <c r="C19" s="102">
        <v>3</v>
      </c>
      <c r="D19" s="103">
        <f>'SO2 2025-26 Annual Allocations'!EA19</f>
        <v>5746.3193808685028</v>
      </c>
      <c r="E19" s="104">
        <f>'NOx 2025-26 Annual Allocations'!BW19</f>
        <v>1901.8728896901541</v>
      </c>
    </row>
    <row r="20" spans="1:6" ht="15" customHeight="1" x14ac:dyDescent="0.25">
      <c r="A20" s="108" t="s">
        <v>12</v>
      </c>
      <c r="B20" s="102">
        <v>983</v>
      </c>
      <c r="C20" s="102">
        <v>4</v>
      </c>
      <c r="D20" s="103">
        <f>'SO2 2025-26 Annual Allocations'!EA20</f>
        <v>6096.5952572822889</v>
      </c>
      <c r="E20" s="104">
        <f>'NOx 2025-26 Annual Allocations'!BW20</f>
        <v>2017.8045233340818</v>
      </c>
    </row>
    <row r="21" spans="1:6" ht="15" customHeight="1" x14ac:dyDescent="0.25">
      <c r="A21" s="108" t="s">
        <v>12</v>
      </c>
      <c r="B21" s="102">
        <v>983</v>
      </c>
      <c r="C21" s="102">
        <v>5</v>
      </c>
      <c r="D21" s="103">
        <f>'SO2 2025-26 Annual Allocations'!EA21</f>
        <v>6247.941869019347</v>
      </c>
      <c r="E21" s="104">
        <f>'NOx 2025-26 Annual Allocations'!BW21</f>
        <v>2067.8960686748264</v>
      </c>
      <c r="F21" s="76"/>
    </row>
    <row r="22" spans="1:6" ht="15" customHeight="1" x14ac:dyDescent="0.25">
      <c r="A22" s="108" t="s">
        <v>12</v>
      </c>
      <c r="B22" s="102">
        <v>983</v>
      </c>
      <c r="C22" s="102">
        <v>6</v>
      </c>
      <c r="D22" s="103">
        <f>'SO2 2025-26 Annual Allocations'!EA22</f>
        <v>4538.4641681685362</v>
      </c>
      <c r="E22" s="104">
        <f>'NOx 2025-26 Annual Allocations'!BW22</f>
        <v>1502.1061987970008</v>
      </c>
      <c r="F22" s="76"/>
    </row>
    <row r="23" spans="1:6" ht="15" customHeight="1" x14ac:dyDescent="0.25">
      <c r="A23" s="107" t="s">
        <v>13</v>
      </c>
      <c r="B23" s="107">
        <v>1004</v>
      </c>
      <c r="C23" s="83" t="s">
        <v>90</v>
      </c>
      <c r="D23" s="103">
        <f>'SO2 2025-26 Annual Allocations'!EA23</f>
        <v>90.108999999999995</v>
      </c>
      <c r="E23" s="104">
        <f>'NOx 2025-26 Annual Allocations'!BW23</f>
        <v>450.923</v>
      </c>
    </row>
    <row r="24" spans="1:6" ht="15" customHeight="1" x14ac:dyDescent="0.25">
      <c r="A24" s="107" t="s">
        <v>13</v>
      </c>
      <c r="B24" s="107">
        <v>1004</v>
      </c>
      <c r="C24" s="83" t="s">
        <v>91</v>
      </c>
      <c r="D24" s="103">
        <f>'SO2 2025-26 Annual Allocations'!EA24</f>
        <v>94.436000000000007</v>
      </c>
      <c r="E24" s="104">
        <f>'NOx 2025-26 Annual Allocations'!BW24</f>
        <v>450.59399999999999</v>
      </c>
    </row>
    <row r="25" spans="1:6" ht="15" customHeight="1" x14ac:dyDescent="0.25">
      <c r="A25" s="108" t="s">
        <v>14</v>
      </c>
      <c r="B25" s="102">
        <v>1012</v>
      </c>
      <c r="C25" s="102">
        <v>2</v>
      </c>
      <c r="D25" s="103">
        <f>'SO2 2025-26 Annual Allocations'!EA25</f>
        <v>344.334</v>
      </c>
      <c r="E25" s="104">
        <f>'NOx 2025-26 Annual Allocations'!BW25</f>
        <v>567.93261421759428</v>
      </c>
    </row>
    <row r="26" spans="1:6" ht="15" customHeight="1" x14ac:dyDescent="0.25">
      <c r="A26" s="108" t="s">
        <v>14</v>
      </c>
      <c r="B26" s="102">
        <v>1012</v>
      </c>
      <c r="C26" s="102">
        <v>3</v>
      </c>
      <c r="D26" s="103">
        <f>'SO2 2025-26 Annual Allocations'!EA26</f>
        <v>1659.5650000000001</v>
      </c>
      <c r="E26" s="104">
        <f>'NOx 2025-26 Annual Allocations'!BW26</f>
        <v>1232.25</v>
      </c>
    </row>
    <row r="27" spans="1:6" ht="15" customHeight="1" x14ac:dyDescent="0.25">
      <c r="A27" s="108" t="s">
        <v>17</v>
      </c>
      <c r="B27" s="102">
        <v>7759</v>
      </c>
      <c r="C27" s="106" t="s">
        <v>18</v>
      </c>
      <c r="D27" s="103">
        <f>'SO2 2025-26 Annual Allocations'!EA27</f>
        <v>0.248</v>
      </c>
      <c r="E27" s="104">
        <f>'NOx 2025-26 Annual Allocations'!BW27</f>
        <v>10.055</v>
      </c>
    </row>
    <row r="28" spans="1:6" ht="15" customHeight="1" x14ac:dyDescent="0.25">
      <c r="A28" s="108" t="s">
        <v>17</v>
      </c>
      <c r="B28" s="102">
        <v>7759</v>
      </c>
      <c r="C28" s="106" t="s">
        <v>19</v>
      </c>
      <c r="D28" s="103">
        <f>'SO2 2025-26 Annual Allocations'!EA28</f>
        <v>0.252</v>
      </c>
      <c r="E28" s="104">
        <f>'NOx 2025-26 Annual Allocations'!BW28</f>
        <v>11.052</v>
      </c>
    </row>
    <row r="29" spans="1:6" ht="15" customHeight="1" x14ac:dyDescent="0.25">
      <c r="A29" s="108" t="s">
        <v>17</v>
      </c>
      <c r="B29" s="102">
        <v>7759</v>
      </c>
      <c r="C29" s="106" t="s">
        <v>20</v>
      </c>
      <c r="D29" s="103">
        <f>'SO2 2025-26 Annual Allocations'!EA29</f>
        <v>0.23599999999999999</v>
      </c>
      <c r="E29" s="104">
        <f>'NOx 2025-26 Annual Allocations'!BW29</f>
        <v>12.137</v>
      </c>
    </row>
    <row r="30" spans="1:6" ht="15" customHeight="1" x14ac:dyDescent="0.25">
      <c r="A30" s="108" t="s">
        <v>17</v>
      </c>
      <c r="B30" s="102">
        <v>7759</v>
      </c>
      <c r="C30" s="106" t="s">
        <v>21</v>
      </c>
      <c r="D30" s="103">
        <f>'SO2 2025-26 Annual Allocations'!EA30</f>
        <v>0.25800000000000001</v>
      </c>
      <c r="E30" s="104">
        <f>'NOx 2025-26 Annual Allocations'!BW30</f>
        <v>11.02</v>
      </c>
    </row>
    <row r="31" spans="1:6" ht="15" customHeight="1" x14ac:dyDescent="0.25">
      <c r="A31" s="108" t="s">
        <v>22</v>
      </c>
      <c r="B31" s="102">
        <v>6113</v>
      </c>
      <c r="C31" s="102">
        <v>1</v>
      </c>
      <c r="D31" s="103">
        <f>'SO2 2025-26 Annual Allocations'!EA31</f>
        <v>2782.4380000000001</v>
      </c>
      <c r="E31" s="104">
        <f>'NOx 2025-26 Annual Allocations'!BW31</f>
        <v>2550.5129999999999</v>
      </c>
    </row>
    <row r="32" spans="1:6" ht="15" customHeight="1" x14ac:dyDescent="0.25">
      <c r="A32" s="108" t="s">
        <v>22</v>
      </c>
      <c r="B32" s="102">
        <v>6113</v>
      </c>
      <c r="C32" s="102">
        <v>2</v>
      </c>
      <c r="D32" s="103">
        <f>'SO2 2025-26 Annual Allocations'!EA32</f>
        <v>2339.9290000000001</v>
      </c>
      <c r="E32" s="104">
        <f>'NOx 2025-26 Annual Allocations'!BW32</f>
        <v>2953.1120000000001</v>
      </c>
      <c r="F32" s="76"/>
    </row>
    <row r="33" spans="1:7" ht="15" customHeight="1" x14ac:dyDescent="0.25">
      <c r="A33" s="108" t="s">
        <v>22</v>
      </c>
      <c r="B33" s="102">
        <v>6113</v>
      </c>
      <c r="C33" s="102">
        <v>3</v>
      </c>
      <c r="D33" s="103">
        <f>'SO2 2025-26 Annual Allocations'!EA33</f>
        <v>2588.6570000000002</v>
      </c>
      <c r="E33" s="104">
        <f>'NOx 2025-26 Annual Allocations'!BW33</f>
        <v>3076.6179999999999</v>
      </c>
      <c r="F33" s="76"/>
    </row>
    <row r="34" spans="1:7" ht="15" customHeight="1" x14ac:dyDescent="0.25">
      <c r="A34" s="108" t="s">
        <v>22</v>
      </c>
      <c r="B34" s="102">
        <v>6113</v>
      </c>
      <c r="C34" s="102">
        <v>4</v>
      </c>
      <c r="D34" s="103">
        <f>'SO2 2025-26 Annual Allocations'!EA34</f>
        <v>3646.9740000000002</v>
      </c>
      <c r="E34" s="104">
        <f>'NOx 2025-26 Annual Allocations'!BW34</f>
        <v>2282.922</v>
      </c>
      <c r="F34" s="113"/>
      <c r="G34" s="13"/>
    </row>
    <row r="35" spans="1:7" ht="15" customHeight="1" x14ac:dyDescent="0.25">
      <c r="A35" s="108" t="s">
        <v>22</v>
      </c>
      <c r="B35" s="102">
        <v>6113</v>
      </c>
      <c r="C35" s="102">
        <v>5</v>
      </c>
      <c r="D35" s="103">
        <f>'SO2 2025-26 Annual Allocations'!EA35</f>
        <v>16738.180155849997</v>
      </c>
      <c r="E35" s="104">
        <f>'NOx 2025-26 Annual Allocations'!BW35</f>
        <v>5539.8749967060576</v>
      </c>
      <c r="F35" s="113"/>
      <c r="G35" s="122"/>
    </row>
    <row r="36" spans="1:7" ht="15" customHeight="1" x14ac:dyDescent="0.25">
      <c r="A36" s="108" t="s">
        <v>23</v>
      </c>
      <c r="B36" s="102">
        <v>7763</v>
      </c>
      <c r="C36" s="102">
        <v>1</v>
      </c>
      <c r="D36" s="103">
        <f>'SO2 2025-26 Annual Allocations'!EA36</f>
        <v>0.30399999999999999</v>
      </c>
      <c r="E36" s="104">
        <f>'NOx 2025-26 Annual Allocations'!BW36</f>
        <v>43.728000000000002</v>
      </c>
      <c r="F36" s="113"/>
      <c r="G36" s="122"/>
    </row>
    <row r="37" spans="1:7" ht="15" customHeight="1" x14ac:dyDescent="0.25">
      <c r="A37" s="108" t="s">
        <v>23</v>
      </c>
      <c r="B37" s="102">
        <v>7763</v>
      </c>
      <c r="C37" s="102">
        <v>2</v>
      </c>
      <c r="D37" s="103">
        <f>'SO2 2025-26 Annual Allocations'!EA37</f>
        <v>0.32800000000000001</v>
      </c>
      <c r="E37" s="104">
        <f>'NOx 2025-26 Annual Allocations'!BW37</f>
        <v>46.545000000000002</v>
      </c>
      <c r="F37" s="113"/>
      <c r="G37" s="122"/>
    </row>
    <row r="38" spans="1:7" ht="15" customHeight="1" x14ac:dyDescent="0.25">
      <c r="A38" s="108" t="s">
        <v>23</v>
      </c>
      <c r="B38" s="102">
        <v>7763</v>
      </c>
      <c r="C38" s="102">
        <v>3</v>
      </c>
      <c r="D38" s="103">
        <f>'SO2 2025-26 Annual Allocations'!EA38</f>
        <v>0.31900000000000001</v>
      </c>
      <c r="E38" s="104">
        <f>'NOx 2025-26 Annual Allocations'!BW38</f>
        <v>45.686</v>
      </c>
      <c r="F38" s="113"/>
      <c r="G38" s="122"/>
    </row>
    <row r="39" spans="1:7" ht="15" customHeight="1" x14ac:dyDescent="0.25">
      <c r="A39" s="108" t="s">
        <v>24</v>
      </c>
      <c r="B39" s="102">
        <v>7948</v>
      </c>
      <c r="C39" s="102">
        <v>1</v>
      </c>
      <c r="D39" s="103">
        <f>'SO2 2025-26 Annual Allocations'!EA39</f>
        <v>6.8000000000000005E-2</v>
      </c>
      <c r="E39" s="104">
        <f>'NOx 2025-26 Annual Allocations'!BW39</f>
        <v>10.714</v>
      </c>
      <c r="F39" s="113"/>
      <c r="G39" s="122"/>
    </row>
    <row r="40" spans="1:7" ht="15" customHeight="1" x14ac:dyDescent="0.25">
      <c r="A40" s="108" t="s">
        <v>24</v>
      </c>
      <c r="B40" s="102">
        <v>7948</v>
      </c>
      <c r="C40" s="102">
        <v>2</v>
      </c>
      <c r="D40" s="103">
        <f>'SO2 2025-26 Annual Allocations'!EA40</f>
        <v>7.8E-2</v>
      </c>
      <c r="E40" s="104">
        <f>'NOx 2025-26 Annual Allocations'!BW40</f>
        <v>10.986000000000001</v>
      </c>
      <c r="F40" s="113"/>
      <c r="G40" s="122"/>
    </row>
    <row r="41" spans="1:7" ht="15" customHeight="1" x14ac:dyDescent="0.25">
      <c r="A41" s="108" t="s">
        <v>24</v>
      </c>
      <c r="B41" s="102">
        <v>7948</v>
      </c>
      <c r="C41" s="102">
        <v>3</v>
      </c>
      <c r="D41" s="103">
        <f>'SO2 2025-26 Annual Allocations'!EA41</f>
        <v>7.0000000000000007E-2</v>
      </c>
      <c r="E41" s="104">
        <f>'NOx 2025-26 Annual Allocations'!BW41</f>
        <v>10.206</v>
      </c>
      <c r="F41" s="113"/>
      <c r="G41" s="122"/>
    </row>
    <row r="42" spans="1:7" ht="15" customHeight="1" x14ac:dyDescent="0.25">
      <c r="A42" s="108" t="s">
        <v>24</v>
      </c>
      <c r="B42" s="102">
        <v>7948</v>
      </c>
      <c r="C42" s="102">
        <v>4</v>
      </c>
      <c r="D42" s="103">
        <f>'SO2 2025-26 Annual Allocations'!EA42</f>
        <v>7.0999999999999994E-2</v>
      </c>
      <c r="E42" s="104">
        <f>'NOx 2025-26 Annual Allocations'!BW42</f>
        <v>10.869</v>
      </c>
      <c r="F42" s="113"/>
      <c r="G42" s="122"/>
    </row>
    <row r="43" spans="1:7" ht="15" customHeight="1" x14ac:dyDescent="0.25">
      <c r="A43" s="108" t="s">
        <v>24</v>
      </c>
      <c r="B43" s="102">
        <v>7948</v>
      </c>
      <c r="C43" s="102">
        <v>5</v>
      </c>
      <c r="D43" s="103">
        <f>'SO2 2025-26 Annual Allocations'!EA43</f>
        <v>8.4000000000000005E-2</v>
      </c>
      <c r="E43" s="104">
        <f>'NOx 2025-26 Annual Allocations'!BW43</f>
        <v>12.919</v>
      </c>
      <c r="F43" s="113"/>
      <c r="G43" s="122"/>
    </row>
    <row r="44" spans="1:7" ht="15" customHeight="1" x14ac:dyDescent="0.25">
      <c r="A44" s="108" t="s">
        <v>24</v>
      </c>
      <c r="B44" s="102">
        <v>7948</v>
      </c>
      <c r="C44" s="102">
        <v>6</v>
      </c>
      <c r="D44" s="103">
        <f>'SO2 2025-26 Annual Allocations'!EA44</f>
        <v>9.1999999999999998E-2</v>
      </c>
      <c r="E44" s="104">
        <f>'NOx 2025-26 Annual Allocations'!BW44</f>
        <v>27.87451665594331</v>
      </c>
      <c r="F44" s="113"/>
      <c r="G44" s="122"/>
    </row>
    <row r="45" spans="1:7" s="167" customFormat="1" ht="15" customHeight="1" x14ac:dyDescent="0.25">
      <c r="A45" s="170" t="s">
        <v>132</v>
      </c>
      <c r="B45" s="170">
        <v>991</v>
      </c>
      <c r="C45" s="169" t="s">
        <v>18</v>
      </c>
      <c r="D45" s="103">
        <f>'SO2 2025-26 Annual Allocations'!EA45</f>
        <v>5.0830000000000002</v>
      </c>
      <c r="E45" s="104">
        <f>'NOx 2025-26 Annual Allocations'!BW45</f>
        <v>58.511000000000003</v>
      </c>
      <c r="F45" s="113"/>
    </row>
    <row r="46" spans="1:7" s="167" customFormat="1" ht="15" customHeight="1" x14ac:dyDescent="0.25">
      <c r="A46" s="170" t="s">
        <v>132</v>
      </c>
      <c r="B46" s="170">
        <v>991</v>
      </c>
      <c r="C46" s="169" t="s">
        <v>19</v>
      </c>
      <c r="D46" s="103">
        <f>'SO2 2025-26 Annual Allocations'!EA46</f>
        <v>5.24</v>
      </c>
      <c r="E46" s="104">
        <f>'NOx 2025-26 Annual Allocations'!BW46</f>
        <v>56.442999999999998</v>
      </c>
      <c r="F46" s="113"/>
    </row>
    <row r="47" spans="1:7" ht="15" customHeight="1" x14ac:dyDescent="0.25">
      <c r="A47" s="108" t="s">
        <v>133</v>
      </c>
      <c r="B47" s="102">
        <v>990</v>
      </c>
      <c r="C47" s="102">
        <v>50</v>
      </c>
      <c r="D47" s="103">
        <f>'SO2 2025-26 Annual Allocations'!EA47</f>
        <v>2959.4151804445746</v>
      </c>
      <c r="E47" s="104">
        <f>'NOx 2025-26 Annual Allocations'!BW47</f>
        <v>979.48462798013736</v>
      </c>
      <c r="F47" s="113"/>
      <c r="G47" s="122"/>
    </row>
    <row r="48" spans="1:7" ht="15" customHeight="1" x14ac:dyDescent="0.25">
      <c r="A48" s="136" t="s">
        <v>133</v>
      </c>
      <c r="B48" s="102">
        <v>990</v>
      </c>
      <c r="C48" s="102">
        <v>60</v>
      </c>
      <c r="D48" s="103">
        <f>'SO2 2025-26 Annual Allocations'!EA48</f>
        <v>2846.7212291278361</v>
      </c>
      <c r="E48" s="104">
        <f>'NOx 2025-26 Annual Allocations'!BW48</f>
        <v>942.18604489842653</v>
      </c>
      <c r="F48" s="113"/>
      <c r="G48" s="122"/>
    </row>
    <row r="49" spans="1:7" ht="15" customHeight="1" x14ac:dyDescent="0.25">
      <c r="A49" s="136" t="s">
        <v>133</v>
      </c>
      <c r="B49" s="102">
        <v>990</v>
      </c>
      <c r="C49" s="102">
        <v>70</v>
      </c>
      <c r="D49" s="103">
        <f>'SO2 2025-26 Annual Allocations'!EA49</f>
        <v>3482.3020000000001</v>
      </c>
      <c r="E49" s="104">
        <f>'NOx 2025-26 Annual Allocations'!BW49</f>
        <v>4716.9689223610703</v>
      </c>
      <c r="F49" s="113"/>
      <c r="G49" s="122"/>
    </row>
    <row r="50" spans="1:7" ht="15" customHeight="1" x14ac:dyDescent="0.25">
      <c r="A50" s="136" t="s">
        <v>133</v>
      </c>
      <c r="B50" s="102">
        <v>990</v>
      </c>
      <c r="C50" s="106" t="s">
        <v>21</v>
      </c>
      <c r="D50" s="103">
        <f>'SO2 2025-26 Annual Allocations'!EA50</f>
        <v>0.39100000000000001</v>
      </c>
      <c r="E50" s="104">
        <f>'NOx 2025-26 Annual Allocations'!BW50</f>
        <v>112.51464017622042</v>
      </c>
      <c r="F50" s="113"/>
      <c r="G50" s="122"/>
    </row>
    <row r="51" spans="1:7" ht="15" customHeight="1" x14ac:dyDescent="0.25">
      <c r="A51" s="136" t="s">
        <v>133</v>
      </c>
      <c r="B51" s="102">
        <v>990</v>
      </c>
      <c r="C51" s="106" t="s">
        <v>25</v>
      </c>
      <c r="D51" s="103">
        <f>'SO2 2025-26 Annual Allocations'!EA51</f>
        <v>0.39400000000000002</v>
      </c>
      <c r="E51" s="104">
        <f>'NOx 2025-26 Annual Allocations'!BW51</f>
        <v>54.274999999999999</v>
      </c>
      <c r="F51" s="113"/>
      <c r="G51" s="122"/>
    </row>
    <row r="52" spans="1:7" ht="15" customHeight="1" x14ac:dyDescent="0.25">
      <c r="A52" s="136" t="s">
        <v>133</v>
      </c>
      <c r="B52" s="102">
        <v>990</v>
      </c>
      <c r="C52" s="106" t="s">
        <v>26</v>
      </c>
      <c r="D52" s="103">
        <f>'SO2 2025-26 Annual Allocations'!EA52</f>
        <v>0.77300000000000002</v>
      </c>
      <c r="E52" s="104">
        <f>'NOx 2025-26 Annual Allocations'!BW52</f>
        <v>38.494999999999997</v>
      </c>
      <c r="F52" s="113"/>
      <c r="G52" s="122"/>
    </row>
    <row r="53" spans="1:7" ht="15" customHeight="1" x14ac:dyDescent="0.25">
      <c r="A53" s="108" t="s">
        <v>134</v>
      </c>
      <c r="B53" s="102">
        <v>994</v>
      </c>
      <c r="C53" s="102">
        <v>1</v>
      </c>
      <c r="D53" s="103">
        <f>'SO2 2025-26 Annual Allocations'!EA53</f>
        <v>0</v>
      </c>
      <c r="E53" s="104">
        <f>'NOx 2025-26 Annual Allocations'!BW53</f>
        <v>0</v>
      </c>
      <c r="F53" s="113"/>
      <c r="G53" s="122"/>
    </row>
    <row r="54" spans="1:7" ht="15" customHeight="1" x14ac:dyDescent="0.25">
      <c r="A54" s="136" t="s">
        <v>134</v>
      </c>
      <c r="B54" s="102">
        <v>994</v>
      </c>
      <c r="C54" s="102">
        <v>2</v>
      </c>
      <c r="D54" s="103">
        <f>'SO2 2025-26 Annual Allocations'!EA54</f>
        <v>0</v>
      </c>
      <c r="E54" s="104">
        <f>'NOx 2025-26 Annual Allocations'!BW54</f>
        <v>0</v>
      </c>
      <c r="F54" s="113"/>
      <c r="G54" s="122"/>
    </row>
    <row r="55" spans="1:7" ht="15" customHeight="1" x14ac:dyDescent="0.25">
      <c r="A55" s="136" t="s">
        <v>134</v>
      </c>
      <c r="B55" s="102">
        <v>994</v>
      </c>
      <c r="C55" s="102">
        <v>3</v>
      </c>
      <c r="D55" s="103">
        <f>'SO2 2025-26 Annual Allocations'!EA55</f>
        <v>5000</v>
      </c>
      <c r="E55" s="104">
        <f>'NOx 2025-26 Annual Allocations'!BW55</f>
        <v>5000</v>
      </c>
      <c r="F55" s="113"/>
      <c r="G55" s="122"/>
    </row>
    <row r="56" spans="1:7" ht="15" customHeight="1" x14ac:dyDescent="0.25">
      <c r="A56" s="136" t="s">
        <v>134</v>
      </c>
      <c r="B56" s="102">
        <v>994</v>
      </c>
      <c r="C56" s="102">
        <v>4</v>
      </c>
      <c r="D56" s="103">
        <f>'SO2 2025-26 Annual Allocations'!EA56</f>
        <v>5000</v>
      </c>
      <c r="E56" s="104">
        <f>'NOx 2025-26 Annual Allocations'!BW56</f>
        <v>5000</v>
      </c>
      <c r="F56" s="113"/>
      <c r="G56" s="122"/>
    </row>
    <row r="57" spans="1:7" ht="15" customHeight="1" x14ac:dyDescent="0.25">
      <c r="A57" s="108" t="s">
        <v>27</v>
      </c>
      <c r="B57" s="102">
        <v>55502</v>
      </c>
      <c r="C57" s="102">
        <v>1</v>
      </c>
      <c r="D57" s="103">
        <f>'SO2 2025-26 Annual Allocations'!EA57</f>
        <v>4.7060000000000004</v>
      </c>
      <c r="E57" s="104">
        <f>'NOx 2025-26 Annual Allocations'!BW57</f>
        <v>101.33</v>
      </c>
      <c r="F57" s="113"/>
      <c r="G57" s="122"/>
    </row>
    <row r="58" spans="1:7" ht="15" customHeight="1" x14ac:dyDescent="0.25">
      <c r="A58" s="108" t="s">
        <v>27</v>
      </c>
      <c r="B58" s="102">
        <v>55502</v>
      </c>
      <c r="C58" s="102">
        <v>2</v>
      </c>
      <c r="D58" s="103">
        <f>'SO2 2025-26 Annual Allocations'!EA58</f>
        <v>4.6760000000000002</v>
      </c>
      <c r="E58" s="104">
        <f>'NOx 2025-26 Annual Allocations'!BW58</f>
        <v>90.513999999999996</v>
      </c>
      <c r="F58" s="113"/>
      <c r="G58" s="122"/>
    </row>
    <row r="59" spans="1:7" ht="15" customHeight="1" x14ac:dyDescent="0.25">
      <c r="A59" s="108" t="s">
        <v>27</v>
      </c>
      <c r="B59" s="102">
        <v>55502</v>
      </c>
      <c r="C59" s="102">
        <v>3</v>
      </c>
      <c r="D59" s="103">
        <f>'SO2 2025-26 Annual Allocations'!EA59</f>
        <v>4.7960000000000003</v>
      </c>
      <c r="E59" s="104">
        <f>'NOx 2025-26 Annual Allocations'!BW59</f>
        <v>100.13</v>
      </c>
      <c r="F59" s="113"/>
      <c r="G59" s="122"/>
    </row>
    <row r="60" spans="1:7" ht="15" customHeight="1" x14ac:dyDescent="0.25">
      <c r="A60" s="108" t="s">
        <v>27</v>
      </c>
      <c r="B60" s="102">
        <v>55502</v>
      </c>
      <c r="C60" s="102">
        <v>4</v>
      </c>
      <c r="D60" s="103">
        <f>'SO2 2025-26 Annual Allocations'!EA60</f>
        <v>4.6829999999999998</v>
      </c>
      <c r="E60" s="104">
        <f>'NOx 2025-26 Annual Allocations'!BW60</f>
        <v>91.632000000000005</v>
      </c>
      <c r="F60" s="113"/>
      <c r="G60" s="122"/>
    </row>
    <row r="61" spans="1:7" ht="15" customHeight="1" x14ac:dyDescent="0.25">
      <c r="A61" s="108" t="s">
        <v>28</v>
      </c>
      <c r="B61" s="102">
        <v>6213</v>
      </c>
      <c r="C61" s="106" t="s">
        <v>15</v>
      </c>
      <c r="D61" s="103">
        <f>'SO2 2025-26 Annual Allocations'!EA61</f>
        <v>2023.2080000000001</v>
      </c>
      <c r="E61" s="104">
        <f>'NOx 2025-26 Annual Allocations'!BW61</f>
        <v>1131.43</v>
      </c>
      <c r="F61" s="113"/>
      <c r="G61" s="122"/>
    </row>
    <row r="62" spans="1:7" ht="15" customHeight="1" x14ac:dyDescent="0.25">
      <c r="A62" s="108" t="s">
        <v>28</v>
      </c>
      <c r="B62" s="102">
        <v>6213</v>
      </c>
      <c r="C62" s="106" t="s">
        <v>16</v>
      </c>
      <c r="D62" s="103">
        <f>'SO2 2025-26 Annual Allocations'!EA62</f>
        <v>1803.605</v>
      </c>
      <c r="E62" s="104">
        <f>'NOx 2025-26 Annual Allocations'!BW62</f>
        <v>1082.1969999999999</v>
      </c>
      <c r="F62" s="113"/>
      <c r="G62" s="122"/>
    </row>
    <row r="63" spans="1:7" ht="15" customHeight="1" x14ac:dyDescent="0.25">
      <c r="A63" s="108" t="s">
        <v>29</v>
      </c>
      <c r="B63" s="102">
        <v>997</v>
      </c>
      <c r="C63" s="102">
        <v>12</v>
      </c>
      <c r="D63" s="103">
        <f>'SO2 2025-26 Annual Allocations'!EA63</f>
        <v>11750.005608694824</v>
      </c>
      <c r="E63" s="104">
        <f>'NOx 2025-26 Annual Allocations'!BW63</f>
        <v>1241.0730000000001</v>
      </c>
      <c r="F63" s="113"/>
      <c r="G63" s="122"/>
    </row>
    <row r="64" spans="1:7" ht="15" customHeight="1" x14ac:dyDescent="0.25">
      <c r="A64" s="108" t="s">
        <v>30</v>
      </c>
      <c r="B64" s="102">
        <v>55229</v>
      </c>
      <c r="C64" s="106" t="s">
        <v>31</v>
      </c>
      <c r="D64" s="103">
        <f>'SO2 2025-26 Annual Allocations'!EA64</f>
        <v>0.71699999999999997</v>
      </c>
      <c r="E64" s="104">
        <f>'NOx 2025-26 Annual Allocations'!BW64</f>
        <v>39.216045459537099</v>
      </c>
      <c r="F64" s="113"/>
      <c r="G64" s="122"/>
    </row>
    <row r="65" spans="1:7" ht="15" customHeight="1" x14ac:dyDescent="0.25">
      <c r="A65" s="108" t="s">
        <v>30</v>
      </c>
      <c r="B65" s="102">
        <v>55229</v>
      </c>
      <c r="C65" s="106" t="s">
        <v>32</v>
      </c>
      <c r="D65" s="103">
        <f>'SO2 2025-26 Annual Allocations'!EA65</f>
        <v>0.79200000000000004</v>
      </c>
      <c r="E65" s="104">
        <f>'NOx 2025-26 Annual Allocations'!BW65</f>
        <v>18.055</v>
      </c>
      <c r="F65" s="113"/>
      <c r="G65" s="122"/>
    </row>
    <row r="66" spans="1:7" ht="15" customHeight="1" x14ac:dyDescent="0.25">
      <c r="A66" s="108" t="s">
        <v>30</v>
      </c>
      <c r="B66" s="102">
        <v>55229</v>
      </c>
      <c r="C66" s="106" t="s">
        <v>33</v>
      </c>
      <c r="D66" s="103">
        <f>'SO2 2025-26 Annual Allocations'!EA66</f>
        <v>0.47099999999999997</v>
      </c>
      <c r="E66" s="104">
        <f>'NOx 2025-26 Annual Allocations'!BW66</f>
        <v>38.641531131165181</v>
      </c>
      <c r="F66" s="113"/>
      <c r="G66" s="122"/>
    </row>
    <row r="67" spans="1:7" ht="15" customHeight="1" x14ac:dyDescent="0.25">
      <c r="A67" s="108" t="s">
        <v>30</v>
      </c>
      <c r="B67" s="102">
        <v>55229</v>
      </c>
      <c r="C67" s="106" t="s">
        <v>34</v>
      </c>
      <c r="D67" s="103">
        <f>'SO2 2025-26 Annual Allocations'!EA67</f>
        <v>0.35199999999999998</v>
      </c>
      <c r="E67" s="104">
        <f>'NOx 2025-26 Annual Allocations'!BW67</f>
        <v>47.767528141354667</v>
      </c>
      <c r="F67" s="113"/>
      <c r="G67" s="122"/>
    </row>
    <row r="68" spans="1:7" ht="15" customHeight="1" x14ac:dyDescent="0.25">
      <c r="A68" s="108" t="s">
        <v>30</v>
      </c>
      <c r="B68" s="102">
        <v>55229</v>
      </c>
      <c r="C68" s="106" t="s">
        <v>35</v>
      </c>
      <c r="D68" s="103">
        <f>'SO2 2025-26 Annual Allocations'!EA68</f>
        <v>0.60899999999999999</v>
      </c>
      <c r="E68" s="104">
        <f>'NOx 2025-26 Annual Allocations'!BW68</f>
        <v>39.077334742303769</v>
      </c>
      <c r="F68" s="113"/>
      <c r="G68" s="122"/>
    </row>
    <row r="69" spans="1:7" ht="15" customHeight="1" x14ac:dyDescent="0.25">
      <c r="A69" s="108" t="s">
        <v>30</v>
      </c>
      <c r="B69" s="102">
        <v>55229</v>
      </c>
      <c r="C69" s="106" t="s">
        <v>36</v>
      </c>
      <c r="D69" s="103">
        <f>'SO2 2025-26 Annual Allocations'!EA69</f>
        <v>0.57599999999999996</v>
      </c>
      <c r="E69" s="104">
        <f>'NOx 2025-26 Annual Allocations'!BW69</f>
        <v>22.545000000000002</v>
      </c>
      <c r="F69" s="113"/>
      <c r="G69" s="122"/>
    </row>
    <row r="70" spans="1:7" ht="15" customHeight="1" x14ac:dyDescent="0.25">
      <c r="A70" s="108" t="s">
        <v>30</v>
      </c>
      <c r="B70" s="102">
        <v>55229</v>
      </c>
      <c r="C70" s="106" t="s">
        <v>37</v>
      </c>
      <c r="D70" s="103">
        <f>'SO2 2025-26 Annual Allocations'!EA70</f>
        <v>0.88</v>
      </c>
      <c r="E70" s="104">
        <f>'NOx 2025-26 Annual Allocations'!BW70</f>
        <v>19.79</v>
      </c>
      <c r="F70" s="113"/>
      <c r="G70" s="122"/>
    </row>
    <row r="71" spans="1:7" ht="15" customHeight="1" x14ac:dyDescent="0.25">
      <c r="A71" s="108" t="s">
        <v>30</v>
      </c>
      <c r="B71" s="102">
        <v>55229</v>
      </c>
      <c r="C71" s="106" t="s">
        <v>38</v>
      </c>
      <c r="D71" s="103">
        <f>'SO2 2025-26 Annual Allocations'!EA71</f>
        <v>0.92400000000000004</v>
      </c>
      <c r="E71" s="104">
        <f>'NOx 2025-26 Annual Allocations'!BW71</f>
        <v>25.213000000000001</v>
      </c>
      <c r="F71" s="113"/>
      <c r="G71" s="122"/>
    </row>
    <row r="72" spans="1:7" ht="15" customHeight="1" x14ac:dyDescent="0.25">
      <c r="A72" s="108" t="s">
        <v>39</v>
      </c>
      <c r="B72" s="102">
        <v>1007</v>
      </c>
      <c r="C72" s="106" t="s">
        <v>40</v>
      </c>
      <c r="D72" s="103">
        <f>'SO2 2025-26 Annual Allocations'!EA72</f>
        <v>1.214</v>
      </c>
      <c r="E72" s="104">
        <f>'NOx 2025-26 Annual Allocations'!BW72</f>
        <v>25.091999999999999</v>
      </c>
      <c r="F72" s="113"/>
      <c r="G72" s="122"/>
    </row>
    <row r="73" spans="1:7" ht="15" customHeight="1" x14ac:dyDescent="0.25">
      <c r="A73" s="108" t="s">
        <v>39</v>
      </c>
      <c r="B73" s="102">
        <v>1007</v>
      </c>
      <c r="C73" s="106" t="s">
        <v>41</v>
      </c>
      <c r="D73" s="103">
        <f>'SO2 2025-26 Annual Allocations'!EA73</f>
        <v>1.4950000000000001</v>
      </c>
      <c r="E73" s="104">
        <f>'NOx 2025-26 Annual Allocations'!BW73</f>
        <v>26.667999999999999</v>
      </c>
      <c r="F73" s="113"/>
      <c r="G73" s="122"/>
    </row>
    <row r="74" spans="1:7" ht="15" customHeight="1" x14ac:dyDescent="0.25">
      <c r="A74" s="108" t="s">
        <v>39</v>
      </c>
      <c r="B74" s="102">
        <v>1007</v>
      </c>
      <c r="C74" s="106" t="s">
        <v>42</v>
      </c>
      <c r="D74" s="103">
        <f>'SO2 2025-26 Annual Allocations'!EA74</f>
        <v>1.1919999999999999</v>
      </c>
      <c r="E74" s="104">
        <f>'NOx 2025-26 Annual Allocations'!BW74</f>
        <v>23.015000000000001</v>
      </c>
      <c r="F74" s="113"/>
      <c r="G74" s="122"/>
    </row>
    <row r="75" spans="1:7" ht="15" customHeight="1" x14ac:dyDescent="0.25">
      <c r="A75" s="108" t="s">
        <v>43</v>
      </c>
      <c r="B75" s="102">
        <v>1008</v>
      </c>
      <c r="C75" s="102">
        <v>2</v>
      </c>
      <c r="D75" s="103">
        <f>'SO2 2025-26 Annual Allocations'!EA75</f>
        <v>1930.5644053064964</v>
      </c>
      <c r="E75" s="104">
        <f>'NOx 2025-26 Annual Allocations'!BW75</f>
        <v>638.9634583273513</v>
      </c>
      <c r="F75" s="113"/>
      <c r="G75" s="122"/>
    </row>
    <row r="76" spans="1:7" ht="15" customHeight="1" x14ac:dyDescent="0.25">
      <c r="A76" s="108" t="s">
        <v>43</v>
      </c>
      <c r="B76" s="102">
        <v>1008</v>
      </c>
      <c r="C76" s="102">
        <v>4</v>
      </c>
      <c r="D76" s="103">
        <f>'SO2 2025-26 Annual Allocations'!EA76</f>
        <v>1671.4816237768177</v>
      </c>
      <c r="E76" s="104">
        <f>'NOx 2025-26 Annual Allocations'!BW76</f>
        <v>553.21421855879169</v>
      </c>
      <c r="F76" s="113"/>
      <c r="G76" s="122"/>
    </row>
    <row r="77" spans="1:7" ht="15" customHeight="1" x14ac:dyDescent="0.25">
      <c r="A77" s="108" t="s">
        <v>44</v>
      </c>
      <c r="B77" s="102">
        <v>6085</v>
      </c>
      <c r="C77" s="102">
        <v>14</v>
      </c>
      <c r="D77" s="103">
        <f>'SO2 2025-26 Annual Allocations'!EA77</f>
        <v>9189.7615499055901</v>
      </c>
      <c r="E77" s="104">
        <f>'NOx 2025-26 Annual Allocations'!BW77</f>
        <v>939.14400000000001</v>
      </c>
      <c r="F77" s="113"/>
      <c r="G77" s="122"/>
    </row>
    <row r="78" spans="1:7" ht="15" customHeight="1" x14ac:dyDescent="0.25">
      <c r="A78" s="108" t="s">
        <v>44</v>
      </c>
      <c r="B78" s="102">
        <v>6085</v>
      </c>
      <c r="C78" s="102">
        <v>15</v>
      </c>
      <c r="D78" s="103">
        <f>'SO2 2025-26 Annual Allocations'!EA78</f>
        <v>13000.370140953562</v>
      </c>
      <c r="E78" s="104">
        <f>'NOx 2025-26 Annual Allocations'!BW78</f>
        <v>1755.6079999999999</v>
      </c>
      <c r="F78" s="113"/>
      <c r="G78" s="122"/>
    </row>
    <row r="79" spans="1:7" ht="15" customHeight="1" x14ac:dyDescent="0.25">
      <c r="A79" s="108" t="s">
        <v>44</v>
      </c>
      <c r="B79" s="102">
        <v>6085</v>
      </c>
      <c r="C79" s="106" t="s">
        <v>45</v>
      </c>
      <c r="D79" s="103">
        <f>'SO2 2025-26 Annual Allocations'!EA79</f>
        <v>7.0000000000000007E-2</v>
      </c>
      <c r="E79" s="104">
        <f>'NOx 2025-26 Annual Allocations'!BW79</f>
        <v>28.247167220241828</v>
      </c>
      <c r="F79" s="113"/>
      <c r="G79" s="122"/>
    </row>
    <row r="80" spans="1:7" ht="15" customHeight="1" x14ac:dyDescent="0.25">
      <c r="A80" s="108" t="s">
        <v>44</v>
      </c>
      <c r="B80" s="102">
        <v>6085</v>
      </c>
      <c r="C80" s="106" t="s">
        <v>46</v>
      </c>
      <c r="D80" s="103">
        <f>'SO2 2025-26 Annual Allocations'!EA80</f>
        <v>7.0000000000000007E-2</v>
      </c>
      <c r="E80" s="104">
        <f>'NOx 2025-26 Annual Allocations'!BW80</f>
        <v>31.748549805368601</v>
      </c>
      <c r="F80" s="113"/>
      <c r="G80" s="122"/>
    </row>
    <row r="81" spans="1:7" ht="15" customHeight="1" x14ac:dyDescent="0.25">
      <c r="A81" s="108" t="s">
        <v>44</v>
      </c>
      <c r="B81" s="102">
        <v>6085</v>
      </c>
      <c r="C81" s="102">
        <v>17</v>
      </c>
      <c r="D81" s="103">
        <f>'SO2 2025-26 Annual Allocations'!EA81</f>
        <v>1301.8889999999999</v>
      </c>
      <c r="E81" s="104">
        <f>'NOx 2025-26 Annual Allocations'!BW81</f>
        <v>1989</v>
      </c>
      <c r="F81" s="113"/>
      <c r="G81" s="122"/>
    </row>
    <row r="82" spans="1:7" ht="15" customHeight="1" x14ac:dyDescent="0.25">
      <c r="A82" s="108" t="s">
        <v>44</v>
      </c>
      <c r="B82" s="102">
        <v>6085</v>
      </c>
      <c r="C82" s="102">
        <v>18</v>
      </c>
      <c r="D82" s="103">
        <f>'SO2 2025-26 Annual Allocations'!EA82</f>
        <v>1084.0450000000001</v>
      </c>
      <c r="E82" s="104">
        <f>'NOx 2025-26 Annual Allocations'!BW82</f>
        <v>2037</v>
      </c>
      <c r="F82" s="113"/>
      <c r="G82" s="122"/>
    </row>
    <row r="83" spans="1:7" ht="15" customHeight="1" x14ac:dyDescent="0.25">
      <c r="A83" s="108" t="s">
        <v>47</v>
      </c>
      <c r="B83" s="102">
        <v>7335</v>
      </c>
      <c r="C83" s="106" t="s">
        <v>48</v>
      </c>
      <c r="D83" s="103">
        <f>'SO2 2025-26 Annual Allocations'!EA83</f>
        <v>0.20399999999999999</v>
      </c>
      <c r="E83" s="104">
        <f>'NOx 2025-26 Annual Allocations'!BW83</f>
        <v>5.6360000000000001</v>
      </c>
      <c r="F83" s="113"/>
      <c r="G83" s="122"/>
    </row>
    <row r="84" spans="1:7" ht="15" customHeight="1" x14ac:dyDescent="0.25">
      <c r="A84" s="108" t="s">
        <v>47</v>
      </c>
      <c r="B84" s="102">
        <v>7335</v>
      </c>
      <c r="C84" s="106" t="s">
        <v>49</v>
      </c>
      <c r="D84" s="103">
        <f>'SO2 2025-26 Annual Allocations'!EA84</f>
        <v>0.248</v>
      </c>
      <c r="E84" s="104">
        <f>'NOx 2025-26 Annual Allocations'!BW84</f>
        <v>5.3259999999999996</v>
      </c>
      <c r="F84" s="113"/>
      <c r="G84" s="122"/>
    </row>
    <row r="85" spans="1:7" ht="15" customHeight="1" x14ac:dyDescent="0.25">
      <c r="A85" s="108" t="s">
        <v>50</v>
      </c>
      <c r="B85" s="102">
        <v>6166</v>
      </c>
      <c r="C85" s="106" t="s">
        <v>51</v>
      </c>
      <c r="D85" s="103">
        <f>'SO2 2025-26 Annual Allocations'!EA85</f>
        <v>5340</v>
      </c>
      <c r="E85" s="104">
        <f>'NOx 2025-26 Annual Allocations'!BW85</f>
        <v>13368.539587101497</v>
      </c>
      <c r="F85" s="113"/>
      <c r="G85" s="122"/>
    </row>
    <row r="86" spans="1:7" ht="15" customHeight="1" x14ac:dyDescent="0.25">
      <c r="A86" s="108" t="s">
        <v>50</v>
      </c>
      <c r="B86" s="102">
        <v>6166</v>
      </c>
      <c r="C86" s="106" t="s">
        <v>52</v>
      </c>
      <c r="D86" s="103">
        <f>'SO2 2025-26 Annual Allocations'!EA86</f>
        <v>4660</v>
      </c>
      <c r="E86" s="104">
        <f>'NOx 2025-26 Annual Allocations'!BW86</f>
        <v>11643.206735367654</v>
      </c>
      <c r="F86" s="113"/>
      <c r="G86" s="122"/>
    </row>
    <row r="87" spans="1:7" s="167" customFormat="1" ht="15" customHeight="1" x14ac:dyDescent="0.25">
      <c r="A87" s="171" t="s">
        <v>161</v>
      </c>
      <c r="B87" s="171">
        <v>57794</v>
      </c>
      <c r="C87" s="106" t="s">
        <v>162</v>
      </c>
      <c r="D87" s="103">
        <f>'SO2 2025-26 Annual Allocations'!EA87</f>
        <v>5.6849999999999996</v>
      </c>
      <c r="E87" s="104">
        <f>'NOx 2025-26 Annual Allocations'!BW87</f>
        <v>57.835999999999999</v>
      </c>
      <c r="F87" s="113"/>
    </row>
    <row r="88" spans="1:7" s="167" customFormat="1" ht="15" customHeight="1" x14ac:dyDescent="0.25">
      <c r="A88" s="171" t="s">
        <v>161</v>
      </c>
      <c r="B88" s="171">
        <v>57794</v>
      </c>
      <c r="C88" s="106" t="s">
        <v>163</v>
      </c>
      <c r="D88" s="103">
        <f>'SO2 2025-26 Annual Allocations'!EA88</f>
        <v>5.657</v>
      </c>
      <c r="E88" s="104">
        <f>'NOx 2025-26 Annual Allocations'!BW88</f>
        <v>57.779000000000003</v>
      </c>
      <c r="F88" s="113"/>
    </row>
    <row r="89" spans="1:7" ht="15" customHeight="1" x14ac:dyDescent="0.25">
      <c r="A89" s="108" t="s">
        <v>53</v>
      </c>
      <c r="B89" s="102">
        <v>55364</v>
      </c>
      <c r="C89" s="106" t="s">
        <v>54</v>
      </c>
      <c r="D89" s="103">
        <f>'SO2 2025-26 Annual Allocations'!EA89</f>
        <v>4.141</v>
      </c>
      <c r="E89" s="104">
        <f>'NOx 2025-26 Annual Allocations'!BW89</f>
        <v>61.357999999999997</v>
      </c>
      <c r="F89" s="113"/>
      <c r="G89" s="122"/>
    </row>
    <row r="90" spans="1:7" ht="15" customHeight="1" x14ac:dyDescent="0.25">
      <c r="A90" s="108" t="s">
        <v>53</v>
      </c>
      <c r="B90" s="102">
        <v>55364</v>
      </c>
      <c r="C90" s="106" t="s">
        <v>55</v>
      </c>
      <c r="D90" s="103">
        <f>'SO2 2025-26 Annual Allocations'!EA90</f>
        <v>4.1479999999999997</v>
      </c>
      <c r="E90" s="104">
        <f>'NOx 2025-26 Annual Allocations'!BW90</f>
        <v>59.84</v>
      </c>
      <c r="F90" s="113"/>
      <c r="G90" s="122"/>
    </row>
    <row r="91" spans="1:7" s="133" customFormat="1" ht="15" customHeight="1" x14ac:dyDescent="0.25">
      <c r="A91" s="136" t="s">
        <v>135</v>
      </c>
      <c r="B91" s="136">
        <v>55111</v>
      </c>
      <c r="C91" s="136">
        <v>1</v>
      </c>
      <c r="D91" s="103">
        <f>'SO2 2025-26 Annual Allocations'!EA91</f>
        <v>0.13500000000000001</v>
      </c>
      <c r="E91" s="104">
        <f>'NOx 2025-26 Annual Allocations'!BW91</f>
        <v>8.2080000000000002</v>
      </c>
      <c r="F91" s="113"/>
    </row>
    <row r="92" spans="1:7" s="133" customFormat="1" ht="15" customHeight="1" x14ac:dyDescent="0.25">
      <c r="A92" s="136" t="s">
        <v>135</v>
      </c>
      <c r="B92" s="136">
        <v>55111</v>
      </c>
      <c r="C92" s="136">
        <v>2</v>
      </c>
      <c r="D92" s="103">
        <f>'SO2 2025-26 Annual Allocations'!EA92</f>
        <v>0.11899999999999999</v>
      </c>
      <c r="E92" s="104">
        <f>'NOx 2025-26 Annual Allocations'!BW92</f>
        <v>7.0049999999999999</v>
      </c>
      <c r="F92" s="113"/>
    </row>
    <row r="93" spans="1:7" ht="15" customHeight="1" x14ac:dyDescent="0.25">
      <c r="A93" s="108" t="s">
        <v>135</v>
      </c>
      <c r="B93" s="102">
        <v>55111</v>
      </c>
      <c r="C93" s="102">
        <v>3</v>
      </c>
      <c r="D93" s="103">
        <f>'SO2 2025-26 Annual Allocations'!EA93</f>
        <v>0.113</v>
      </c>
      <c r="E93" s="104">
        <f>'NOx 2025-26 Annual Allocations'!BW93</f>
        <v>6.5839999999999996</v>
      </c>
    </row>
    <row r="94" spans="1:7" ht="15" customHeight="1" x14ac:dyDescent="0.25">
      <c r="A94" s="108" t="s">
        <v>135</v>
      </c>
      <c r="B94" s="102">
        <v>55111</v>
      </c>
      <c r="C94" s="102">
        <v>4</v>
      </c>
      <c r="D94" s="103">
        <f>'SO2 2025-26 Annual Allocations'!EA94</f>
        <v>0.107</v>
      </c>
      <c r="E94" s="104">
        <f>'NOx 2025-26 Annual Allocations'!BW94</f>
        <v>5.577</v>
      </c>
    </row>
    <row r="95" spans="1:7" ht="15" customHeight="1" x14ac:dyDescent="0.25">
      <c r="A95" s="136" t="s">
        <v>135</v>
      </c>
      <c r="B95" s="102">
        <v>55111</v>
      </c>
      <c r="C95" s="102">
        <v>5</v>
      </c>
      <c r="D95" s="103">
        <f>'SO2 2025-26 Annual Allocations'!EA95</f>
        <v>0.115</v>
      </c>
      <c r="E95" s="104">
        <f>'NOx 2025-26 Annual Allocations'!BW95</f>
        <v>7.4059999999999997</v>
      </c>
    </row>
    <row r="96" spans="1:7" ht="15" customHeight="1" x14ac:dyDescent="0.25">
      <c r="A96" s="136" t="s">
        <v>135</v>
      </c>
      <c r="B96" s="102">
        <v>55111</v>
      </c>
      <c r="C96" s="102">
        <v>6</v>
      </c>
      <c r="D96" s="103">
        <f>'SO2 2025-26 Annual Allocations'!EA96</f>
        <v>0.14000000000000001</v>
      </c>
      <c r="E96" s="104">
        <f>'NOx 2025-26 Annual Allocations'!BW96</f>
        <v>8.7579999999999991</v>
      </c>
    </row>
    <row r="97" spans="1:9" ht="15" customHeight="1" x14ac:dyDescent="0.25">
      <c r="A97" s="136" t="s">
        <v>135</v>
      </c>
      <c r="B97" s="102">
        <v>55111</v>
      </c>
      <c r="C97" s="102">
        <v>7</v>
      </c>
      <c r="D97" s="103">
        <f>'SO2 2025-26 Annual Allocations'!EA97</f>
        <v>0.128</v>
      </c>
      <c r="E97" s="104">
        <f>'NOx 2025-26 Annual Allocations'!BW97</f>
        <v>6.508</v>
      </c>
    </row>
    <row r="98" spans="1:9" ht="15" customHeight="1" x14ac:dyDescent="0.25">
      <c r="A98" s="136" t="s">
        <v>135</v>
      </c>
      <c r="B98" s="102">
        <v>55111</v>
      </c>
      <c r="C98" s="102">
        <v>8</v>
      </c>
      <c r="D98" s="103">
        <f>'SO2 2025-26 Annual Allocations'!EA98</f>
        <v>8.5999999999999993E-2</v>
      </c>
      <c r="E98" s="104">
        <f>'NOx 2025-26 Annual Allocations'!BW98</f>
        <v>4.9139999999999997</v>
      </c>
    </row>
    <row r="99" spans="1:9" ht="15" customHeight="1" x14ac:dyDescent="0.25">
      <c r="A99" s="108" t="s">
        <v>56</v>
      </c>
      <c r="B99" s="81">
        <v>57842</v>
      </c>
      <c r="C99" s="102">
        <v>1</v>
      </c>
      <c r="D99" s="103">
        <f>'SO2 2025-26 Annual Allocations'!EA99</f>
        <v>518.221</v>
      </c>
      <c r="E99" s="104">
        <f>'NOx 2025-26 Annual Allocations'!BW99</f>
        <v>431.50799999999998</v>
      </c>
      <c r="F99" s="113"/>
      <c r="G99" s="122"/>
    </row>
    <row r="100" spans="1:9" ht="15" customHeight="1" x14ac:dyDescent="0.25">
      <c r="A100" s="108" t="s">
        <v>57</v>
      </c>
      <c r="B100" s="102">
        <v>55224</v>
      </c>
      <c r="C100" s="106" t="s">
        <v>58</v>
      </c>
      <c r="D100" s="103">
        <f>'SO2 2025-26 Annual Allocations'!EA100</f>
        <v>0.27800000000000002</v>
      </c>
      <c r="E100" s="104">
        <f>'NOx 2025-26 Annual Allocations'!BW100</f>
        <v>105.72988557921624</v>
      </c>
      <c r="F100" s="113"/>
      <c r="G100" s="122"/>
    </row>
    <row r="101" spans="1:9" ht="15" customHeight="1" x14ac:dyDescent="0.25">
      <c r="A101" s="108" t="s">
        <v>57</v>
      </c>
      <c r="B101" s="102">
        <v>55224</v>
      </c>
      <c r="C101" s="106" t="s">
        <v>59</v>
      </c>
      <c r="D101" s="103">
        <f>'SO2 2025-26 Annual Allocations'!EA101</f>
        <v>0.23499999999999999</v>
      </c>
      <c r="E101" s="104">
        <f>'NOx 2025-26 Annual Allocations'!BW101</f>
        <v>44.447000000000003</v>
      </c>
      <c r="F101" s="113"/>
      <c r="G101" s="122"/>
    </row>
    <row r="102" spans="1:9" ht="15" customHeight="1" x14ac:dyDescent="0.25">
      <c r="A102" s="108" t="s">
        <v>57</v>
      </c>
      <c r="B102" s="102">
        <v>55224</v>
      </c>
      <c r="C102" s="106" t="s">
        <v>60</v>
      </c>
      <c r="D102" s="103">
        <f>'SO2 2025-26 Annual Allocations'!EA102</f>
        <v>0.217</v>
      </c>
      <c r="E102" s="104">
        <f>'NOx 2025-26 Annual Allocations'!BW102</f>
        <v>86.187729536084802</v>
      </c>
      <c r="F102" s="113"/>
      <c r="G102" s="122"/>
    </row>
    <row r="103" spans="1:9" ht="15" customHeight="1" x14ac:dyDescent="0.25">
      <c r="A103" s="108" t="s">
        <v>57</v>
      </c>
      <c r="B103" s="102">
        <v>55224</v>
      </c>
      <c r="C103" s="106" t="s">
        <v>61</v>
      </c>
      <c r="D103" s="103">
        <f>'SO2 2025-26 Annual Allocations'!EA103</f>
        <v>0.152</v>
      </c>
      <c r="E103" s="104">
        <f>'NOx 2025-26 Annual Allocations'!BW103</f>
        <v>34.654000000000003</v>
      </c>
      <c r="F103" s="113"/>
      <c r="G103" s="122"/>
    </row>
    <row r="104" spans="1:9" ht="15" customHeight="1" x14ac:dyDescent="0.25">
      <c r="A104" s="108" t="s">
        <v>62</v>
      </c>
      <c r="B104" s="102">
        <v>1040</v>
      </c>
      <c r="C104" s="102">
        <v>1</v>
      </c>
      <c r="D104" s="103">
        <f>'SO2 2025-26 Annual Allocations'!EA104</f>
        <v>32.784694021208608</v>
      </c>
      <c r="E104" s="104">
        <f>'NOx 2025-26 Annual Allocations'!BW104</f>
        <v>39.408522223033579</v>
      </c>
      <c r="F104" s="113"/>
      <c r="G104" s="122"/>
    </row>
    <row r="105" spans="1:9" ht="15" customHeight="1" x14ac:dyDescent="0.25">
      <c r="A105" s="108" t="s">
        <v>62</v>
      </c>
      <c r="B105" s="102">
        <v>1040</v>
      </c>
      <c r="C105" s="102">
        <v>2</v>
      </c>
      <c r="D105" s="103">
        <f>'SO2 2025-26 Annual Allocations'!EA105</f>
        <v>242.93176103874737</v>
      </c>
      <c r="E105" s="104">
        <f>'NOx 2025-26 Annual Allocations'!BW105</f>
        <v>80.403698392143653</v>
      </c>
      <c r="F105" s="113"/>
      <c r="G105" s="122"/>
    </row>
    <row r="106" spans="1:9" ht="15" customHeight="1" x14ac:dyDescent="0.25">
      <c r="A106" s="66" t="s">
        <v>64</v>
      </c>
      <c r="B106" s="79">
        <v>55259</v>
      </c>
      <c r="C106" s="80" t="s">
        <v>65</v>
      </c>
      <c r="D106" s="103">
        <f>'SO2 2025-26 Annual Allocations'!EA106</f>
        <v>4.3979999999999997</v>
      </c>
      <c r="E106" s="104">
        <f>'NOx 2025-26 Annual Allocations'!BW106</f>
        <v>65.385000000000005</v>
      </c>
      <c r="F106" s="113"/>
      <c r="G106" s="122"/>
    </row>
    <row r="107" spans="1:9" ht="15" customHeight="1" x14ac:dyDescent="0.25">
      <c r="A107" s="66" t="s">
        <v>64</v>
      </c>
      <c r="B107" s="79">
        <v>55259</v>
      </c>
      <c r="C107" s="80" t="s">
        <v>66</v>
      </c>
      <c r="D107" s="103">
        <f>'SO2 2025-26 Annual Allocations'!EA107</f>
        <v>3.9670000000000001</v>
      </c>
      <c r="E107" s="104">
        <f>'NOx 2025-26 Annual Allocations'!BW107</f>
        <v>55.462000000000003</v>
      </c>
      <c r="F107" s="113"/>
      <c r="G107" s="122"/>
    </row>
    <row r="108" spans="1:9" ht="15" customHeight="1" x14ac:dyDescent="0.25">
      <c r="A108" s="15" t="s">
        <v>63</v>
      </c>
      <c r="B108" s="102">
        <v>55148</v>
      </c>
      <c r="C108" s="102">
        <v>1</v>
      </c>
      <c r="D108" s="103">
        <f>'SO2 2025-26 Annual Allocations'!EA108</f>
        <v>0.123</v>
      </c>
      <c r="E108" s="104">
        <f>'NOx 2025-26 Annual Allocations'!BW108</f>
        <v>16.876999999999999</v>
      </c>
      <c r="F108" s="113"/>
      <c r="G108" s="122"/>
    </row>
    <row r="109" spans="1:9" ht="15" customHeight="1" x14ac:dyDescent="0.25">
      <c r="A109" s="108" t="s">
        <v>63</v>
      </c>
      <c r="B109" s="102">
        <v>55148</v>
      </c>
      <c r="C109" s="102">
        <v>2</v>
      </c>
      <c r="D109" s="103">
        <f>'SO2 2025-26 Annual Allocations'!EA109</f>
        <v>0.10199999999999999</v>
      </c>
      <c r="E109" s="104">
        <f>'NOx 2025-26 Annual Allocations'!BW109</f>
        <v>14.518000000000001</v>
      </c>
      <c r="F109" s="113"/>
      <c r="G109" s="122"/>
    </row>
    <row r="110" spans="1:9" ht="15" customHeight="1" x14ac:dyDescent="0.25">
      <c r="A110" s="108" t="s">
        <v>63</v>
      </c>
      <c r="B110" s="102">
        <v>55148</v>
      </c>
      <c r="C110" s="102">
        <v>3</v>
      </c>
      <c r="D110" s="103">
        <f>'SO2 2025-26 Annual Allocations'!EA110</f>
        <v>9.8000000000000004E-2</v>
      </c>
      <c r="E110" s="104">
        <f>'NOx 2025-26 Annual Allocations'!BW110</f>
        <v>13.819000000000001</v>
      </c>
      <c r="F110" s="113"/>
      <c r="G110" s="122"/>
    </row>
    <row r="111" spans="1:9" ht="15" customHeight="1" x14ac:dyDescent="0.25">
      <c r="A111" s="108" t="s">
        <v>63</v>
      </c>
      <c r="B111" s="102">
        <v>55148</v>
      </c>
      <c r="C111" s="102">
        <v>4</v>
      </c>
      <c r="D111" s="103">
        <f>'SO2 2025-26 Annual Allocations'!EA111</f>
        <v>0.107</v>
      </c>
      <c r="E111" s="104">
        <f>'NOx 2025-26 Annual Allocations'!BW111</f>
        <v>15.759</v>
      </c>
      <c r="F111" s="113"/>
      <c r="G111" s="122"/>
    </row>
    <row r="112" spans="1:9" ht="15" customHeight="1" x14ac:dyDescent="0.25">
      <c r="A112" s="112" t="s">
        <v>109</v>
      </c>
      <c r="B112" s="197" t="s">
        <v>119</v>
      </c>
      <c r="C112" s="197"/>
      <c r="D112" s="123">
        <f>SUM(D2:D111)</f>
        <v>161455.77346275098</v>
      </c>
      <c r="E112" s="123">
        <f t="shared" ref="E112" si="0">SUM(E2:E111)</f>
        <v>105170.98250151024</v>
      </c>
      <c r="F112" s="123"/>
      <c r="G112" s="123"/>
      <c r="H112" s="123"/>
      <c r="I112" s="76"/>
    </row>
    <row r="113" spans="1:5" ht="15" customHeight="1" x14ac:dyDescent="0.25">
      <c r="A113" s="198" t="s">
        <v>164</v>
      </c>
      <c r="B113" s="198"/>
      <c r="C113" s="198"/>
      <c r="D113" s="198"/>
      <c r="E113" s="198"/>
    </row>
    <row r="114" spans="1:5" ht="15" customHeight="1" x14ac:dyDescent="0.25">
      <c r="A114" s="112"/>
      <c r="B114" s="111"/>
      <c r="C114" s="111"/>
      <c r="D114" s="176"/>
      <c r="E114" s="177"/>
    </row>
    <row r="115" spans="1:5" ht="15" customHeight="1" x14ac:dyDescent="0.25">
      <c r="A115" s="13"/>
      <c r="B115" s="13"/>
      <c r="C115" s="13"/>
    </row>
    <row r="116" spans="1:5" ht="15" customHeight="1" x14ac:dyDescent="0.25"/>
    <row r="117" spans="1:5" s="133" customFormat="1" ht="15" customHeight="1" x14ac:dyDescent="0.25">
      <c r="A117" s="113"/>
      <c r="D117" s="175"/>
      <c r="E117" s="113"/>
    </row>
    <row r="118" spans="1:5" s="133" customFormat="1" ht="15" customHeight="1" x14ac:dyDescent="0.25">
      <c r="A118" s="113"/>
      <c r="D118" s="175"/>
      <c r="E118" s="113"/>
    </row>
    <row r="119" spans="1:5" ht="15" customHeight="1" x14ac:dyDescent="0.25">
      <c r="A119" s="113"/>
      <c r="B119" s="122"/>
    </row>
    <row r="120" spans="1:5" ht="15" customHeight="1" x14ac:dyDescent="0.25">
      <c r="A120" s="113"/>
      <c r="B120" s="122"/>
    </row>
  </sheetData>
  <mergeCells count="2">
    <mergeCell ref="B112:C112"/>
    <mergeCell ref="A113:E113"/>
  </mergeCells>
  <pageMargins left="0.7" right="0.7" top="0.77187499999999998" bottom="0.75" header="0.3" footer="0.3"/>
  <pageSetup scale="57" orientation="portrait" r:id="rId1"/>
  <headerFooter>
    <oddHeader>&amp;C&amp;"-,Bold"&amp;18CROSS STATE AIR POLLUTION RULE TRADING PROGRAMS
ELECTRIC GENERATING UNITS ALLOWANCE ALLOCATIONS FOR 2025 AND 2026</oddHeader>
    <oddFooter xml:space="preserve">&amp;LDocument Filename:  CSAPRAllocations2023-2024.xlsx
Page: &amp;P&amp;RDraft:  Revision 2
Date:  4/5/2019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A114"/>
  <sheetViews>
    <sheetView zoomScaleNormal="100" zoomScaleSheetLayoutView="100" workbookViewId="0"/>
  </sheetViews>
  <sheetFormatPr defaultRowHeight="15" x14ac:dyDescent="0.25"/>
  <cols>
    <col min="1" max="1" width="33.7109375" style="11" customWidth="1"/>
    <col min="2" max="2" width="8.7109375" style="11" customWidth="1"/>
    <col min="3" max="3" width="8" style="11" customWidth="1"/>
    <col min="4" max="4" width="14" style="27" customWidth="1"/>
    <col min="5" max="5" width="14.7109375" style="27" customWidth="1"/>
    <col min="6" max="6" width="14.140625" style="11" customWidth="1"/>
    <col min="7" max="7" width="14.7109375" style="38" customWidth="1"/>
    <col min="8" max="8" width="12.85546875" style="36" customWidth="1"/>
    <col min="9" max="9" width="18.28515625" style="36" customWidth="1"/>
    <col min="10" max="10" width="12.42578125" style="36" customWidth="1"/>
    <col min="11" max="11" width="16.5703125" style="36" customWidth="1"/>
    <col min="12" max="12" width="16.42578125" style="36" customWidth="1"/>
    <col min="13" max="14" width="16.5703125" style="36" customWidth="1"/>
    <col min="15" max="15" width="16.5703125" style="39" customWidth="1"/>
    <col min="16" max="16" width="16.7109375" style="11" customWidth="1"/>
    <col min="17" max="17" width="16.42578125" style="36" customWidth="1"/>
    <col min="18" max="18" width="16.42578125" style="11" customWidth="1"/>
    <col min="19" max="19" width="16.5703125" style="11" customWidth="1"/>
    <col min="20" max="20" width="16.42578125" style="11" customWidth="1"/>
    <col min="21" max="21" width="16.7109375" style="11" customWidth="1"/>
    <col min="22" max="22" width="16.42578125" style="64" customWidth="1"/>
    <col min="23" max="23" width="16.5703125" style="64" customWidth="1"/>
    <col min="24" max="24" width="16.42578125" style="11" customWidth="1"/>
    <col min="25" max="25" width="16.7109375" style="11" customWidth="1"/>
    <col min="26" max="28" width="16.42578125" style="64" customWidth="1"/>
    <col min="29" max="29" width="16.7109375" style="64" customWidth="1"/>
    <col min="30" max="32" width="16.42578125" style="64" customWidth="1"/>
    <col min="33" max="33" width="16.85546875" style="64" customWidth="1"/>
    <col min="34" max="34" width="16.7109375" style="11" customWidth="1"/>
    <col min="35" max="35" width="16.5703125" style="11" customWidth="1"/>
    <col min="36" max="37" width="16.85546875" style="11" customWidth="1"/>
    <col min="38" max="38" width="16.5703125" style="76" customWidth="1"/>
    <col min="39" max="45" width="16.42578125" style="76" customWidth="1"/>
    <col min="46" max="62" width="16.42578125" style="167" customWidth="1"/>
    <col min="63" max="63" width="16.7109375" style="167" customWidth="1"/>
    <col min="64" max="78" width="16.7109375" style="11" customWidth="1"/>
    <col min="79" max="79" width="16.42578125" style="11" customWidth="1"/>
    <col min="80" max="81" width="16.5703125" style="11" customWidth="1"/>
    <col min="82" max="91" width="16.7109375" style="11" customWidth="1"/>
    <col min="92" max="103" width="16.7109375" style="167" customWidth="1"/>
    <col min="104" max="105" width="16.7109375" style="11" customWidth="1"/>
    <col min="106" max="117" width="16.7109375" style="167" customWidth="1"/>
    <col min="118" max="129" width="16.7109375" style="11" customWidth="1"/>
    <col min="130" max="130" width="16.7109375" style="167" customWidth="1"/>
    <col min="131" max="131" width="16.7109375" style="11" customWidth="1"/>
    <col min="132" max="16384" width="9.140625" style="11"/>
  </cols>
  <sheetData>
    <row r="1" spans="1:131" ht="106.5" customHeight="1" x14ac:dyDescent="0.25">
      <c r="A1" s="40" t="s">
        <v>0</v>
      </c>
      <c r="B1" s="40" t="s">
        <v>1</v>
      </c>
      <c r="C1" s="40" t="s">
        <v>2</v>
      </c>
      <c r="D1" s="45" t="s">
        <v>116</v>
      </c>
      <c r="E1" s="45" t="s">
        <v>83</v>
      </c>
      <c r="F1" s="40" t="s">
        <v>82</v>
      </c>
      <c r="G1" s="43" t="s">
        <v>158</v>
      </c>
      <c r="H1" s="43" t="s">
        <v>159</v>
      </c>
      <c r="I1" s="43" t="s">
        <v>108</v>
      </c>
      <c r="J1" s="69" t="s">
        <v>69</v>
      </c>
      <c r="K1" s="70" t="s">
        <v>70</v>
      </c>
      <c r="L1" s="69" t="s">
        <v>71</v>
      </c>
      <c r="M1" s="70" t="s">
        <v>72</v>
      </c>
      <c r="N1" s="69" t="s">
        <v>73</v>
      </c>
      <c r="O1" s="70" t="s">
        <v>74</v>
      </c>
      <c r="P1" s="69" t="s">
        <v>75</v>
      </c>
      <c r="Q1" s="70" t="s">
        <v>76</v>
      </c>
      <c r="R1" s="69" t="s">
        <v>77</v>
      </c>
      <c r="S1" s="70" t="s">
        <v>78</v>
      </c>
      <c r="T1" s="69" t="s">
        <v>79</v>
      </c>
      <c r="U1" s="70" t="s">
        <v>80</v>
      </c>
      <c r="V1" s="69" t="s">
        <v>81</v>
      </c>
      <c r="W1" s="70" t="s">
        <v>85</v>
      </c>
      <c r="X1" s="69" t="s">
        <v>84</v>
      </c>
      <c r="Y1" s="70" t="s">
        <v>86</v>
      </c>
      <c r="Z1" s="69" t="s">
        <v>87</v>
      </c>
      <c r="AA1" s="70" t="s">
        <v>88</v>
      </c>
      <c r="AB1" s="69" t="s">
        <v>89</v>
      </c>
      <c r="AC1" s="70" t="s">
        <v>92</v>
      </c>
      <c r="AD1" s="69" t="s">
        <v>93</v>
      </c>
      <c r="AE1" s="70" t="s">
        <v>100</v>
      </c>
      <c r="AF1" s="69" t="s">
        <v>101</v>
      </c>
      <c r="AG1" s="70" t="s">
        <v>102</v>
      </c>
      <c r="AH1" s="69" t="s">
        <v>103</v>
      </c>
      <c r="AI1" s="70" t="s">
        <v>105</v>
      </c>
      <c r="AJ1" s="69" t="s">
        <v>106</v>
      </c>
      <c r="AK1" s="70" t="s">
        <v>118</v>
      </c>
      <c r="AL1" s="69" t="s">
        <v>117</v>
      </c>
      <c r="AM1" s="70" t="s">
        <v>120</v>
      </c>
      <c r="AN1" s="69" t="s">
        <v>121</v>
      </c>
      <c r="AO1" s="70" t="s">
        <v>123</v>
      </c>
      <c r="AP1" s="69" t="s">
        <v>122</v>
      </c>
      <c r="AQ1" s="70" t="s">
        <v>124</v>
      </c>
      <c r="AR1" s="69" t="s">
        <v>125</v>
      </c>
      <c r="AS1" s="70" t="s">
        <v>136</v>
      </c>
      <c r="AT1" s="69" t="s">
        <v>137</v>
      </c>
      <c r="AU1" s="70" t="s">
        <v>138</v>
      </c>
      <c r="AV1" s="69" t="s">
        <v>139</v>
      </c>
      <c r="AW1" s="70" t="s">
        <v>141</v>
      </c>
      <c r="AX1" s="194" t="s">
        <v>140</v>
      </c>
      <c r="AY1" s="70" t="s">
        <v>142</v>
      </c>
      <c r="AZ1" s="69" t="s">
        <v>143</v>
      </c>
      <c r="BA1" s="70" t="s">
        <v>144</v>
      </c>
      <c r="BB1" s="69" t="s">
        <v>145</v>
      </c>
      <c r="BC1" s="70" t="s">
        <v>146</v>
      </c>
      <c r="BD1" s="69" t="s">
        <v>147</v>
      </c>
      <c r="BE1" s="70" t="s">
        <v>170</v>
      </c>
      <c r="BF1" s="69" t="s">
        <v>172</v>
      </c>
      <c r="BG1" s="70" t="s">
        <v>171</v>
      </c>
      <c r="BH1" s="69" t="s">
        <v>173</v>
      </c>
      <c r="BI1" s="70" t="s">
        <v>174</v>
      </c>
      <c r="BJ1" s="69" t="s">
        <v>175</v>
      </c>
      <c r="BK1" s="53" t="s">
        <v>176</v>
      </c>
      <c r="BL1" s="183" t="s">
        <v>177</v>
      </c>
      <c r="BM1" s="183" t="s">
        <v>178</v>
      </c>
      <c r="BN1" s="183" t="s">
        <v>179</v>
      </c>
      <c r="BO1" s="183" t="s">
        <v>180</v>
      </c>
      <c r="BP1" s="183" t="s">
        <v>181</v>
      </c>
      <c r="BQ1" s="183" t="s">
        <v>182</v>
      </c>
      <c r="BR1" s="183" t="s">
        <v>183</v>
      </c>
      <c r="BS1" s="183" t="s">
        <v>184</v>
      </c>
      <c r="BT1" s="183" t="s">
        <v>185</v>
      </c>
      <c r="BU1" s="183" t="s">
        <v>186</v>
      </c>
      <c r="BV1" s="183" t="s">
        <v>187</v>
      </c>
      <c r="BW1" s="183" t="s">
        <v>188</v>
      </c>
      <c r="BX1" s="183" t="s">
        <v>189</v>
      </c>
      <c r="BY1" s="183" t="s">
        <v>190</v>
      </c>
      <c r="BZ1" s="183" t="s">
        <v>191</v>
      </c>
      <c r="CA1" s="183" t="s">
        <v>192</v>
      </c>
      <c r="CB1" s="183" t="s">
        <v>193</v>
      </c>
      <c r="CC1" s="183" t="s">
        <v>194</v>
      </c>
      <c r="CD1" s="183" t="s">
        <v>195</v>
      </c>
      <c r="CE1" s="183" t="s">
        <v>196</v>
      </c>
      <c r="CF1" s="183" t="s">
        <v>197</v>
      </c>
      <c r="CG1" s="183" t="s">
        <v>198</v>
      </c>
      <c r="CH1" s="183" t="s">
        <v>199</v>
      </c>
      <c r="CI1" s="183" t="s">
        <v>200</v>
      </c>
      <c r="CJ1" s="183" t="s">
        <v>201</v>
      </c>
      <c r="CK1" s="183" t="s">
        <v>202</v>
      </c>
      <c r="CL1" s="183" t="s">
        <v>203</v>
      </c>
      <c r="CM1" s="183" t="s">
        <v>204</v>
      </c>
      <c r="CN1" s="183" t="s">
        <v>205</v>
      </c>
      <c r="CO1" s="183" t="s">
        <v>207</v>
      </c>
      <c r="CP1" s="183" t="s">
        <v>208</v>
      </c>
      <c r="CQ1" s="183" t="s">
        <v>209</v>
      </c>
      <c r="CR1" s="183" t="s">
        <v>210</v>
      </c>
      <c r="CS1" s="183" t="s">
        <v>211</v>
      </c>
      <c r="CT1" s="183" t="s">
        <v>206</v>
      </c>
      <c r="CU1" s="183" t="s">
        <v>212</v>
      </c>
      <c r="CV1" s="183" t="s">
        <v>213</v>
      </c>
      <c r="CW1" s="183" t="s">
        <v>214</v>
      </c>
      <c r="CX1" s="183" t="s">
        <v>215</v>
      </c>
      <c r="CY1" s="183" t="s">
        <v>216</v>
      </c>
      <c r="CZ1" s="183" t="s">
        <v>217</v>
      </c>
      <c r="DA1" s="183" t="s">
        <v>218</v>
      </c>
      <c r="DB1" s="183" t="s">
        <v>219</v>
      </c>
      <c r="DC1" s="183" t="s">
        <v>220</v>
      </c>
      <c r="DD1" s="183" t="s">
        <v>221</v>
      </c>
      <c r="DE1" s="183" t="s">
        <v>223</v>
      </c>
      <c r="DF1" s="183" t="s">
        <v>222</v>
      </c>
      <c r="DG1" s="183" t="s">
        <v>224</v>
      </c>
      <c r="DH1" s="183" t="s">
        <v>225</v>
      </c>
      <c r="DI1" s="183" t="s">
        <v>226</v>
      </c>
      <c r="DJ1" s="183" t="s">
        <v>227</v>
      </c>
      <c r="DK1" s="183" t="s">
        <v>228</v>
      </c>
      <c r="DL1" s="183" t="s">
        <v>229</v>
      </c>
      <c r="DM1" s="183" t="s">
        <v>230</v>
      </c>
      <c r="DN1" s="183" t="s">
        <v>231</v>
      </c>
      <c r="DO1" s="183" t="s">
        <v>232</v>
      </c>
      <c r="DP1" s="183" t="s">
        <v>233</v>
      </c>
      <c r="DQ1" s="183" t="s">
        <v>234</v>
      </c>
      <c r="DR1" s="183" t="s">
        <v>235</v>
      </c>
      <c r="DS1" s="183" t="s">
        <v>236</v>
      </c>
      <c r="DT1" s="183" t="s">
        <v>237</v>
      </c>
      <c r="DU1" s="183" t="s">
        <v>238</v>
      </c>
      <c r="DV1" s="183" t="s">
        <v>239</v>
      </c>
      <c r="DW1" s="183" t="s">
        <v>240</v>
      </c>
      <c r="DX1" s="183" t="s">
        <v>241</v>
      </c>
      <c r="DY1" s="183" t="s">
        <v>242</v>
      </c>
      <c r="DZ1" s="183" t="s">
        <v>243</v>
      </c>
      <c r="EA1" s="183" t="s">
        <v>160</v>
      </c>
    </row>
    <row r="2" spans="1:131" ht="15" customHeight="1" x14ac:dyDescent="0.25">
      <c r="A2" s="42" t="s">
        <v>3</v>
      </c>
      <c r="B2" s="6">
        <v>6137</v>
      </c>
      <c r="C2" s="6">
        <v>1</v>
      </c>
      <c r="D2" s="67">
        <f>(LARGE('Annual Heat Inputs'!D2:K2,1)+LARGE('Annual Heat Inputs'!D2:K2,2)+LARGE('Annual Heat Inputs'!D2:K2,3))/3</f>
        <v>15562639.342333332</v>
      </c>
      <c r="E2" s="68">
        <v>1165162556</v>
      </c>
      <c r="F2" s="82">
        <f t="shared" ref="F2:F56" si="0">D2/E2</f>
        <v>1.3356625015276694E-2</v>
      </c>
      <c r="G2" s="97">
        <v>161456</v>
      </c>
      <c r="H2" s="101">
        <f t="shared" ref="H2:H57" si="1">PRODUCT(F2,G2)</f>
        <v>2156.5072484665138</v>
      </c>
      <c r="I2" s="101">
        <f>MIN(H2,'SO2 Annual Emissions'!L2,' Retirement Adjustments'!D2)</f>
        <v>2156.5072484665138</v>
      </c>
      <c r="J2" s="101">
        <v>80318.265899999999</v>
      </c>
      <c r="K2" s="101">
        <f>PRODUCT(F2,J2)+H2</f>
        <v>3229.2882079700989</v>
      </c>
      <c r="L2" s="101">
        <v>65136.826500000003</v>
      </c>
      <c r="M2" s="101">
        <f>PRODUCT(F2,L2)+K2</f>
        <v>4099.2963742157372</v>
      </c>
      <c r="N2" s="101">
        <v>52824.922500000001</v>
      </c>
      <c r="O2" s="101">
        <f>PRODUCT(F2,N2)+M2</f>
        <v>4804.8590555092896</v>
      </c>
      <c r="P2" s="101">
        <v>42840.1656</v>
      </c>
      <c r="Q2" s="101">
        <f>PRODUCT(F2,P2)+O2</f>
        <v>5377.0590830208457</v>
      </c>
      <c r="R2" s="101">
        <v>34742.6878</v>
      </c>
      <c r="S2" s="101">
        <f>PRODUCT(F2,R2)+Q2</f>
        <v>5841.1041359882738</v>
      </c>
      <c r="T2" s="101">
        <v>28175.762999999999</v>
      </c>
      <c r="U2" s="101">
        <f>PRODUCT(F2,T2)+S2</f>
        <v>6217.4372368985814</v>
      </c>
      <c r="V2" s="101">
        <v>22850.0923</v>
      </c>
      <c r="W2" s="101">
        <f>PRODUCT(F2,V2)+U2</f>
        <v>6522.6373513141425</v>
      </c>
      <c r="X2" s="101">
        <v>18531.058700000001</v>
      </c>
      <c r="Y2" s="101">
        <f>PRODUCT(F2,X2)+W2</f>
        <v>6770.1497535061235</v>
      </c>
      <c r="Z2" s="101">
        <v>15028.391600000001</v>
      </c>
      <c r="AA2" s="101">
        <f>PRODUCT(F2,Z2)+Y2</f>
        <v>6970.8783446900579</v>
      </c>
      <c r="AB2" s="101">
        <v>12187.784799999999</v>
      </c>
      <c r="AC2" s="101">
        <f>PRODUCT(F2,AB2)+AA2</f>
        <v>7133.6660160305473</v>
      </c>
      <c r="AD2" s="101">
        <v>9884.0980999999992</v>
      </c>
      <c r="AE2" s="101">
        <f>PRODUCT(F2,AD2)+AC2</f>
        <v>7265.6842079664566</v>
      </c>
      <c r="AF2" s="101">
        <v>8015.8451999999997</v>
      </c>
      <c r="AG2" s="101">
        <f>PRODUCT(F2,AF2)+AE2</f>
        <v>7372.7488464833623</v>
      </c>
      <c r="AH2" s="101">
        <v>6500.7219999999998</v>
      </c>
      <c r="AI2" s="101">
        <f>PRODUCT(F2,AH2)+AG2</f>
        <v>7459.5765525659217</v>
      </c>
      <c r="AJ2" s="101">
        <v>5271.9813999999997</v>
      </c>
      <c r="AK2" s="101">
        <f>PRODUCT(F2,AJ2)+AI2</f>
        <v>7529.9924312132352</v>
      </c>
      <c r="AL2" s="101">
        <v>4275.4924000000001</v>
      </c>
      <c r="AM2" s="101">
        <f>PRODUCT(F2,AL2)+AK2</f>
        <v>7587.0985799557002</v>
      </c>
      <c r="AN2" s="101">
        <v>3467.3557999999998</v>
      </c>
      <c r="AO2" s="101">
        <f>PRODUCT(F2,AN2)+AM2</f>
        <v>7633.4107511708453</v>
      </c>
      <c r="AP2" s="101">
        <v>2811.97</v>
      </c>
      <c r="AQ2" s="101">
        <f>PRODUCT(F2,AP2)+AO2</f>
        <v>7670.9691800150531</v>
      </c>
      <c r="AR2" s="101">
        <v>2280.4625999999998</v>
      </c>
      <c r="AS2" s="101">
        <f>PRODUCT(F2,AR2)+AQ2</f>
        <v>7701.4284638246163</v>
      </c>
      <c r="AT2" s="101">
        <v>1849.4186</v>
      </c>
      <c r="AU2" s="101">
        <f>PRODUCT(F2,AT2)+AS2</f>
        <v>7726.1304545610947</v>
      </c>
      <c r="AV2" s="101">
        <v>1499.8489</v>
      </c>
      <c r="AW2" s="101">
        <f>PRODUCT(F2,AV2)+AU2</f>
        <v>7746.1633738979699</v>
      </c>
      <c r="AX2" s="195">
        <v>1216.3534</v>
      </c>
      <c r="AY2" s="188">
        <f t="shared" ref="AY2" si="2">PRODUCT(F2,AX2)+AW2</f>
        <v>7762.4097501478263</v>
      </c>
      <c r="AZ2" s="188">
        <v>986.44309999999996</v>
      </c>
      <c r="BA2" s="188">
        <f>PRODUCT(F2,AZ2)+AY2</f>
        <v>7775.5853007334335</v>
      </c>
      <c r="BB2" s="188">
        <v>799.9896</v>
      </c>
      <c r="BC2" s="188">
        <f>PRODUCT(F2,BB2)+BA2</f>
        <v>7786.2704618367543</v>
      </c>
      <c r="BD2" s="188">
        <v>648.77869999999996</v>
      </c>
      <c r="BE2" s="188">
        <f>PRODUCT(F2,BD2)+BC2</f>
        <v>7794.9359556505533</v>
      </c>
      <c r="BF2" s="188">
        <v>526.14909999999998</v>
      </c>
      <c r="BG2" s="188">
        <f>PRODUCT(F2,BF2)+BE2</f>
        <v>7801.9635318813789</v>
      </c>
      <c r="BH2" s="188">
        <v>424.69850000000002</v>
      </c>
      <c r="BI2" s="188">
        <f>PRODUCT(F2,BH2)+BG2</f>
        <v>7807.6360704904291</v>
      </c>
      <c r="BJ2" s="188">
        <v>346.4237</v>
      </c>
      <c r="BK2" s="188">
        <f>PRODUCT(F2,BJ2)+BI2</f>
        <v>7812.2631219477335</v>
      </c>
      <c r="BL2" s="189">
        <v>280.94409999999999</v>
      </c>
      <c r="BM2" s="189">
        <f>PRODUCT(F2,BL2)+BK2</f>
        <v>7816.0155869416876</v>
      </c>
      <c r="BN2" s="189">
        <v>227.84110000000001</v>
      </c>
      <c r="BO2" s="189">
        <f>PRODUCT(F2,BN2)+BM2</f>
        <v>7819.0587750774557</v>
      </c>
      <c r="BP2" s="189">
        <v>184.77549999999999</v>
      </c>
      <c r="BQ2" s="189">
        <f>PRODUCT(F2,BP2)+BO2</f>
        <v>7821.526752142966</v>
      </c>
      <c r="BR2" s="189">
        <v>149.85</v>
      </c>
      <c r="BS2" s="189">
        <f>PRODUCT(F2,BR2)+BQ2</f>
        <v>7823.5282424015049</v>
      </c>
      <c r="BT2" s="189">
        <v>121.52589999999999</v>
      </c>
      <c r="BU2" s="189">
        <f>PRODUCT(F2,BT2)+BS2</f>
        <v>7825.151418277449</v>
      </c>
      <c r="BV2" s="190">
        <v>98.555599999999998</v>
      </c>
      <c r="BW2" s="190">
        <f>PRODUCT(F2,BV2)+BU2</f>
        <v>7826.4677884698049</v>
      </c>
      <c r="BX2" s="190">
        <v>79.927000000000007</v>
      </c>
      <c r="BY2" s="190">
        <f>PRODUCT(F2,BX2)+BW2</f>
        <v>7827.535343437401</v>
      </c>
      <c r="BZ2" s="190">
        <v>64.819500000000005</v>
      </c>
      <c r="CA2" s="190">
        <f>PRODUCT(F2,BZ2)+BY2</f>
        <v>7828.401113192579</v>
      </c>
      <c r="CB2" s="190">
        <v>52.567599999999999</v>
      </c>
      <c r="CC2" s="189">
        <f>PRODUCT(F2,CB2)+CA2</f>
        <v>7829.1032389137317</v>
      </c>
      <c r="CD2" s="189">
        <v>42.631500000000003</v>
      </c>
      <c r="CE2" s="189">
        <f>PRODUCT(F2,CD2)+CC2</f>
        <v>7829.6726518730702</v>
      </c>
      <c r="CF2" s="189">
        <v>34.573399999999999</v>
      </c>
      <c r="CG2" s="189">
        <f>PRODUCT(F2,CF2)+CE2</f>
        <v>7830.1344358123733</v>
      </c>
      <c r="CH2" s="189">
        <v>28.038499999999999</v>
      </c>
      <c r="CI2" s="189">
        <f>PRODUCT(F2,CH2)+CG2</f>
        <v>7830.5089355428645</v>
      </c>
      <c r="CJ2" s="189">
        <v>22.738800000000001</v>
      </c>
      <c r="CK2" s="189">
        <f>PRODUCT(F2,CJ2)+CI2</f>
        <v>7830.8126491677622</v>
      </c>
      <c r="CL2" s="189">
        <v>18.440799999999999</v>
      </c>
      <c r="CM2" s="189">
        <f>PRODUCT(F2,CL2)+CK2</f>
        <v>7831.0589560183435</v>
      </c>
      <c r="CN2" s="189">
        <v>14.9552</v>
      </c>
      <c r="CO2" s="189">
        <f>PRODUCT(F2,CN2)+CM2</f>
        <v>7831.258707016772</v>
      </c>
      <c r="CP2" s="189">
        <v>12.128399999999999</v>
      </c>
      <c r="CQ2" s="189">
        <f>PRODUCT(F2,CP2)+CO2</f>
        <v>7831.4207015076072</v>
      </c>
      <c r="CR2" s="189">
        <v>9.8360000000000003</v>
      </c>
      <c r="CS2" s="189">
        <f>PRODUCT(F2,CR2)+CQ2</f>
        <v>7831.5520772712571</v>
      </c>
      <c r="CT2" s="189">
        <v>7.9767999999999999</v>
      </c>
      <c r="CU2" s="189">
        <f>PRODUCT(F2,CT2)+CS2</f>
        <v>7831.6586203976785</v>
      </c>
      <c r="CV2" s="189">
        <v>6.4690000000000003</v>
      </c>
      <c r="CW2" s="189">
        <f>PRODUCT(F2,CV2)+CU2</f>
        <v>7831.7450244049023</v>
      </c>
      <c r="CX2" s="189">
        <v>5.2462999999999997</v>
      </c>
      <c r="CY2" s="189">
        <f>PRODUCT(F2,CX2)+CW2</f>
        <v>7831.8150972667199</v>
      </c>
      <c r="CZ2" s="189">
        <v>4.2546999999999997</v>
      </c>
      <c r="DA2" s="189">
        <f>PRODUCT(F2,CZ2)+CY2</f>
        <v>7831.8719256991726</v>
      </c>
      <c r="DB2" s="189">
        <v>3.4504999999999999</v>
      </c>
      <c r="DC2" s="189">
        <f>PRODUCT(F2,DB2)+DA2</f>
        <v>7831.9180127337877</v>
      </c>
      <c r="DD2" s="189">
        <v>2.7982999999999998</v>
      </c>
      <c r="DE2" s="189">
        <f>PRODUCT(F2,DD2)+DC2</f>
        <v>7831.9553885775676</v>
      </c>
      <c r="DF2" s="189">
        <v>2.2692999999999999</v>
      </c>
      <c r="DG2" s="189">
        <f>PRODUCT(F2,DF2)+DE2</f>
        <v>7831.9856987667144</v>
      </c>
      <c r="DH2" s="189">
        <v>1.8404</v>
      </c>
      <c r="DI2" s="189">
        <f>PRODUCT(F2,DH2)+DG2</f>
        <v>7832.0102802993924</v>
      </c>
      <c r="DJ2" s="189">
        <v>1.4924999999999999</v>
      </c>
      <c r="DK2" s="189">
        <f>PRODUCT(F2,DJ2)+DI2</f>
        <v>7832.0302150622274</v>
      </c>
      <c r="DL2" s="189">
        <v>1.2103999999999999</v>
      </c>
      <c r="DM2" s="189">
        <f>PRODUCT(F2,DL2)+DK2</f>
        <v>7832.0463819211454</v>
      </c>
      <c r="DN2" s="184">
        <v>0.98160000000000003</v>
      </c>
      <c r="DO2" s="185">
        <f>PRODUCT(F2,DN2)+DM2</f>
        <v>7832.0594927842603</v>
      </c>
      <c r="DP2" s="185">
        <v>0.79610000000000003</v>
      </c>
      <c r="DQ2" s="185">
        <f>PRODUCT(F2,DP2)+DO2</f>
        <v>7832.0701259934349</v>
      </c>
      <c r="DR2" s="185">
        <v>0.64559999999999995</v>
      </c>
      <c r="DS2" s="185">
        <f>PRODUCT(F2,DR2)+DQ2</f>
        <v>7832.0787490305447</v>
      </c>
      <c r="DT2" s="185">
        <v>0.52359999999999995</v>
      </c>
      <c r="DU2" s="185">
        <f>PRODUCT(F2,DT2)+DS2</f>
        <v>7832.0857425594031</v>
      </c>
      <c r="DV2" s="185">
        <v>0.42459999999999998</v>
      </c>
      <c r="DW2" s="185">
        <f>PRODUCT(F2,DV2)+DU2</f>
        <v>7832.0914137823847</v>
      </c>
      <c r="DX2" s="185">
        <v>0.34439999999999998</v>
      </c>
      <c r="DY2" s="185">
        <f>PRODUCT(F2,DX2)+DW2</f>
        <v>7832.09601380404</v>
      </c>
      <c r="DZ2" s="185">
        <v>0.27929999999999999</v>
      </c>
      <c r="EA2" s="185">
        <f>PRODUCT(F2,DZ2)+DY2</f>
        <v>7832.0997443094066</v>
      </c>
    </row>
    <row r="3" spans="1:131" ht="15" customHeight="1" x14ac:dyDescent="0.25">
      <c r="A3" s="42" t="s">
        <v>3</v>
      </c>
      <c r="B3" s="6">
        <v>6137</v>
      </c>
      <c r="C3" s="6">
        <v>2</v>
      </c>
      <c r="D3" s="67">
        <f>(LARGE('Annual Heat Inputs'!D3:K3,1)+LARGE('Annual Heat Inputs'!D3:K3,2)+LARGE('Annual Heat Inputs'!D3:K3,3))/3</f>
        <v>15570365.239333332</v>
      </c>
      <c r="E3" s="68">
        <v>1165162556</v>
      </c>
      <c r="F3" s="107">
        <f t="shared" si="0"/>
        <v>1.336325576131313E-2</v>
      </c>
      <c r="G3" s="97">
        <v>161456</v>
      </c>
      <c r="H3" s="101">
        <f t="shared" si="1"/>
        <v>2157.5778221985729</v>
      </c>
      <c r="I3" s="101">
        <f>MIN(H3,'SO2 Annual Emissions'!L3,' Retirement Adjustments'!D3)</f>
        <v>2157.5778221985729</v>
      </c>
      <c r="J3" s="101">
        <v>80318.265899999999</v>
      </c>
      <c r="K3" s="101">
        <f>PRODUCT(F3,J3)+H3</f>
        <v>3230.8913517254277</v>
      </c>
      <c r="L3" s="101">
        <v>65136.826500000003</v>
      </c>
      <c r="M3" s="101">
        <f>PRODUCT(F3,L3)+K3</f>
        <v>4101.3314237252062</v>
      </c>
      <c r="N3" s="101">
        <v>52824.922500000001</v>
      </c>
      <c r="O3" s="101">
        <f>PRODUCT(F3,N3)+M3</f>
        <v>4807.2443736642508</v>
      </c>
      <c r="P3" s="101">
        <v>42840.1656</v>
      </c>
      <c r="Q3" s="101">
        <f>PRODUCT(F3,P3)+O3</f>
        <v>5379.7284634340594</v>
      </c>
      <c r="R3" s="101">
        <v>34742.6878</v>
      </c>
      <c r="S3" s="101">
        <f>PRODUCT(F3,R3)+Q3</f>
        <v>5844.0038863409127</v>
      </c>
      <c r="T3" s="101">
        <v>28175.762999999999</v>
      </c>
      <c r="U3" s="101">
        <f>PRODUCT(F3,T3)+S3</f>
        <v>6220.5238135800564</v>
      </c>
      <c r="V3" s="101">
        <v>22850.0923</v>
      </c>
      <c r="W3" s="101">
        <f>PRODUCT(F3,V3)+U3</f>
        <v>6525.8754411545679</v>
      </c>
      <c r="X3" s="101">
        <v>18531.058700000001</v>
      </c>
      <c r="Y3" s="101">
        <f>PRODUCT(F3,X3)+W3</f>
        <v>6773.5107180905743</v>
      </c>
      <c r="Z3" s="101">
        <v>15028.391600000001</v>
      </c>
      <c r="AA3" s="101">
        <f>PRODUCT(F3,Z3)+Y3</f>
        <v>6974.3389587225438</v>
      </c>
      <c r="AB3" s="101">
        <v>12187.784799999999</v>
      </c>
      <c r="AC3" s="101">
        <f>PRODUCT(F3,AB3)+AA3</f>
        <v>7137.2074441687882</v>
      </c>
      <c r="AD3" s="101">
        <v>9884.0980999999992</v>
      </c>
      <c r="AE3" s="101">
        <f>PRODUCT(F3,AD3)+AC3</f>
        <v>7269.2911750489975</v>
      </c>
      <c r="AF3" s="101">
        <v>8015.8451999999997</v>
      </c>
      <c r="AG3" s="101">
        <f>PRODUCT(F3,AF3)+AE3</f>
        <v>7376.4089645996919</v>
      </c>
      <c r="AH3" s="101">
        <v>6500.7219999999998</v>
      </c>
      <c r="AI3" s="101">
        <f>PRODUCT(F3,AH3)+AG3</f>
        <v>7463.279775318887</v>
      </c>
      <c r="AJ3" s="101">
        <v>5271.9813999999997</v>
      </c>
      <c r="AK3" s="101">
        <f>PRODUCT(F3,AJ3)+AI3</f>
        <v>7533.730611135973</v>
      </c>
      <c r="AL3" s="101">
        <v>4275.4924000000001</v>
      </c>
      <c r="AM3" s="101">
        <f>PRODUCT(F3,AL3)+AK3</f>
        <v>7590.8651095827236</v>
      </c>
      <c r="AN3" s="101">
        <v>3467.3557999999998</v>
      </c>
      <c r="AO3" s="101">
        <f>PRODUCT(F3,AN3)+AM3</f>
        <v>7637.2002719535958</v>
      </c>
      <c r="AP3" s="101">
        <v>2811.97</v>
      </c>
      <c r="AQ3" s="101">
        <f>PRODUCT(F3,AP3)+AO3</f>
        <v>7674.7773462567357</v>
      </c>
      <c r="AR3" s="101">
        <v>2280.4625999999998</v>
      </c>
      <c r="AS3" s="101">
        <f>PRODUCT(F3,AR3)+AQ3</f>
        <v>7705.2517512346449</v>
      </c>
      <c r="AT3" s="101">
        <v>1849.4186</v>
      </c>
      <c r="AU3" s="101">
        <f>PRODUCT(F3,AT3)+AS3</f>
        <v>7729.9660049961749</v>
      </c>
      <c r="AV3" s="101">
        <v>1499.8489</v>
      </c>
      <c r="AW3" s="101">
        <f>PRODUCT(F3,AV3)+AU3</f>
        <v>7750.0088694501992</v>
      </c>
      <c r="AX3" s="195">
        <v>1216.3534</v>
      </c>
      <c r="AY3" s="188">
        <f t="shared" ref="AY3" si="3">PRODUCT(F3,AX3)+AW3</f>
        <v>7766.2633110305424</v>
      </c>
      <c r="AZ3" s="188">
        <v>986.44309999999996</v>
      </c>
      <c r="BA3" s="188">
        <f>PRODUCT(F3,AZ3)+AY3</f>
        <v>7779.4454024698252</v>
      </c>
      <c r="BB3" s="188">
        <v>799.9896</v>
      </c>
      <c r="BC3" s="188">
        <f>PRODUCT(F3,BB3)+BA3</f>
        <v>7790.1358681010161</v>
      </c>
      <c r="BD3" s="188">
        <v>648.77869999999996</v>
      </c>
      <c r="BE3" s="188">
        <f>PRODUCT(F3,BD3)+BC3</f>
        <v>7798.8056638016087</v>
      </c>
      <c r="BF3" s="188">
        <v>526.14909999999998</v>
      </c>
      <c r="BG3" s="188">
        <f>PRODUCT(F3,BF3)+BE3</f>
        <v>7805.8367287934934</v>
      </c>
      <c r="BH3" s="188">
        <v>424.69850000000002</v>
      </c>
      <c r="BI3" s="188">
        <f>PRODUCT(F3,BH3)+BG3</f>
        <v>7811.5120834704394</v>
      </c>
      <c r="BJ3" s="188">
        <v>346.4237</v>
      </c>
      <c r="BK3" s="188">
        <f>PRODUCT(F3,BJ3)+BI3</f>
        <v>7816.1414319753194</v>
      </c>
      <c r="BL3" s="189">
        <v>280.94409999999999</v>
      </c>
      <c r="BM3" s="189">
        <f>PRODUCT(F3,BL3)+BK3</f>
        <v>7819.8957598382513</v>
      </c>
      <c r="BN3" s="189">
        <v>227.84110000000001</v>
      </c>
      <c r="BO3" s="189">
        <f>PRODUCT(F3,BN3)+BM3</f>
        <v>7822.9404587304898</v>
      </c>
      <c r="BP3" s="189">
        <v>184.77549999999999</v>
      </c>
      <c r="BQ3" s="189">
        <f>PRODUCT(F3,BP3)+BO3</f>
        <v>7825.409660995414</v>
      </c>
      <c r="BR3" s="189">
        <v>149.85</v>
      </c>
      <c r="BS3" s="189">
        <f>PRODUCT(F3,BR3)+BQ3</f>
        <v>7827.4121448712467</v>
      </c>
      <c r="BT3" s="189">
        <v>121.52589999999999</v>
      </c>
      <c r="BU3" s="189">
        <f>PRODUCT(F3,BT3)+BS3</f>
        <v>7829.0361265545707</v>
      </c>
      <c r="BV3" s="189">
        <v>98.555599999999998</v>
      </c>
      <c r="BW3" s="189">
        <f>PRODUCT(F3,BV3)+BU3</f>
        <v>7830.3531502440801</v>
      </c>
      <c r="BX3" s="189">
        <v>79.927000000000007</v>
      </c>
      <c r="BY3" s="189">
        <f>PRODUCT(F3,BX3)+BW3</f>
        <v>7831.4212351873148</v>
      </c>
      <c r="BZ3" s="189">
        <v>64.819500000000005</v>
      </c>
      <c r="CA3" s="189">
        <f>PRODUCT(F3,BZ3)+BY3</f>
        <v>7832.2874347441348</v>
      </c>
      <c r="CB3" s="189">
        <v>52.567599999999999</v>
      </c>
      <c r="CC3" s="189">
        <f>PRODUCT(F3,CB3)+CA3</f>
        <v>7832.9899090276931</v>
      </c>
      <c r="CD3" s="189">
        <v>42.631500000000003</v>
      </c>
      <c r="CE3" s="189">
        <f>PRODUCT(F3,CD3)+CC3</f>
        <v>7833.5596046656819</v>
      </c>
      <c r="CF3" s="189">
        <v>34.573399999999999</v>
      </c>
      <c r="CG3" s="189">
        <f>PRODUCT(F3,CF3)+CE3</f>
        <v>7834.0216178524197</v>
      </c>
      <c r="CH3" s="189">
        <v>28.038499999999999</v>
      </c>
      <c r="CI3" s="189">
        <f>PRODUCT(F3,CH3)+CG3</f>
        <v>7834.3963034990829</v>
      </c>
      <c r="CJ3" s="189">
        <v>22.738800000000001</v>
      </c>
      <c r="CK3" s="189">
        <f>PRODUCT(F3,CJ3)+CI3</f>
        <v>7834.7001678991883</v>
      </c>
      <c r="CL3" s="189">
        <v>18.440799999999999</v>
      </c>
      <c r="CM3" s="189">
        <f>PRODUCT(F3,CL3)+CK3</f>
        <v>7834.9465970260317</v>
      </c>
      <c r="CN3" s="189">
        <v>14.9552</v>
      </c>
      <c r="CO3" s="189">
        <f>PRODUCT(F3,CN3)+CM3</f>
        <v>7835.1464471885929</v>
      </c>
      <c r="CP3" s="189">
        <v>12.128399999999999</v>
      </c>
      <c r="CQ3" s="189">
        <f>PRODUCT(F3,CP3)+CO3</f>
        <v>7835.3085220997682</v>
      </c>
      <c r="CR3" s="189">
        <v>9.8360000000000003</v>
      </c>
      <c r="CS3" s="189">
        <f>PRODUCT(F3,CR3)+CQ3</f>
        <v>7835.4399630834369</v>
      </c>
      <c r="CT3" s="189">
        <v>7.9767999999999999</v>
      </c>
      <c r="CU3" s="189">
        <f>PRODUCT(F3,CT3)+CS3</f>
        <v>7835.5465591019938</v>
      </c>
      <c r="CV3" s="189">
        <v>6.4690000000000003</v>
      </c>
      <c r="CW3" s="189">
        <f>PRODUCT(F3,CV3)+CU3</f>
        <v>7835.6330060035134</v>
      </c>
      <c r="CX3" s="189">
        <v>5.2462999999999997</v>
      </c>
      <c r="CY3" s="189">
        <f>PRODUCT(F3,CX3)+CW3</f>
        <v>7835.7031136522137</v>
      </c>
      <c r="CZ3" s="189">
        <v>4.2546999999999997</v>
      </c>
      <c r="DA3" s="189">
        <f>PRODUCT(F3,CZ3)+CY3</f>
        <v>7835.7599702965017</v>
      </c>
      <c r="DB3" s="189">
        <v>3.4504999999999999</v>
      </c>
      <c r="DC3" s="189">
        <f>PRODUCT(F3,DB3)+DA3</f>
        <v>7835.8060802105065</v>
      </c>
      <c r="DD3" s="189">
        <v>2.7982999999999998</v>
      </c>
      <c r="DE3" s="189">
        <f>PRODUCT(F3,DD3)+DC3</f>
        <v>7835.8434746091034</v>
      </c>
      <c r="DF3" s="189">
        <v>2.2692999999999999</v>
      </c>
      <c r="DG3" s="189">
        <f>PRODUCT(F3,DF3)+DE3</f>
        <v>7835.8737998454026</v>
      </c>
      <c r="DH3" s="189">
        <v>1.8404</v>
      </c>
      <c r="DI3" s="189">
        <f>PRODUCT(F3,DH3)+DG3</f>
        <v>7835.8983935813058</v>
      </c>
      <c r="DJ3" s="189">
        <v>1.4924999999999999</v>
      </c>
      <c r="DK3" s="189">
        <f>PRODUCT(F3,DJ3)+DI3</f>
        <v>7835.9183382405299</v>
      </c>
      <c r="DL3" s="189">
        <v>1.2103999999999999</v>
      </c>
      <c r="DM3" s="189">
        <f>PRODUCT(F3,DL3)+DK3</f>
        <v>7835.9345131253031</v>
      </c>
      <c r="DN3" s="184">
        <v>0.98160000000000003</v>
      </c>
      <c r="DO3" s="185">
        <f>PRODUCT(F3,DN3)+DM3</f>
        <v>7835.9476304971586</v>
      </c>
      <c r="DP3" s="185">
        <v>0.79610000000000003</v>
      </c>
      <c r="DQ3" s="185">
        <f>PRODUCT(F3,DP3)+DO3</f>
        <v>7835.9582689850704</v>
      </c>
      <c r="DR3" s="185">
        <v>0.64559999999999995</v>
      </c>
      <c r="DS3" s="185">
        <f>PRODUCT(F3,DR3)+DQ3</f>
        <v>7835.9668963029899</v>
      </c>
      <c r="DT3" s="185">
        <v>0.52359999999999995</v>
      </c>
      <c r="DU3" s="185">
        <f>PRODUCT(F3,DT3)+DS3</f>
        <v>7835.9738933037061</v>
      </c>
      <c r="DV3" s="185">
        <v>0.42459999999999998</v>
      </c>
      <c r="DW3" s="185">
        <f>PRODUCT(F3,DV3)+DU3</f>
        <v>7835.9795673421022</v>
      </c>
      <c r="DX3" s="185">
        <v>0.34439999999999998</v>
      </c>
      <c r="DY3" s="185">
        <f>PRODUCT(F3,DX3)+DW3</f>
        <v>7835.9841696473868</v>
      </c>
      <c r="DZ3" s="185">
        <v>0.27929999999999999</v>
      </c>
      <c r="EA3" s="185">
        <f>PRODUCT(F3,DZ3)+DY3</f>
        <v>7835.987902004721</v>
      </c>
    </row>
    <row r="4" spans="1:131" ht="15" customHeight="1" x14ac:dyDescent="0.25">
      <c r="A4" s="42" t="s">
        <v>3</v>
      </c>
      <c r="B4" s="6">
        <v>6137</v>
      </c>
      <c r="C4" s="6">
        <v>3</v>
      </c>
      <c r="D4" s="67">
        <f>(LARGE('Annual Heat Inputs'!D4:K4,1)+LARGE('Annual Heat Inputs'!D4:K4,2)+LARGE('Annual Heat Inputs'!D4:K4,3))/3</f>
        <v>138351.92033333331</v>
      </c>
      <c r="E4" s="68">
        <v>1165162556</v>
      </c>
      <c r="F4" s="107">
        <f t="shared" si="0"/>
        <v>1.1874044494554913E-4</v>
      </c>
      <c r="G4" s="97">
        <v>161456</v>
      </c>
      <c r="H4" s="101">
        <f t="shared" si="1"/>
        <v>19.171357279128582</v>
      </c>
      <c r="I4" s="101">
        <f>MIN(H4,'SO2 Annual Emissions'!L4,' Retirement Adjustments'!D4)</f>
        <v>1.0589999999999999</v>
      </c>
      <c r="J4" s="101">
        <v>80318.265899999999</v>
      </c>
      <c r="K4" s="101">
        <f t="shared" ref="K4" si="4">I4</f>
        <v>1.0589999999999999</v>
      </c>
      <c r="L4" s="101">
        <v>65136.826500000003</v>
      </c>
      <c r="M4" s="101">
        <f>K4</f>
        <v>1.0589999999999999</v>
      </c>
      <c r="N4" s="101">
        <v>52824.922500000001</v>
      </c>
      <c r="O4" s="101">
        <f>M4</f>
        <v>1.0589999999999999</v>
      </c>
      <c r="P4" s="101">
        <v>42840.1656</v>
      </c>
      <c r="Q4" s="101">
        <f t="shared" ref="Q4" si="5">O4</f>
        <v>1.0589999999999999</v>
      </c>
      <c r="R4" s="101">
        <v>34742.6878</v>
      </c>
      <c r="S4" s="101">
        <f>Q4</f>
        <v>1.0589999999999999</v>
      </c>
      <c r="T4" s="101">
        <v>28175.762999999999</v>
      </c>
      <c r="U4" s="101">
        <f>S4</f>
        <v>1.0589999999999999</v>
      </c>
      <c r="V4" s="101">
        <v>22850.0923</v>
      </c>
      <c r="W4" s="101">
        <f>U4</f>
        <v>1.0589999999999999</v>
      </c>
      <c r="X4" s="101">
        <v>18531.058700000001</v>
      </c>
      <c r="Y4" s="101">
        <f>W4</f>
        <v>1.0589999999999999</v>
      </c>
      <c r="Z4" s="101">
        <v>15028.391600000001</v>
      </c>
      <c r="AA4" s="101">
        <f>Y4</f>
        <v>1.0589999999999999</v>
      </c>
      <c r="AB4" s="101">
        <v>12187.784799999999</v>
      </c>
      <c r="AC4" s="101">
        <f>AA4</f>
        <v>1.0589999999999999</v>
      </c>
      <c r="AD4" s="101">
        <v>9884.0980999999992</v>
      </c>
      <c r="AE4" s="101">
        <f>AC4</f>
        <v>1.0589999999999999</v>
      </c>
      <c r="AF4" s="101">
        <v>8015.8451999999997</v>
      </c>
      <c r="AG4" s="101">
        <f>AE4</f>
        <v>1.0589999999999999</v>
      </c>
      <c r="AH4" s="101">
        <v>6500.7219999999998</v>
      </c>
      <c r="AI4" s="101">
        <f>AG4</f>
        <v>1.0589999999999999</v>
      </c>
      <c r="AJ4" s="101">
        <v>5271.9813999999997</v>
      </c>
      <c r="AK4" s="101">
        <f>AI4</f>
        <v>1.0589999999999999</v>
      </c>
      <c r="AL4" s="101">
        <v>4275.4924000000001</v>
      </c>
      <c r="AM4" s="101">
        <f>AK4</f>
        <v>1.0589999999999999</v>
      </c>
      <c r="AN4" s="101">
        <v>3467.3557999999998</v>
      </c>
      <c r="AO4" s="101">
        <f>AM4</f>
        <v>1.0589999999999999</v>
      </c>
      <c r="AP4" s="101">
        <v>2811.97</v>
      </c>
      <c r="AQ4" s="101">
        <f>AO4</f>
        <v>1.0589999999999999</v>
      </c>
      <c r="AR4" s="101">
        <v>2280.4625999999998</v>
      </c>
      <c r="AS4" s="101">
        <f>AQ4</f>
        <v>1.0589999999999999</v>
      </c>
      <c r="AT4" s="101">
        <v>1849.4186</v>
      </c>
      <c r="AU4" s="101">
        <f>AS4</f>
        <v>1.0589999999999999</v>
      </c>
      <c r="AV4" s="101">
        <v>1499.8489</v>
      </c>
      <c r="AW4" s="101">
        <f>AU4</f>
        <v>1.0589999999999999</v>
      </c>
      <c r="AX4" s="195">
        <v>1216.3534</v>
      </c>
      <c r="AY4" s="188">
        <f>AW4</f>
        <v>1.0589999999999999</v>
      </c>
      <c r="AZ4" s="188">
        <v>986.44309999999996</v>
      </c>
      <c r="BA4" s="188">
        <f>AY4</f>
        <v>1.0589999999999999</v>
      </c>
      <c r="BB4" s="188">
        <v>799.9896</v>
      </c>
      <c r="BC4" s="188">
        <f>BA4</f>
        <v>1.0589999999999999</v>
      </c>
      <c r="BD4" s="188">
        <v>648.77869999999996</v>
      </c>
      <c r="BE4" s="188">
        <f>BC4</f>
        <v>1.0589999999999999</v>
      </c>
      <c r="BF4" s="188">
        <v>526.14909999999998</v>
      </c>
      <c r="BG4" s="188">
        <f>BE4</f>
        <v>1.0589999999999999</v>
      </c>
      <c r="BH4" s="188">
        <v>424.69850000000002</v>
      </c>
      <c r="BI4" s="188">
        <f>BG4</f>
        <v>1.0589999999999999</v>
      </c>
      <c r="BJ4" s="188">
        <v>346.4237</v>
      </c>
      <c r="BK4" s="188">
        <f>BI4</f>
        <v>1.0589999999999999</v>
      </c>
      <c r="BL4" s="189">
        <v>280.94409999999999</v>
      </c>
      <c r="BM4" s="189">
        <f>BK4</f>
        <v>1.0589999999999999</v>
      </c>
      <c r="BN4" s="189">
        <v>227.84110000000001</v>
      </c>
      <c r="BO4" s="189">
        <f>BM4</f>
        <v>1.0589999999999999</v>
      </c>
      <c r="BP4" s="189">
        <v>184.77549999999999</v>
      </c>
      <c r="BQ4" s="189">
        <f>BO4</f>
        <v>1.0589999999999999</v>
      </c>
      <c r="BR4" s="189">
        <v>149.85</v>
      </c>
      <c r="BS4" s="189">
        <f>BQ4</f>
        <v>1.0589999999999999</v>
      </c>
      <c r="BT4" s="189">
        <v>121.52589999999999</v>
      </c>
      <c r="BU4" s="189">
        <f>BS4</f>
        <v>1.0589999999999999</v>
      </c>
      <c r="BV4" s="189">
        <v>98.555599999999998</v>
      </c>
      <c r="BW4" s="189">
        <f>BU4</f>
        <v>1.0589999999999999</v>
      </c>
      <c r="BX4" s="189">
        <v>79.927000000000007</v>
      </c>
      <c r="BY4" s="189">
        <f>BW4</f>
        <v>1.0589999999999999</v>
      </c>
      <c r="BZ4" s="189">
        <v>64.819500000000005</v>
      </c>
      <c r="CA4" s="189">
        <f>BY4</f>
        <v>1.0589999999999999</v>
      </c>
      <c r="CB4" s="189">
        <v>52.567599999999999</v>
      </c>
      <c r="CC4" s="189">
        <f>CA4</f>
        <v>1.0589999999999999</v>
      </c>
      <c r="CD4" s="189">
        <v>42.631500000000003</v>
      </c>
      <c r="CE4" s="189">
        <f>CC4</f>
        <v>1.0589999999999999</v>
      </c>
      <c r="CF4" s="189">
        <v>34.573399999999999</v>
      </c>
      <c r="CG4" s="189">
        <f>CE4</f>
        <v>1.0589999999999999</v>
      </c>
      <c r="CH4" s="189">
        <v>28.038499999999999</v>
      </c>
      <c r="CI4" s="189">
        <f>CG4</f>
        <v>1.0589999999999999</v>
      </c>
      <c r="CJ4" s="189">
        <v>22.738800000000001</v>
      </c>
      <c r="CK4" s="189">
        <f>CI4</f>
        <v>1.0589999999999999</v>
      </c>
      <c r="CL4" s="189">
        <v>18.440799999999999</v>
      </c>
      <c r="CM4" s="189">
        <f>CK4</f>
        <v>1.0589999999999999</v>
      </c>
      <c r="CN4" s="189">
        <v>14.9552</v>
      </c>
      <c r="CO4" s="189">
        <f>CM4</f>
        <v>1.0589999999999999</v>
      </c>
      <c r="CP4" s="189">
        <v>12.128399999999999</v>
      </c>
      <c r="CQ4" s="189">
        <f>CO4</f>
        <v>1.0589999999999999</v>
      </c>
      <c r="CR4" s="189">
        <v>9.8360000000000003</v>
      </c>
      <c r="CS4" s="189">
        <f>CQ4</f>
        <v>1.0589999999999999</v>
      </c>
      <c r="CT4" s="189">
        <v>7.9767999999999999</v>
      </c>
      <c r="CU4" s="189">
        <f>CS4</f>
        <v>1.0589999999999999</v>
      </c>
      <c r="CV4" s="189">
        <v>6.4690000000000003</v>
      </c>
      <c r="CW4" s="189">
        <f>CU4</f>
        <v>1.0589999999999999</v>
      </c>
      <c r="CX4" s="189">
        <v>5.2462999999999997</v>
      </c>
      <c r="CY4" s="189">
        <f>CW4</f>
        <v>1.0589999999999999</v>
      </c>
      <c r="CZ4" s="189">
        <v>4.2546999999999997</v>
      </c>
      <c r="DA4" s="189">
        <f>CY4</f>
        <v>1.0589999999999999</v>
      </c>
      <c r="DB4" s="189">
        <v>3.4504999999999999</v>
      </c>
      <c r="DC4" s="189">
        <f>DA4</f>
        <v>1.0589999999999999</v>
      </c>
      <c r="DD4" s="189">
        <v>2.7982999999999998</v>
      </c>
      <c r="DE4" s="189">
        <f>DC4</f>
        <v>1.0589999999999999</v>
      </c>
      <c r="DF4" s="189">
        <v>2.2692999999999999</v>
      </c>
      <c r="DG4" s="189">
        <f>DE4</f>
        <v>1.0589999999999999</v>
      </c>
      <c r="DH4" s="189">
        <v>1.8404</v>
      </c>
      <c r="DI4" s="189">
        <f>DG4</f>
        <v>1.0589999999999999</v>
      </c>
      <c r="DJ4" s="189">
        <v>1.4924999999999999</v>
      </c>
      <c r="DK4" s="189">
        <f>DI4</f>
        <v>1.0589999999999999</v>
      </c>
      <c r="DL4" s="189">
        <v>1.2103999999999999</v>
      </c>
      <c r="DM4" s="189">
        <f>DK4</f>
        <v>1.0589999999999999</v>
      </c>
      <c r="DN4" s="184">
        <v>0.98160000000000003</v>
      </c>
      <c r="DO4" s="185">
        <f>DM4</f>
        <v>1.0589999999999999</v>
      </c>
      <c r="DP4" s="185">
        <v>0.79610000000000003</v>
      </c>
      <c r="DQ4" s="185">
        <f>DO4</f>
        <v>1.0589999999999999</v>
      </c>
      <c r="DR4" s="185">
        <v>0.64559999999999995</v>
      </c>
      <c r="DS4" s="185">
        <f>DQ4</f>
        <v>1.0589999999999999</v>
      </c>
      <c r="DT4" s="185">
        <v>0.52359999999999995</v>
      </c>
      <c r="DU4" s="185">
        <f>DS4</f>
        <v>1.0589999999999999</v>
      </c>
      <c r="DV4" s="185">
        <v>0.42459999999999998</v>
      </c>
      <c r="DW4" s="185">
        <f>DU4</f>
        <v>1.0589999999999999</v>
      </c>
      <c r="DX4" s="185">
        <v>0.34439999999999998</v>
      </c>
      <c r="DY4" s="185">
        <f>DW4</f>
        <v>1.0589999999999999</v>
      </c>
      <c r="DZ4" s="185">
        <v>0.27929999999999999</v>
      </c>
      <c r="EA4" s="185">
        <f>DY4</f>
        <v>1.0589999999999999</v>
      </c>
    </row>
    <row r="5" spans="1:131" ht="15" customHeight="1" x14ac:dyDescent="0.25">
      <c r="A5" s="42" t="s">
        <v>3</v>
      </c>
      <c r="B5" s="6">
        <v>6137</v>
      </c>
      <c r="C5" s="6">
        <v>4</v>
      </c>
      <c r="D5" s="67">
        <f>(LARGE('Annual Heat Inputs'!D5:K5,1)+LARGE('Annual Heat Inputs'!D5:K5,2)+LARGE('Annual Heat Inputs'!D5:K5,3))/3</f>
        <v>294812.42533333338</v>
      </c>
      <c r="E5" s="68">
        <v>1165162556</v>
      </c>
      <c r="F5" s="107">
        <f t="shared" si="0"/>
        <v>2.5302257081228534E-4</v>
      </c>
      <c r="G5" s="97">
        <v>161456</v>
      </c>
      <c r="H5" s="101">
        <f t="shared" si="1"/>
        <v>40.85201219306834</v>
      </c>
      <c r="I5" s="101">
        <f>MIN(H5,'SO2 Annual Emissions'!L5,' Retirement Adjustments'!D5)</f>
        <v>9.5000000000000001E-2</v>
      </c>
      <c r="J5" s="101">
        <v>80318.265899999999</v>
      </c>
      <c r="K5" s="101">
        <f t="shared" ref="K5:K16" si="6">I5</f>
        <v>9.5000000000000001E-2</v>
      </c>
      <c r="L5" s="101">
        <v>65136.826500000003</v>
      </c>
      <c r="M5" s="101">
        <f t="shared" ref="M5:M15" si="7">K5</f>
        <v>9.5000000000000001E-2</v>
      </c>
      <c r="N5" s="101">
        <v>52824.922500000001</v>
      </c>
      <c r="O5" s="101">
        <f t="shared" ref="O5:O15" si="8">M5</f>
        <v>9.5000000000000001E-2</v>
      </c>
      <c r="P5" s="101">
        <v>42840.1656</v>
      </c>
      <c r="Q5" s="101">
        <f t="shared" ref="Q5:Q16" si="9">O5</f>
        <v>9.5000000000000001E-2</v>
      </c>
      <c r="R5" s="101">
        <v>34742.6878</v>
      </c>
      <c r="S5" s="101">
        <f t="shared" ref="S5:S15" si="10">Q5</f>
        <v>9.5000000000000001E-2</v>
      </c>
      <c r="T5" s="101">
        <v>28175.762999999999</v>
      </c>
      <c r="U5" s="101">
        <f t="shared" ref="U5:U15" si="11">S5</f>
        <v>9.5000000000000001E-2</v>
      </c>
      <c r="V5" s="101">
        <v>22850.0923</v>
      </c>
      <c r="W5" s="101">
        <f t="shared" ref="W5:W15" si="12">U5</f>
        <v>9.5000000000000001E-2</v>
      </c>
      <c r="X5" s="101">
        <v>18531.058700000001</v>
      </c>
      <c r="Y5" s="101">
        <f t="shared" ref="Y5:Y15" si="13">W5</f>
        <v>9.5000000000000001E-2</v>
      </c>
      <c r="Z5" s="101">
        <v>15028.391600000001</v>
      </c>
      <c r="AA5" s="101">
        <f t="shared" ref="AA5:AA15" si="14">Y5</f>
        <v>9.5000000000000001E-2</v>
      </c>
      <c r="AB5" s="101">
        <v>12187.784799999999</v>
      </c>
      <c r="AC5" s="101">
        <f t="shared" ref="AC5:AC15" si="15">AA5</f>
        <v>9.5000000000000001E-2</v>
      </c>
      <c r="AD5" s="101">
        <v>9884.0980999999992</v>
      </c>
      <c r="AE5" s="101">
        <f t="shared" ref="AE5:AE15" si="16">AC5</f>
        <v>9.5000000000000001E-2</v>
      </c>
      <c r="AF5" s="101">
        <v>8015.8451999999997</v>
      </c>
      <c r="AG5" s="101">
        <f t="shared" ref="AG5:AG15" si="17">AE5</f>
        <v>9.5000000000000001E-2</v>
      </c>
      <c r="AH5" s="101">
        <v>6500.7219999999998</v>
      </c>
      <c r="AI5" s="101">
        <f t="shared" ref="AI5:AI15" si="18">AG5</f>
        <v>9.5000000000000001E-2</v>
      </c>
      <c r="AJ5" s="101">
        <v>5271.9813999999997</v>
      </c>
      <c r="AK5" s="101">
        <f t="shared" ref="AK5:AK15" si="19">AI5</f>
        <v>9.5000000000000001E-2</v>
      </c>
      <c r="AL5" s="101">
        <v>4275.4924000000001</v>
      </c>
      <c r="AM5" s="101">
        <f t="shared" ref="AM5:AM15" si="20">AK5</f>
        <v>9.5000000000000001E-2</v>
      </c>
      <c r="AN5" s="101">
        <v>3467.3557999999998</v>
      </c>
      <c r="AO5" s="101">
        <f t="shared" ref="AO5:AO15" si="21">AM5</f>
        <v>9.5000000000000001E-2</v>
      </c>
      <c r="AP5" s="101">
        <v>2811.97</v>
      </c>
      <c r="AQ5" s="101">
        <f t="shared" ref="AQ5:AQ15" si="22">AO5</f>
        <v>9.5000000000000001E-2</v>
      </c>
      <c r="AR5" s="101">
        <v>2280.4625999999998</v>
      </c>
      <c r="AS5" s="101">
        <f t="shared" ref="AS5:AS15" si="23">AQ5</f>
        <v>9.5000000000000001E-2</v>
      </c>
      <c r="AT5" s="101">
        <v>1849.4186</v>
      </c>
      <c r="AU5" s="101">
        <f t="shared" ref="AU5:AU15" si="24">AS5</f>
        <v>9.5000000000000001E-2</v>
      </c>
      <c r="AV5" s="101">
        <v>1499.8489</v>
      </c>
      <c r="AW5" s="101">
        <f t="shared" ref="AW5:AW15" si="25">AU5</f>
        <v>9.5000000000000001E-2</v>
      </c>
      <c r="AX5" s="195">
        <v>1216.3534</v>
      </c>
      <c r="AY5" s="188">
        <f t="shared" ref="AY5:AY15" si="26">AW5</f>
        <v>9.5000000000000001E-2</v>
      </c>
      <c r="AZ5" s="188">
        <v>986.44309999999996</v>
      </c>
      <c r="BA5" s="188">
        <f t="shared" ref="BA5:BA15" si="27">AY5</f>
        <v>9.5000000000000001E-2</v>
      </c>
      <c r="BB5" s="188">
        <v>799.9896</v>
      </c>
      <c r="BC5" s="188">
        <f t="shared" ref="BC5:BC15" si="28">BA5</f>
        <v>9.5000000000000001E-2</v>
      </c>
      <c r="BD5" s="188">
        <v>648.77869999999996</v>
      </c>
      <c r="BE5" s="188">
        <f t="shared" ref="BE5:BE15" si="29">BC5</f>
        <v>9.5000000000000001E-2</v>
      </c>
      <c r="BF5" s="188">
        <v>526.14909999999998</v>
      </c>
      <c r="BG5" s="188">
        <f t="shared" ref="BG5:BG15" si="30">BE5</f>
        <v>9.5000000000000001E-2</v>
      </c>
      <c r="BH5" s="188">
        <v>424.69850000000002</v>
      </c>
      <c r="BI5" s="188">
        <f t="shared" ref="BI5:BI15" si="31">BG5</f>
        <v>9.5000000000000001E-2</v>
      </c>
      <c r="BJ5" s="188">
        <v>346.4237</v>
      </c>
      <c r="BK5" s="188">
        <f t="shared" ref="BK5:BK15" si="32">BI5</f>
        <v>9.5000000000000001E-2</v>
      </c>
      <c r="BL5" s="189">
        <v>280.94409999999999</v>
      </c>
      <c r="BM5" s="189">
        <f t="shared" ref="BM5:BM15" si="33">BK5</f>
        <v>9.5000000000000001E-2</v>
      </c>
      <c r="BN5" s="189">
        <v>227.84110000000001</v>
      </c>
      <c r="BO5" s="189">
        <f t="shared" ref="BO5:BO15" si="34">BM5</f>
        <v>9.5000000000000001E-2</v>
      </c>
      <c r="BP5" s="189">
        <v>184.77549999999999</v>
      </c>
      <c r="BQ5" s="189">
        <f t="shared" ref="BQ5:BQ15" si="35">BO5</f>
        <v>9.5000000000000001E-2</v>
      </c>
      <c r="BR5" s="189">
        <v>149.85</v>
      </c>
      <c r="BS5" s="189">
        <f t="shared" ref="BS5:BS15" si="36">BQ5</f>
        <v>9.5000000000000001E-2</v>
      </c>
      <c r="BT5" s="189">
        <v>121.52589999999999</v>
      </c>
      <c r="BU5" s="189">
        <f t="shared" ref="BU5:BU15" si="37">BS5</f>
        <v>9.5000000000000001E-2</v>
      </c>
      <c r="BV5" s="189">
        <v>98.555599999999998</v>
      </c>
      <c r="BW5" s="189">
        <f t="shared" ref="BW5:BW15" si="38">BU5</f>
        <v>9.5000000000000001E-2</v>
      </c>
      <c r="BX5" s="189">
        <v>79.927000000000007</v>
      </c>
      <c r="BY5" s="189">
        <f t="shared" ref="BY5:BY15" si="39">BW5</f>
        <v>9.5000000000000001E-2</v>
      </c>
      <c r="BZ5" s="189">
        <v>64.819500000000005</v>
      </c>
      <c r="CA5" s="189">
        <f t="shared" ref="CA5:CA15" si="40">BY5</f>
        <v>9.5000000000000001E-2</v>
      </c>
      <c r="CB5" s="189">
        <v>52.567599999999999</v>
      </c>
      <c r="CC5" s="189">
        <f t="shared" ref="CC5:CC15" si="41">CA5</f>
        <v>9.5000000000000001E-2</v>
      </c>
      <c r="CD5" s="189">
        <v>42.631500000000003</v>
      </c>
      <c r="CE5" s="189">
        <f t="shared" ref="CE5:CE15" si="42">CC5</f>
        <v>9.5000000000000001E-2</v>
      </c>
      <c r="CF5" s="189">
        <v>34.573399999999999</v>
      </c>
      <c r="CG5" s="189">
        <f t="shared" ref="CG5:CG15" si="43">CE5</f>
        <v>9.5000000000000001E-2</v>
      </c>
      <c r="CH5" s="189">
        <v>28.038499999999999</v>
      </c>
      <c r="CI5" s="189">
        <f t="shared" ref="CI5:CI15" si="44">CG5</f>
        <v>9.5000000000000001E-2</v>
      </c>
      <c r="CJ5" s="189">
        <v>22.738800000000001</v>
      </c>
      <c r="CK5" s="189">
        <f t="shared" ref="CK5:CK15" si="45">CI5</f>
        <v>9.5000000000000001E-2</v>
      </c>
      <c r="CL5" s="189">
        <v>18.440799999999999</v>
      </c>
      <c r="CM5" s="189">
        <f t="shared" ref="CM5:CM15" si="46">CK5</f>
        <v>9.5000000000000001E-2</v>
      </c>
      <c r="CN5" s="189">
        <v>14.9552</v>
      </c>
      <c r="CO5" s="189">
        <f t="shared" ref="CO5:CO15" si="47">CM5</f>
        <v>9.5000000000000001E-2</v>
      </c>
      <c r="CP5" s="189">
        <v>12.128399999999999</v>
      </c>
      <c r="CQ5" s="189">
        <f t="shared" ref="CQ5:CQ15" si="48">CO5</f>
        <v>9.5000000000000001E-2</v>
      </c>
      <c r="CR5" s="189">
        <v>9.8360000000000003</v>
      </c>
      <c r="CS5" s="189">
        <f t="shared" ref="CS5:CS15" si="49">CQ5</f>
        <v>9.5000000000000001E-2</v>
      </c>
      <c r="CT5" s="189">
        <v>7.9767999999999999</v>
      </c>
      <c r="CU5" s="189">
        <f t="shared" ref="CU5:CU15" si="50">CS5</f>
        <v>9.5000000000000001E-2</v>
      </c>
      <c r="CV5" s="189">
        <v>6.4690000000000003</v>
      </c>
      <c r="CW5" s="189">
        <f t="shared" ref="CW5:CW15" si="51">CU5</f>
        <v>9.5000000000000001E-2</v>
      </c>
      <c r="CX5" s="189">
        <v>5.2462999999999997</v>
      </c>
      <c r="CY5" s="189">
        <f t="shared" ref="CY5:CY15" si="52">CW5</f>
        <v>9.5000000000000001E-2</v>
      </c>
      <c r="CZ5" s="189">
        <v>4.2546999999999997</v>
      </c>
      <c r="DA5" s="189">
        <f t="shared" ref="DA5:DA15" si="53">CY5</f>
        <v>9.5000000000000001E-2</v>
      </c>
      <c r="DB5" s="189">
        <v>3.4504999999999999</v>
      </c>
      <c r="DC5" s="189">
        <f t="shared" ref="DC5:DC15" si="54">DA5</f>
        <v>9.5000000000000001E-2</v>
      </c>
      <c r="DD5" s="189">
        <v>2.7982999999999998</v>
      </c>
      <c r="DE5" s="189">
        <f t="shared" ref="DE5:DE15" si="55">DC5</f>
        <v>9.5000000000000001E-2</v>
      </c>
      <c r="DF5" s="189">
        <v>2.2692999999999999</v>
      </c>
      <c r="DG5" s="189">
        <f t="shared" ref="DG5:DG15" si="56">DE5</f>
        <v>9.5000000000000001E-2</v>
      </c>
      <c r="DH5" s="189">
        <v>1.8404</v>
      </c>
      <c r="DI5" s="189">
        <f t="shared" ref="DI5:DI15" si="57">DG5</f>
        <v>9.5000000000000001E-2</v>
      </c>
      <c r="DJ5" s="189">
        <v>1.4924999999999999</v>
      </c>
      <c r="DK5" s="189">
        <f t="shared" ref="DK5:DK15" si="58">DI5</f>
        <v>9.5000000000000001E-2</v>
      </c>
      <c r="DL5" s="189">
        <v>1.2103999999999999</v>
      </c>
      <c r="DM5" s="189">
        <f t="shared" ref="DM5:DM15" si="59">DK5</f>
        <v>9.5000000000000001E-2</v>
      </c>
      <c r="DN5" s="184">
        <v>0.98160000000000003</v>
      </c>
      <c r="DO5" s="185">
        <f t="shared" ref="DO5:DO15" si="60">DM5</f>
        <v>9.5000000000000001E-2</v>
      </c>
      <c r="DP5" s="185">
        <v>0.79610000000000003</v>
      </c>
      <c r="DQ5" s="185">
        <f t="shared" ref="DQ5:DQ15" si="61">DO5</f>
        <v>9.5000000000000001E-2</v>
      </c>
      <c r="DR5" s="185">
        <v>0.64559999999999995</v>
      </c>
      <c r="DS5" s="185">
        <f t="shared" ref="DS5:DS15" si="62">DQ5</f>
        <v>9.5000000000000001E-2</v>
      </c>
      <c r="DT5" s="185">
        <v>0.52359999999999995</v>
      </c>
      <c r="DU5" s="185">
        <f t="shared" ref="DU5:DU15" si="63">DS5</f>
        <v>9.5000000000000001E-2</v>
      </c>
      <c r="DV5" s="185">
        <v>0.42459999999999998</v>
      </c>
      <c r="DW5" s="185">
        <f t="shared" ref="DW5:DW15" si="64">DU5</f>
        <v>9.5000000000000001E-2</v>
      </c>
      <c r="DX5" s="185">
        <v>0.34439999999999998</v>
      </c>
      <c r="DY5" s="185">
        <f t="shared" ref="DY5:DY15" si="65">DW5</f>
        <v>9.5000000000000001E-2</v>
      </c>
      <c r="DZ5" s="185">
        <v>0.27929999999999999</v>
      </c>
      <c r="EA5" s="185">
        <f t="shared" ref="EA5:EA15" si="66">DY5</f>
        <v>9.5000000000000001E-2</v>
      </c>
    </row>
    <row r="6" spans="1:131" ht="15" customHeight="1" x14ac:dyDescent="0.25">
      <c r="A6" s="81" t="s">
        <v>4</v>
      </c>
      <c r="B6" s="78">
        <v>6705</v>
      </c>
      <c r="C6" s="78">
        <v>4</v>
      </c>
      <c r="D6" s="67">
        <f>(LARGE('Annual Heat Inputs'!D6:K6,1)+LARGE('Annual Heat Inputs'!D6:K6,2)+LARGE('Annual Heat Inputs'!D6:K6,3))/3</f>
        <v>23065667.729000002</v>
      </c>
      <c r="E6" s="68">
        <v>1165162556</v>
      </c>
      <c r="F6" s="107">
        <f t="shared" si="0"/>
        <v>1.9796094210394452E-2</v>
      </c>
      <c r="G6" s="97">
        <v>161456</v>
      </c>
      <c r="H6" s="101">
        <f t="shared" si="1"/>
        <v>3196.1981868334465</v>
      </c>
      <c r="I6" s="101">
        <f>MIN(H6,'SO2 Annual Emissions'!L6,' Retirement Adjustments'!D6)</f>
        <v>2124.5529999999999</v>
      </c>
      <c r="J6" s="101">
        <v>80318.265899999999</v>
      </c>
      <c r="K6" s="101">
        <f t="shared" si="6"/>
        <v>2124.5529999999999</v>
      </c>
      <c r="L6" s="101">
        <v>65136.826500000003</v>
      </c>
      <c r="M6" s="101">
        <f t="shared" si="7"/>
        <v>2124.5529999999999</v>
      </c>
      <c r="N6" s="101">
        <v>52824.922500000001</v>
      </c>
      <c r="O6" s="101">
        <f t="shared" si="8"/>
        <v>2124.5529999999999</v>
      </c>
      <c r="P6" s="101">
        <v>42840.1656</v>
      </c>
      <c r="Q6" s="101">
        <f t="shared" si="9"/>
        <v>2124.5529999999999</v>
      </c>
      <c r="R6" s="101">
        <v>34742.6878</v>
      </c>
      <c r="S6" s="101">
        <f t="shared" si="10"/>
        <v>2124.5529999999999</v>
      </c>
      <c r="T6" s="101">
        <v>28175.762999999999</v>
      </c>
      <c r="U6" s="101">
        <f t="shared" si="11"/>
        <v>2124.5529999999999</v>
      </c>
      <c r="V6" s="101">
        <v>22850.0923</v>
      </c>
      <c r="W6" s="101">
        <f t="shared" si="12"/>
        <v>2124.5529999999999</v>
      </c>
      <c r="X6" s="101">
        <v>18531.058700000001</v>
      </c>
      <c r="Y6" s="101">
        <f t="shared" si="13"/>
        <v>2124.5529999999999</v>
      </c>
      <c r="Z6" s="101">
        <v>15028.391600000001</v>
      </c>
      <c r="AA6" s="101">
        <f t="shared" si="14"/>
        <v>2124.5529999999999</v>
      </c>
      <c r="AB6" s="101">
        <v>12187.784799999999</v>
      </c>
      <c r="AC6" s="101">
        <f t="shared" si="15"/>
        <v>2124.5529999999999</v>
      </c>
      <c r="AD6" s="101">
        <v>9884.0980999999992</v>
      </c>
      <c r="AE6" s="101">
        <f t="shared" si="16"/>
        <v>2124.5529999999999</v>
      </c>
      <c r="AF6" s="101">
        <v>8015.8451999999997</v>
      </c>
      <c r="AG6" s="101">
        <f t="shared" si="17"/>
        <v>2124.5529999999999</v>
      </c>
      <c r="AH6" s="101">
        <v>6500.7219999999998</v>
      </c>
      <c r="AI6" s="101">
        <f t="shared" si="18"/>
        <v>2124.5529999999999</v>
      </c>
      <c r="AJ6" s="101">
        <v>5271.9813999999997</v>
      </c>
      <c r="AK6" s="101">
        <f t="shared" si="19"/>
        <v>2124.5529999999999</v>
      </c>
      <c r="AL6" s="101">
        <v>4275.4924000000001</v>
      </c>
      <c r="AM6" s="101">
        <f t="shared" si="20"/>
        <v>2124.5529999999999</v>
      </c>
      <c r="AN6" s="101">
        <v>3467.3557999999998</v>
      </c>
      <c r="AO6" s="101">
        <f t="shared" si="21"/>
        <v>2124.5529999999999</v>
      </c>
      <c r="AP6" s="101">
        <v>2811.97</v>
      </c>
      <c r="AQ6" s="101">
        <f t="shared" si="22"/>
        <v>2124.5529999999999</v>
      </c>
      <c r="AR6" s="101">
        <v>2280.4625999999998</v>
      </c>
      <c r="AS6" s="101">
        <f t="shared" si="23"/>
        <v>2124.5529999999999</v>
      </c>
      <c r="AT6" s="101">
        <v>1849.4186</v>
      </c>
      <c r="AU6" s="101">
        <f t="shared" si="24"/>
        <v>2124.5529999999999</v>
      </c>
      <c r="AV6" s="101">
        <v>1499.8489</v>
      </c>
      <c r="AW6" s="101">
        <f t="shared" si="25"/>
        <v>2124.5529999999999</v>
      </c>
      <c r="AX6" s="195">
        <v>1216.3534</v>
      </c>
      <c r="AY6" s="188">
        <f t="shared" si="26"/>
        <v>2124.5529999999999</v>
      </c>
      <c r="AZ6" s="188">
        <v>986.44309999999996</v>
      </c>
      <c r="BA6" s="188">
        <f t="shared" si="27"/>
        <v>2124.5529999999999</v>
      </c>
      <c r="BB6" s="188">
        <v>799.9896</v>
      </c>
      <c r="BC6" s="188">
        <f t="shared" si="28"/>
        <v>2124.5529999999999</v>
      </c>
      <c r="BD6" s="188">
        <v>648.77869999999996</v>
      </c>
      <c r="BE6" s="188">
        <f t="shared" si="29"/>
        <v>2124.5529999999999</v>
      </c>
      <c r="BF6" s="188">
        <v>526.14909999999998</v>
      </c>
      <c r="BG6" s="188">
        <f t="shared" si="30"/>
        <v>2124.5529999999999</v>
      </c>
      <c r="BH6" s="188">
        <v>424.69850000000002</v>
      </c>
      <c r="BI6" s="188">
        <f t="shared" si="31"/>
        <v>2124.5529999999999</v>
      </c>
      <c r="BJ6" s="188">
        <v>346.4237</v>
      </c>
      <c r="BK6" s="188">
        <f t="shared" si="32"/>
        <v>2124.5529999999999</v>
      </c>
      <c r="BL6" s="189">
        <v>280.94409999999999</v>
      </c>
      <c r="BM6" s="189">
        <f t="shared" si="33"/>
        <v>2124.5529999999999</v>
      </c>
      <c r="BN6" s="189">
        <v>227.84110000000001</v>
      </c>
      <c r="BO6" s="189">
        <f t="shared" si="34"/>
        <v>2124.5529999999999</v>
      </c>
      <c r="BP6" s="189">
        <v>184.77549999999999</v>
      </c>
      <c r="BQ6" s="189">
        <f t="shared" si="35"/>
        <v>2124.5529999999999</v>
      </c>
      <c r="BR6" s="189">
        <v>149.85</v>
      </c>
      <c r="BS6" s="189">
        <f t="shared" si="36"/>
        <v>2124.5529999999999</v>
      </c>
      <c r="BT6" s="189">
        <v>121.52589999999999</v>
      </c>
      <c r="BU6" s="189">
        <f t="shared" si="37"/>
        <v>2124.5529999999999</v>
      </c>
      <c r="BV6" s="189">
        <v>98.555599999999998</v>
      </c>
      <c r="BW6" s="189">
        <f t="shared" si="38"/>
        <v>2124.5529999999999</v>
      </c>
      <c r="BX6" s="189">
        <v>79.927000000000007</v>
      </c>
      <c r="BY6" s="189">
        <f t="shared" si="39"/>
        <v>2124.5529999999999</v>
      </c>
      <c r="BZ6" s="189">
        <v>64.819500000000005</v>
      </c>
      <c r="CA6" s="189">
        <f t="shared" si="40"/>
        <v>2124.5529999999999</v>
      </c>
      <c r="CB6" s="189">
        <v>52.567599999999999</v>
      </c>
      <c r="CC6" s="189">
        <f t="shared" si="41"/>
        <v>2124.5529999999999</v>
      </c>
      <c r="CD6" s="189">
        <v>42.631500000000003</v>
      </c>
      <c r="CE6" s="189">
        <f t="shared" si="42"/>
        <v>2124.5529999999999</v>
      </c>
      <c r="CF6" s="189">
        <v>34.573399999999999</v>
      </c>
      <c r="CG6" s="189">
        <f t="shared" si="43"/>
        <v>2124.5529999999999</v>
      </c>
      <c r="CH6" s="189">
        <v>28.038499999999999</v>
      </c>
      <c r="CI6" s="189">
        <f t="shared" si="44"/>
        <v>2124.5529999999999</v>
      </c>
      <c r="CJ6" s="189">
        <v>22.738800000000001</v>
      </c>
      <c r="CK6" s="189">
        <f t="shared" si="45"/>
        <v>2124.5529999999999</v>
      </c>
      <c r="CL6" s="189">
        <v>18.440799999999999</v>
      </c>
      <c r="CM6" s="189">
        <f t="shared" si="46"/>
        <v>2124.5529999999999</v>
      </c>
      <c r="CN6" s="189">
        <v>14.9552</v>
      </c>
      <c r="CO6" s="189">
        <f t="shared" si="47"/>
        <v>2124.5529999999999</v>
      </c>
      <c r="CP6" s="189">
        <v>12.128399999999999</v>
      </c>
      <c r="CQ6" s="189">
        <f t="shared" si="48"/>
        <v>2124.5529999999999</v>
      </c>
      <c r="CR6" s="189">
        <v>9.8360000000000003</v>
      </c>
      <c r="CS6" s="189">
        <f t="shared" si="49"/>
        <v>2124.5529999999999</v>
      </c>
      <c r="CT6" s="189">
        <v>7.9767999999999999</v>
      </c>
      <c r="CU6" s="189">
        <f t="shared" si="50"/>
        <v>2124.5529999999999</v>
      </c>
      <c r="CV6" s="189">
        <v>6.4690000000000003</v>
      </c>
      <c r="CW6" s="189">
        <f t="shared" si="51"/>
        <v>2124.5529999999999</v>
      </c>
      <c r="CX6" s="189">
        <v>5.2462999999999997</v>
      </c>
      <c r="CY6" s="189">
        <f t="shared" si="52"/>
        <v>2124.5529999999999</v>
      </c>
      <c r="CZ6" s="189">
        <v>4.2546999999999997</v>
      </c>
      <c r="DA6" s="189">
        <f t="shared" si="53"/>
        <v>2124.5529999999999</v>
      </c>
      <c r="DB6" s="189">
        <v>3.4504999999999999</v>
      </c>
      <c r="DC6" s="189">
        <f t="shared" si="54"/>
        <v>2124.5529999999999</v>
      </c>
      <c r="DD6" s="189">
        <v>2.7982999999999998</v>
      </c>
      <c r="DE6" s="189">
        <f t="shared" si="55"/>
        <v>2124.5529999999999</v>
      </c>
      <c r="DF6" s="189">
        <v>2.2692999999999999</v>
      </c>
      <c r="DG6" s="189">
        <f t="shared" si="56"/>
        <v>2124.5529999999999</v>
      </c>
      <c r="DH6" s="189">
        <v>1.8404</v>
      </c>
      <c r="DI6" s="189">
        <f t="shared" si="57"/>
        <v>2124.5529999999999</v>
      </c>
      <c r="DJ6" s="189">
        <v>1.4924999999999999</v>
      </c>
      <c r="DK6" s="189">
        <f t="shared" si="58"/>
        <v>2124.5529999999999</v>
      </c>
      <c r="DL6" s="189">
        <v>1.2103999999999999</v>
      </c>
      <c r="DM6" s="189">
        <f t="shared" si="59"/>
        <v>2124.5529999999999</v>
      </c>
      <c r="DN6" s="184">
        <v>0.98160000000000003</v>
      </c>
      <c r="DO6" s="185">
        <f t="shared" si="60"/>
        <v>2124.5529999999999</v>
      </c>
      <c r="DP6" s="185">
        <v>0.79610000000000003</v>
      </c>
      <c r="DQ6" s="185">
        <f t="shared" si="61"/>
        <v>2124.5529999999999</v>
      </c>
      <c r="DR6" s="185">
        <v>0.64559999999999995</v>
      </c>
      <c r="DS6" s="185">
        <f t="shared" si="62"/>
        <v>2124.5529999999999</v>
      </c>
      <c r="DT6" s="185">
        <v>0.52359999999999995</v>
      </c>
      <c r="DU6" s="185">
        <f t="shared" si="63"/>
        <v>2124.5529999999999</v>
      </c>
      <c r="DV6" s="185">
        <v>0.42459999999999998</v>
      </c>
      <c r="DW6" s="185">
        <f t="shared" si="64"/>
        <v>2124.5529999999999</v>
      </c>
      <c r="DX6" s="185">
        <v>0.34439999999999998</v>
      </c>
      <c r="DY6" s="185">
        <f t="shared" si="65"/>
        <v>2124.5529999999999</v>
      </c>
      <c r="DZ6" s="185">
        <v>0.27929999999999999</v>
      </c>
      <c r="EA6" s="185">
        <f t="shared" si="66"/>
        <v>2124.5529999999999</v>
      </c>
    </row>
    <row r="7" spans="1:131" ht="15" customHeight="1" x14ac:dyDescent="0.25">
      <c r="A7" s="42" t="s">
        <v>5</v>
      </c>
      <c r="B7" s="6">
        <v>7336</v>
      </c>
      <c r="C7" s="8" t="s">
        <v>6</v>
      </c>
      <c r="D7" s="67">
        <f>(LARGE('Annual Heat Inputs'!D7:K7,1)+LARGE('Annual Heat Inputs'!D7:K7,2)+LARGE('Annual Heat Inputs'!D7:K7,3))/3</f>
        <v>30958.258333333331</v>
      </c>
      <c r="E7" s="68">
        <v>1165162556</v>
      </c>
      <c r="F7" s="107">
        <f t="shared" si="0"/>
        <v>2.656990492349235E-5</v>
      </c>
      <c r="G7" s="97">
        <v>161456</v>
      </c>
      <c r="H7" s="101">
        <f t="shared" si="1"/>
        <v>4.2898705693273813</v>
      </c>
      <c r="I7" s="101">
        <f>MIN(H7,'SO2 Annual Emissions'!L7,' Retirement Adjustments'!D7)</f>
        <v>0.189</v>
      </c>
      <c r="J7" s="101">
        <v>80318.265899999999</v>
      </c>
      <c r="K7" s="101">
        <f t="shared" si="6"/>
        <v>0.189</v>
      </c>
      <c r="L7" s="101">
        <v>65136.826500000003</v>
      </c>
      <c r="M7" s="101">
        <f t="shared" si="7"/>
        <v>0.189</v>
      </c>
      <c r="N7" s="101">
        <v>52824.922500000001</v>
      </c>
      <c r="O7" s="101">
        <f t="shared" si="8"/>
        <v>0.189</v>
      </c>
      <c r="P7" s="101">
        <v>42840.1656</v>
      </c>
      <c r="Q7" s="101">
        <f t="shared" si="9"/>
        <v>0.189</v>
      </c>
      <c r="R7" s="101">
        <v>34742.6878</v>
      </c>
      <c r="S7" s="101">
        <f t="shared" si="10"/>
        <v>0.189</v>
      </c>
      <c r="T7" s="101">
        <v>28175.762999999999</v>
      </c>
      <c r="U7" s="101">
        <f t="shared" si="11"/>
        <v>0.189</v>
      </c>
      <c r="V7" s="101">
        <v>22850.0923</v>
      </c>
      <c r="W7" s="101">
        <f t="shared" si="12"/>
        <v>0.189</v>
      </c>
      <c r="X7" s="101">
        <v>18531.058700000001</v>
      </c>
      <c r="Y7" s="101">
        <f t="shared" si="13"/>
        <v>0.189</v>
      </c>
      <c r="Z7" s="101">
        <v>15028.391600000001</v>
      </c>
      <c r="AA7" s="101">
        <f t="shared" si="14"/>
        <v>0.189</v>
      </c>
      <c r="AB7" s="101">
        <v>12187.784799999999</v>
      </c>
      <c r="AC7" s="101">
        <f t="shared" si="15"/>
        <v>0.189</v>
      </c>
      <c r="AD7" s="101">
        <v>9884.0980999999992</v>
      </c>
      <c r="AE7" s="101">
        <f t="shared" si="16"/>
        <v>0.189</v>
      </c>
      <c r="AF7" s="101">
        <v>8015.8451999999997</v>
      </c>
      <c r="AG7" s="101">
        <f t="shared" si="17"/>
        <v>0.189</v>
      </c>
      <c r="AH7" s="101">
        <v>6500.7219999999998</v>
      </c>
      <c r="AI7" s="101">
        <f t="shared" si="18"/>
        <v>0.189</v>
      </c>
      <c r="AJ7" s="101">
        <v>5271.9813999999997</v>
      </c>
      <c r="AK7" s="101">
        <f t="shared" si="19"/>
        <v>0.189</v>
      </c>
      <c r="AL7" s="101">
        <v>4275.4924000000001</v>
      </c>
      <c r="AM7" s="101">
        <f t="shared" si="20"/>
        <v>0.189</v>
      </c>
      <c r="AN7" s="101">
        <v>3467.3557999999998</v>
      </c>
      <c r="AO7" s="101">
        <f t="shared" si="21"/>
        <v>0.189</v>
      </c>
      <c r="AP7" s="101">
        <v>2811.97</v>
      </c>
      <c r="AQ7" s="101">
        <f t="shared" si="22"/>
        <v>0.189</v>
      </c>
      <c r="AR7" s="101">
        <v>2280.4625999999998</v>
      </c>
      <c r="AS7" s="101">
        <f t="shared" si="23"/>
        <v>0.189</v>
      </c>
      <c r="AT7" s="101">
        <v>1849.4186</v>
      </c>
      <c r="AU7" s="101">
        <f t="shared" si="24"/>
        <v>0.189</v>
      </c>
      <c r="AV7" s="101">
        <v>1499.8489</v>
      </c>
      <c r="AW7" s="101">
        <f t="shared" si="25"/>
        <v>0.189</v>
      </c>
      <c r="AX7" s="195">
        <v>1216.3534</v>
      </c>
      <c r="AY7" s="188">
        <f t="shared" si="26"/>
        <v>0.189</v>
      </c>
      <c r="AZ7" s="188">
        <v>986.44309999999996</v>
      </c>
      <c r="BA7" s="188">
        <f t="shared" si="27"/>
        <v>0.189</v>
      </c>
      <c r="BB7" s="188">
        <v>799.9896</v>
      </c>
      <c r="BC7" s="188">
        <f t="shared" si="28"/>
        <v>0.189</v>
      </c>
      <c r="BD7" s="188">
        <v>648.77869999999996</v>
      </c>
      <c r="BE7" s="188">
        <f t="shared" si="29"/>
        <v>0.189</v>
      </c>
      <c r="BF7" s="188">
        <v>526.14909999999998</v>
      </c>
      <c r="BG7" s="188">
        <f t="shared" si="30"/>
        <v>0.189</v>
      </c>
      <c r="BH7" s="188">
        <v>424.69850000000002</v>
      </c>
      <c r="BI7" s="188">
        <f t="shared" si="31"/>
        <v>0.189</v>
      </c>
      <c r="BJ7" s="188">
        <v>346.4237</v>
      </c>
      <c r="BK7" s="188">
        <f t="shared" si="32"/>
        <v>0.189</v>
      </c>
      <c r="BL7" s="189">
        <v>280.94409999999999</v>
      </c>
      <c r="BM7" s="189">
        <f t="shared" si="33"/>
        <v>0.189</v>
      </c>
      <c r="BN7" s="189">
        <v>227.84110000000001</v>
      </c>
      <c r="BO7" s="189">
        <f t="shared" si="34"/>
        <v>0.189</v>
      </c>
      <c r="BP7" s="189">
        <v>184.77549999999999</v>
      </c>
      <c r="BQ7" s="189">
        <f t="shared" si="35"/>
        <v>0.189</v>
      </c>
      <c r="BR7" s="189">
        <v>149.85</v>
      </c>
      <c r="BS7" s="189">
        <f t="shared" si="36"/>
        <v>0.189</v>
      </c>
      <c r="BT7" s="189">
        <v>121.52589999999999</v>
      </c>
      <c r="BU7" s="189">
        <f t="shared" si="37"/>
        <v>0.189</v>
      </c>
      <c r="BV7" s="189">
        <v>98.555599999999998</v>
      </c>
      <c r="BW7" s="189">
        <f t="shared" si="38"/>
        <v>0.189</v>
      </c>
      <c r="BX7" s="189">
        <v>79.927000000000007</v>
      </c>
      <c r="BY7" s="189">
        <f t="shared" si="39"/>
        <v>0.189</v>
      </c>
      <c r="BZ7" s="189">
        <v>64.819500000000005</v>
      </c>
      <c r="CA7" s="189">
        <f t="shared" si="40"/>
        <v>0.189</v>
      </c>
      <c r="CB7" s="189">
        <v>52.567599999999999</v>
      </c>
      <c r="CC7" s="189">
        <f t="shared" si="41"/>
        <v>0.189</v>
      </c>
      <c r="CD7" s="189">
        <v>42.631500000000003</v>
      </c>
      <c r="CE7" s="189">
        <f t="shared" si="42"/>
        <v>0.189</v>
      </c>
      <c r="CF7" s="189">
        <v>34.573399999999999</v>
      </c>
      <c r="CG7" s="189">
        <f t="shared" si="43"/>
        <v>0.189</v>
      </c>
      <c r="CH7" s="189">
        <v>28.038499999999999</v>
      </c>
      <c r="CI7" s="189">
        <f t="shared" si="44"/>
        <v>0.189</v>
      </c>
      <c r="CJ7" s="189">
        <v>22.738800000000001</v>
      </c>
      <c r="CK7" s="189">
        <f t="shared" si="45"/>
        <v>0.189</v>
      </c>
      <c r="CL7" s="189">
        <v>18.440799999999999</v>
      </c>
      <c r="CM7" s="189">
        <f t="shared" si="46"/>
        <v>0.189</v>
      </c>
      <c r="CN7" s="189">
        <v>14.9552</v>
      </c>
      <c r="CO7" s="189">
        <f t="shared" si="47"/>
        <v>0.189</v>
      </c>
      <c r="CP7" s="189">
        <v>12.128399999999999</v>
      </c>
      <c r="CQ7" s="189">
        <f t="shared" si="48"/>
        <v>0.189</v>
      </c>
      <c r="CR7" s="189">
        <v>9.8360000000000003</v>
      </c>
      <c r="CS7" s="189">
        <f t="shared" si="49"/>
        <v>0.189</v>
      </c>
      <c r="CT7" s="189">
        <v>7.9767999999999999</v>
      </c>
      <c r="CU7" s="189">
        <f t="shared" si="50"/>
        <v>0.189</v>
      </c>
      <c r="CV7" s="189">
        <v>6.4690000000000003</v>
      </c>
      <c r="CW7" s="189">
        <f t="shared" si="51"/>
        <v>0.189</v>
      </c>
      <c r="CX7" s="189">
        <v>5.2462999999999997</v>
      </c>
      <c r="CY7" s="189">
        <f t="shared" si="52"/>
        <v>0.189</v>
      </c>
      <c r="CZ7" s="189">
        <v>4.2546999999999997</v>
      </c>
      <c r="DA7" s="189">
        <f t="shared" si="53"/>
        <v>0.189</v>
      </c>
      <c r="DB7" s="189">
        <v>3.4504999999999999</v>
      </c>
      <c r="DC7" s="189">
        <f t="shared" si="54"/>
        <v>0.189</v>
      </c>
      <c r="DD7" s="189">
        <v>2.7982999999999998</v>
      </c>
      <c r="DE7" s="189">
        <f t="shared" si="55"/>
        <v>0.189</v>
      </c>
      <c r="DF7" s="189">
        <v>2.2692999999999999</v>
      </c>
      <c r="DG7" s="189">
        <f t="shared" si="56"/>
        <v>0.189</v>
      </c>
      <c r="DH7" s="189">
        <v>1.8404</v>
      </c>
      <c r="DI7" s="189">
        <f t="shared" si="57"/>
        <v>0.189</v>
      </c>
      <c r="DJ7" s="189">
        <v>1.4924999999999999</v>
      </c>
      <c r="DK7" s="189">
        <f t="shared" si="58"/>
        <v>0.189</v>
      </c>
      <c r="DL7" s="189">
        <v>1.2103999999999999</v>
      </c>
      <c r="DM7" s="189">
        <f t="shared" si="59"/>
        <v>0.189</v>
      </c>
      <c r="DN7" s="184">
        <v>0.98160000000000003</v>
      </c>
      <c r="DO7" s="185">
        <f t="shared" si="60"/>
        <v>0.189</v>
      </c>
      <c r="DP7" s="185">
        <v>0.79610000000000003</v>
      </c>
      <c r="DQ7" s="185">
        <f t="shared" si="61"/>
        <v>0.189</v>
      </c>
      <c r="DR7" s="185">
        <v>0.64559999999999995</v>
      </c>
      <c r="DS7" s="185">
        <f t="shared" si="62"/>
        <v>0.189</v>
      </c>
      <c r="DT7" s="185">
        <v>0.52359999999999995</v>
      </c>
      <c r="DU7" s="185">
        <f t="shared" si="63"/>
        <v>0.189</v>
      </c>
      <c r="DV7" s="185">
        <v>0.42459999999999998</v>
      </c>
      <c r="DW7" s="185">
        <f t="shared" si="64"/>
        <v>0.189</v>
      </c>
      <c r="DX7" s="185">
        <v>0.34439999999999998</v>
      </c>
      <c r="DY7" s="185">
        <f t="shared" si="65"/>
        <v>0.189</v>
      </c>
      <c r="DZ7" s="185">
        <v>0.27929999999999999</v>
      </c>
      <c r="EA7" s="185">
        <f t="shared" si="66"/>
        <v>0.189</v>
      </c>
    </row>
    <row r="8" spans="1:131" ht="15" customHeight="1" x14ac:dyDescent="0.25">
      <c r="A8" s="42" t="s">
        <v>5</v>
      </c>
      <c r="B8" s="6">
        <v>7336</v>
      </c>
      <c r="C8" s="8" t="s">
        <v>7</v>
      </c>
      <c r="D8" s="67">
        <f>(LARGE('Annual Heat Inputs'!D8:K8,1)+LARGE('Annual Heat Inputs'!D8:K8,2)+LARGE('Annual Heat Inputs'!D8:K8,3))/3</f>
        <v>30136.370333333336</v>
      </c>
      <c r="E8" s="68">
        <v>1165162556</v>
      </c>
      <c r="F8" s="107">
        <f t="shared" si="0"/>
        <v>2.5864520086185583E-5</v>
      </c>
      <c r="G8" s="97">
        <v>161456</v>
      </c>
      <c r="H8" s="101">
        <f t="shared" si="1"/>
        <v>4.1759819550351791</v>
      </c>
      <c r="I8" s="101">
        <f>MIN(H8,'SO2 Annual Emissions'!L8,' Retirement Adjustments'!D8)</f>
        <v>0.152</v>
      </c>
      <c r="J8" s="101">
        <v>80318.265899999999</v>
      </c>
      <c r="K8" s="101">
        <f t="shared" si="6"/>
        <v>0.152</v>
      </c>
      <c r="L8" s="101">
        <v>65136.826500000003</v>
      </c>
      <c r="M8" s="101">
        <f t="shared" si="7"/>
        <v>0.152</v>
      </c>
      <c r="N8" s="101">
        <v>52824.922500000001</v>
      </c>
      <c r="O8" s="101">
        <f t="shared" si="8"/>
        <v>0.152</v>
      </c>
      <c r="P8" s="101">
        <v>42840.1656</v>
      </c>
      <c r="Q8" s="101">
        <f t="shared" si="9"/>
        <v>0.152</v>
      </c>
      <c r="R8" s="101">
        <v>34742.6878</v>
      </c>
      <c r="S8" s="101">
        <f t="shared" si="10"/>
        <v>0.152</v>
      </c>
      <c r="T8" s="101">
        <v>28175.762999999999</v>
      </c>
      <c r="U8" s="101">
        <f t="shared" si="11"/>
        <v>0.152</v>
      </c>
      <c r="V8" s="101">
        <v>22850.0923</v>
      </c>
      <c r="W8" s="101">
        <f t="shared" si="12"/>
        <v>0.152</v>
      </c>
      <c r="X8" s="101">
        <v>18531.058700000001</v>
      </c>
      <c r="Y8" s="101">
        <f t="shared" si="13"/>
        <v>0.152</v>
      </c>
      <c r="Z8" s="101">
        <v>15028.391600000001</v>
      </c>
      <c r="AA8" s="101">
        <f t="shared" si="14"/>
        <v>0.152</v>
      </c>
      <c r="AB8" s="101">
        <v>12187.784799999999</v>
      </c>
      <c r="AC8" s="101">
        <f t="shared" si="15"/>
        <v>0.152</v>
      </c>
      <c r="AD8" s="101">
        <v>9884.0980999999992</v>
      </c>
      <c r="AE8" s="101">
        <f t="shared" si="16"/>
        <v>0.152</v>
      </c>
      <c r="AF8" s="101">
        <v>8015.8451999999997</v>
      </c>
      <c r="AG8" s="101">
        <f t="shared" si="17"/>
        <v>0.152</v>
      </c>
      <c r="AH8" s="101">
        <v>6500.7219999999998</v>
      </c>
      <c r="AI8" s="101">
        <f t="shared" si="18"/>
        <v>0.152</v>
      </c>
      <c r="AJ8" s="101">
        <v>5271.9813999999997</v>
      </c>
      <c r="AK8" s="101">
        <f t="shared" si="19"/>
        <v>0.152</v>
      </c>
      <c r="AL8" s="101">
        <v>4275.4924000000001</v>
      </c>
      <c r="AM8" s="101">
        <f t="shared" si="20"/>
        <v>0.152</v>
      </c>
      <c r="AN8" s="101">
        <v>3467.3557999999998</v>
      </c>
      <c r="AO8" s="101">
        <f t="shared" si="21"/>
        <v>0.152</v>
      </c>
      <c r="AP8" s="101">
        <v>2811.97</v>
      </c>
      <c r="AQ8" s="101">
        <f t="shared" si="22"/>
        <v>0.152</v>
      </c>
      <c r="AR8" s="101">
        <v>2280.4625999999998</v>
      </c>
      <c r="AS8" s="101">
        <f t="shared" si="23"/>
        <v>0.152</v>
      </c>
      <c r="AT8" s="101">
        <v>1849.4186</v>
      </c>
      <c r="AU8" s="101">
        <f t="shared" si="24"/>
        <v>0.152</v>
      </c>
      <c r="AV8" s="101">
        <v>1499.8489</v>
      </c>
      <c r="AW8" s="101">
        <f t="shared" si="25"/>
        <v>0.152</v>
      </c>
      <c r="AX8" s="195">
        <v>1216.3534</v>
      </c>
      <c r="AY8" s="188">
        <f t="shared" si="26"/>
        <v>0.152</v>
      </c>
      <c r="AZ8" s="188">
        <v>986.44309999999996</v>
      </c>
      <c r="BA8" s="188">
        <f t="shared" si="27"/>
        <v>0.152</v>
      </c>
      <c r="BB8" s="188">
        <v>799.9896</v>
      </c>
      <c r="BC8" s="188">
        <f t="shared" si="28"/>
        <v>0.152</v>
      </c>
      <c r="BD8" s="188">
        <v>648.77869999999996</v>
      </c>
      <c r="BE8" s="188">
        <f t="shared" si="29"/>
        <v>0.152</v>
      </c>
      <c r="BF8" s="188">
        <v>526.14909999999998</v>
      </c>
      <c r="BG8" s="188">
        <f t="shared" si="30"/>
        <v>0.152</v>
      </c>
      <c r="BH8" s="188">
        <v>424.69850000000002</v>
      </c>
      <c r="BI8" s="188">
        <f t="shared" si="31"/>
        <v>0.152</v>
      </c>
      <c r="BJ8" s="188">
        <v>346.4237</v>
      </c>
      <c r="BK8" s="188">
        <f t="shared" si="32"/>
        <v>0.152</v>
      </c>
      <c r="BL8" s="189">
        <v>280.94409999999999</v>
      </c>
      <c r="BM8" s="189">
        <f t="shared" si="33"/>
        <v>0.152</v>
      </c>
      <c r="BN8" s="189">
        <v>227.84110000000001</v>
      </c>
      <c r="BO8" s="189">
        <f t="shared" si="34"/>
        <v>0.152</v>
      </c>
      <c r="BP8" s="189">
        <v>184.77549999999999</v>
      </c>
      <c r="BQ8" s="189">
        <f t="shared" si="35"/>
        <v>0.152</v>
      </c>
      <c r="BR8" s="189">
        <v>149.85</v>
      </c>
      <c r="BS8" s="189">
        <f t="shared" si="36"/>
        <v>0.152</v>
      </c>
      <c r="BT8" s="189">
        <v>121.52589999999999</v>
      </c>
      <c r="BU8" s="189">
        <f t="shared" si="37"/>
        <v>0.152</v>
      </c>
      <c r="BV8" s="189">
        <v>98.555599999999998</v>
      </c>
      <c r="BW8" s="189">
        <f t="shared" si="38"/>
        <v>0.152</v>
      </c>
      <c r="BX8" s="189">
        <v>79.927000000000007</v>
      </c>
      <c r="BY8" s="189">
        <f t="shared" si="39"/>
        <v>0.152</v>
      </c>
      <c r="BZ8" s="189">
        <v>64.819500000000005</v>
      </c>
      <c r="CA8" s="189">
        <f t="shared" si="40"/>
        <v>0.152</v>
      </c>
      <c r="CB8" s="189">
        <v>52.567599999999999</v>
      </c>
      <c r="CC8" s="189">
        <f t="shared" si="41"/>
        <v>0.152</v>
      </c>
      <c r="CD8" s="189">
        <v>42.631500000000003</v>
      </c>
      <c r="CE8" s="189">
        <f t="shared" si="42"/>
        <v>0.152</v>
      </c>
      <c r="CF8" s="189">
        <v>34.573399999999999</v>
      </c>
      <c r="CG8" s="189">
        <f t="shared" si="43"/>
        <v>0.152</v>
      </c>
      <c r="CH8" s="189">
        <v>28.038499999999999</v>
      </c>
      <c r="CI8" s="189">
        <f t="shared" si="44"/>
        <v>0.152</v>
      </c>
      <c r="CJ8" s="189">
        <v>22.738800000000001</v>
      </c>
      <c r="CK8" s="189">
        <f t="shared" si="45"/>
        <v>0.152</v>
      </c>
      <c r="CL8" s="189">
        <v>18.440799999999999</v>
      </c>
      <c r="CM8" s="189">
        <f t="shared" si="46"/>
        <v>0.152</v>
      </c>
      <c r="CN8" s="189">
        <v>14.9552</v>
      </c>
      <c r="CO8" s="189">
        <f t="shared" si="47"/>
        <v>0.152</v>
      </c>
      <c r="CP8" s="189">
        <v>12.128399999999999</v>
      </c>
      <c r="CQ8" s="189">
        <f t="shared" si="48"/>
        <v>0.152</v>
      </c>
      <c r="CR8" s="189">
        <v>9.8360000000000003</v>
      </c>
      <c r="CS8" s="189">
        <f t="shared" si="49"/>
        <v>0.152</v>
      </c>
      <c r="CT8" s="189">
        <v>7.9767999999999999</v>
      </c>
      <c r="CU8" s="189">
        <f t="shared" si="50"/>
        <v>0.152</v>
      </c>
      <c r="CV8" s="189">
        <v>6.4690000000000003</v>
      </c>
      <c r="CW8" s="189">
        <f t="shared" si="51"/>
        <v>0.152</v>
      </c>
      <c r="CX8" s="189">
        <v>5.2462999999999997</v>
      </c>
      <c r="CY8" s="189">
        <f t="shared" si="52"/>
        <v>0.152</v>
      </c>
      <c r="CZ8" s="189">
        <v>4.2546999999999997</v>
      </c>
      <c r="DA8" s="189">
        <f t="shared" si="53"/>
        <v>0.152</v>
      </c>
      <c r="DB8" s="189">
        <v>3.4504999999999999</v>
      </c>
      <c r="DC8" s="189">
        <f t="shared" si="54"/>
        <v>0.152</v>
      </c>
      <c r="DD8" s="189">
        <v>2.7982999999999998</v>
      </c>
      <c r="DE8" s="189">
        <f t="shared" si="55"/>
        <v>0.152</v>
      </c>
      <c r="DF8" s="189">
        <v>2.2692999999999999</v>
      </c>
      <c r="DG8" s="189">
        <f t="shared" si="56"/>
        <v>0.152</v>
      </c>
      <c r="DH8" s="189">
        <v>1.8404</v>
      </c>
      <c r="DI8" s="189">
        <f t="shared" si="57"/>
        <v>0.152</v>
      </c>
      <c r="DJ8" s="189">
        <v>1.4924999999999999</v>
      </c>
      <c r="DK8" s="189">
        <f t="shared" si="58"/>
        <v>0.152</v>
      </c>
      <c r="DL8" s="189">
        <v>1.2103999999999999</v>
      </c>
      <c r="DM8" s="189">
        <f t="shared" si="59"/>
        <v>0.152</v>
      </c>
      <c r="DN8" s="184">
        <v>0.98160000000000003</v>
      </c>
      <c r="DO8" s="185">
        <f t="shared" si="60"/>
        <v>0.152</v>
      </c>
      <c r="DP8" s="185">
        <v>0.79610000000000003</v>
      </c>
      <c r="DQ8" s="185">
        <f t="shared" si="61"/>
        <v>0.152</v>
      </c>
      <c r="DR8" s="185">
        <v>0.64559999999999995</v>
      </c>
      <c r="DS8" s="185">
        <f t="shared" si="62"/>
        <v>0.152</v>
      </c>
      <c r="DT8" s="185">
        <v>0.52359999999999995</v>
      </c>
      <c r="DU8" s="185">
        <f t="shared" si="63"/>
        <v>0.152</v>
      </c>
      <c r="DV8" s="185">
        <v>0.42459999999999998</v>
      </c>
      <c r="DW8" s="185">
        <f t="shared" si="64"/>
        <v>0.152</v>
      </c>
      <c r="DX8" s="185">
        <v>0.34439999999999998</v>
      </c>
      <c r="DY8" s="185">
        <f t="shared" si="65"/>
        <v>0.152</v>
      </c>
      <c r="DZ8" s="185">
        <v>0.27929999999999999</v>
      </c>
      <c r="EA8" s="185">
        <f t="shared" si="66"/>
        <v>0.152</v>
      </c>
    </row>
    <row r="9" spans="1:131" ht="15" customHeight="1" x14ac:dyDescent="0.25">
      <c r="A9" s="42" t="s">
        <v>5</v>
      </c>
      <c r="B9" s="6">
        <v>7336</v>
      </c>
      <c r="C9" s="8" t="s">
        <v>8</v>
      </c>
      <c r="D9" s="67">
        <f>(LARGE('Annual Heat Inputs'!D9:K9,1)+LARGE('Annual Heat Inputs'!D9:K9,2)+LARGE('Annual Heat Inputs'!D9:K9,3))/3</f>
        <v>97395.770999999993</v>
      </c>
      <c r="E9" s="68">
        <v>1165162556</v>
      </c>
      <c r="F9" s="107">
        <f t="shared" si="0"/>
        <v>8.3589856624263157E-5</v>
      </c>
      <c r="G9" s="97">
        <v>161456</v>
      </c>
      <c r="H9" s="101">
        <f t="shared" si="1"/>
        <v>13.496083891127032</v>
      </c>
      <c r="I9" s="101">
        <f>MIN(H9,'SO2 Annual Emissions'!L9,' Retirement Adjustments'!D9)</f>
        <v>0.40799999999999997</v>
      </c>
      <c r="J9" s="101">
        <v>80318.265899999999</v>
      </c>
      <c r="K9" s="101">
        <f t="shared" si="6"/>
        <v>0.40799999999999997</v>
      </c>
      <c r="L9" s="101">
        <v>65136.826500000003</v>
      </c>
      <c r="M9" s="101">
        <f t="shared" si="7"/>
        <v>0.40799999999999997</v>
      </c>
      <c r="N9" s="101">
        <v>52824.922500000001</v>
      </c>
      <c r="O9" s="101">
        <f t="shared" si="8"/>
        <v>0.40799999999999997</v>
      </c>
      <c r="P9" s="101">
        <v>42840.1656</v>
      </c>
      <c r="Q9" s="101">
        <f t="shared" si="9"/>
        <v>0.40799999999999997</v>
      </c>
      <c r="R9" s="101">
        <v>34742.6878</v>
      </c>
      <c r="S9" s="101">
        <f t="shared" si="10"/>
        <v>0.40799999999999997</v>
      </c>
      <c r="T9" s="101">
        <v>28175.762999999999</v>
      </c>
      <c r="U9" s="101">
        <f t="shared" si="11"/>
        <v>0.40799999999999997</v>
      </c>
      <c r="V9" s="101">
        <v>22850.0923</v>
      </c>
      <c r="W9" s="101">
        <f t="shared" si="12"/>
        <v>0.40799999999999997</v>
      </c>
      <c r="X9" s="101">
        <v>18531.058700000001</v>
      </c>
      <c r="Y9" s="101">
        <f t="shared" si="13"/>
        <v>0.40799999999999997</v>
      </c>
      <c r="Z9" s="101">
        <v>15028.391600000001</v>
      </c>
      <c r="AA9" s="101">
        <f t="shared" si="14"/>
        <v>0.40799999999999997</v>
      </c>
      <c r="AB9" s="101">
        <v>12187.784799999999</v>
      </c>
      <c r="AC9" s="101">
        <f t="shared" si="15"/>
        <v>0.40799999999999997</v>
      </c>
      <c r="AD9" s="101">
        <v>9884.0980999999992</v>
      </c>
      <c r="AE9" s="101">
        <f t="shared" si="16"/>
        <v>0.40799999999999997</v>
      </c>
      <c r="AF9" s="101">
        <v>8015.8451999999997</v>
      </c>
      <c r="AG9" s="101">
        <f t="shared" si="17"/>
        <v>0.40799999999999997</v>
      </c>
      <c r="AH9" s="101">
        <v>6500.7219999999998</v>
      </c>
      <c r="AI9" s="101">
        <f t="shared" si="18"/>
        <v>0.40799999999999997</v>
      </c>
      <c r="AJ9" s="101">
        <v>5271.9813999999997</v>
      </c>
      <c r="AK9" s="101">
        <f t="shared" si="19"/>
        <v>0.40799999999999997</v>
      </c>
      <c r="AL9" s="101">
        <v>4275.4924000000001</v>
      </c>
      <c r="AM9" s="101">
        <f t="shared" si="20"/>
        <v>0.40799999999999997</v>
      </c>
      <c r="AN9" s="101">
        <v>3467.3557999999998</v>
      </c>
      <c r="AO9" s="101">
        <f t="shared" si="21"/>
        <v>0.40799999999999997</v>
      </c>
      <c r="AP9" s="101">
        <v>2811.97</v>
      </c>
      <c r="AQ9" s="101">
        <f t="shared" si="22"/>
        <v>0.40799999999999997</v>
      </c>
      <c r="AR9" s="101">
        <v>2280.4625999999998</v>
      </c>
      <c r="AS9" s="101">
        <f t="shared" si="23"/>
        <v>0.40799999999999997</v>
      </c>
      <c r="AT9" s="101">
        <v>1849.4186</v>
      </c>
      <c r="AU9" s="101">
        <f t="shared" si="24"/>
        <v>0.40799999999999997</v>
      </c>
      <c r="AV9" s="101">
        <v>1499.8489</v>
      </c>
      <c r="AW9" s="101">
        <f t="shared" si="25"/>
        <v>0.40799999999999997</v>
      </c>
      <c r="AX9" s="195">
        <v>1216.3534</v>
      </c>
      <c r="AY9" s="188">
        <f t="shared" si="26"/>
        <v>0.40799999999999997</v>
      </c>
      <c r="AZ9" s="188">
        <v>986.44309999999996</v>
      </c>
      <c r="BA9" s="188">
        <f t="shared" si="27"/>
        <v>0.40799999999999997</v>
      </c>
      <c r="BB9" s="188">
        <v>799.9896</v>
      </c>
      <c r="BC9" s="188">
        <f t="shared" si="28"/>
        <v>0.40799999999999997</v>
      </c>
      <c r="BD9" s="188">
        <v>648.77869999999996</v>
      </c>
      <c r="BE9" s="188">
        <f t="shared" si="29"/>
        <v>0.40799999999999997</v>
      </c>
      <c r="BF9" s="188">
        <v>526.14909999999998</v>
      </c>
      <c r="BG9" s="188">
        <f t="shared" si="30"/>
        <v>0.40799999999999997</v>
      </c>
      <c r="BH9" s="188">
        <v>424.69850000000002</v>
      </c>
      <c r="BI9" s="188">
        <f t="shared" si="31"/>
        <v>0.40799999999999997</v>
      </c>
      <c r="BJ9" s="188">
        <v>346.4237</v>
      </c>
      <c r="BK9" s="188">
        <f t="shared" si="32"/>
        <v>0.40799999999999997</v>
      </c>
      <c r="BL9" s="189">
        <v>280.94409999999999</v>
      </c>
      <c r="BM9" s="189">
        <f t="shared" si="33"/>
        <v>0.40799999999999997</v>
      </c>
      <c r="BN9" s="189">
        <v>227.84110000000001</v>
      </c>
      <c r="BO9" s="189">
        <f t="shared" si="34"/>
        <v>0.40799999999999997</v>
      </c>
      <c r="BP9" s="189">
        <v>184.77549999999999</v>
      </c>
      <c r="BQ9" s="189">
        <f t="shared" si="35"/>
        <v>0.40799999999999997</v>
      </c>
      <c r="BR9" s="189">
        <v>149.85</v>
      </c>
      <c r="BS9" s="189">
        <f t="shared" si="36"/>
        <v>0.40799999999999997</v>
      </c>
      <c r="BT9" s="189">
        <v>121.52589999999999</v>
      </c>
      <c r="BU9" s="189">
        <f t="shared" si="37"/>
        <v>0.40799999999999997</v>
      </c>
      <c r="BV9" s="189">
        <v>98.555599999999998</v>
      </c>
      <c r="BW9" s="189">
        <f t="shared" si="38"/>
        <v>0.40799999999999997</v>
      </c>
      <c r="BX9" s="189">
        <v>79.927000000000007</v>
      </c>
      <c r="BY9" s="189">
        <f t="shared" si="39"/>
        <v>0.40799999999999997</v>
      </c>
      <c r="BZ9" s="189">
        <v>64.819500000000005</v>
      </c>
      <c r="CA9" s="189">
        <f t="shared" si="40"/>
        <v>0.40799999999999997</v>
      </c>
      <c r="CB9" s="189">
        <v>52.567599999999999</v>
      </c>
      <c r="CC9" s="189">
        <f t="shared" si="41"/>
        <v>0.40799999999999997</v>
      </c>
      <c r="CD9" s="189">
        <v>42.631500000000003</v>
      </c>
      <c r="CE9" s="189">
        <f t="shared" si="42"/>
        <v>0.40799999999999997</v>
      </c>
      <c r="CF9" s="189">
        <v>34.573399999999999</v>
      </c>
      <c r="CG9" s="189">
        <f t="shared" si="43"/>
        <v>0.40799999999999997</v>
      </c>
      <c r="CH9" s="189">
        <v>28.038499999999999</v>
      </c>
      <c r="CI9" s="189">
        <f t="shared" si="44"/>
        <v>0.40799999999999997</v>
      </c>
      <c r="CJ9" s="189">
        <v>22.738800000000001</v>
      </c>
      <c r="CK9" s="189">
        <f t="shared" si="45"/>
        <v>0.40799999999999997</v>
      </c>
      <c r="CL9" s="189">
        <v>18.440799999999999</v>
      </c>
      <c r="CM9" s="189">
        <f t="shared" si="46"/>
        <v>0.40799999999999997</v>
      </c>
      <c r="CN9" s="189">
        <v>14.9552</v>
      </c>
      <c r="CO9" s="189">
        <f t="shared" si="47"/>
        <v>0.40799999999999997</v>
      </c>
      <c r="CP9" s="189">
        <v>12.128399999999999</v>
      </c>
      <c r="CQ9" s="189">
        <f t="shared" si="48"/>
        <v>0.40799999999999997</v>
      </c>
      <c r="CR9" s="189">
        <v>9.8360000000000003</v>
      </c>
      <c r="CS9" s="189">
        <f t="shared" si="49"/>
        <v>0.40799999999999997</v>
      </c>
      <c r="CT9" s="189">
        <v>7.9767999999999999</v>
      </c>
      <c r="CU9" s="189">
        <f t="shared" si="50"/>
        <v>0.40799999999999997</v>
      </c>
      <c r="CV9" s="189">
        <v>6.4690000000000003</v>
      </c>
      <c r="CW9" s="189">
        <f t="shared" si="51"/>
        <v>0.40799999999999997</v>
      </c>
      <c r="CX9" s="189">
        <v>5.2462999999999997</v>
      </c>
      <c r="CY9" s="189">
        <f t="shared" si="52"/>
        <v>0.40799999999999997</v>
      </c>
      <c r="CZ9" s="189">
        <v>4.2546999999999997</v>
      </c>
      <c r="DA9" s="189">
        <f t="shared" si="53"/>
        <v>0.40799999999999997</v>
      </c>
      <c r="DB9" s="189">
        <v>3.4504999999999999</v>
      </c>
      <c r="DC9" s="189">
        <f t="shared" si="54"/>
        <v>0.40799999999999997</v>
      </c>
      <c r="DD9" s="189">
        <v>2.7982999999999998</v>
      </c>
      <c r="DE9" s="189">
        <f t="shared" si="55"/>
        <v>0.40799999999999997</v>
      </c>
      <c r="DF9" s="189">
        <v>2.2692999999999999</v>
      </c>
      <c r="DG9" s="189">
        <f t="shared" si="56"/>
        <v>0.40799999999999997</v>
      </c>
      <c r="DH9" s="189">
        <v>1.8404</v>
      </c>
      <c r="DI9" s="189">
        <f t="shared" si="57"/>
        <v>0.40799999999999997</v>
      </c>
      <c r="DJ9" s="189">
        <v>1.4924999999999999</v>
      </c>
      <c r="DK9" s="189">
        <f t="shared" si="58"/>
        <v>0.40799999999999997</v>
      </c>
      <c r="DL9" s="189">
        <v>1.2103999999999999</v>
      </c>
      <c r="DM9" s="189">
        <f t="shared" si="59"/>
        <v>0.40799999999999997</v>
      </c>
      <c r="DN9" s="184">
        <v>0.98160000000000003</v>
      </c>
      <c r="DO9" s="185">
        <f t="shared" si="60"/>
        <v>0.40799999999999997</v>
      </c>
      <c r="DP9" s="185">
        <v>0.79610000000000003</v>
      </c>
      <c r="DQ9" s="185">
        <f t="shared" si="61"/>
        <v>0.40799999999999997</v>
      </c>
      <c r="DR9" s="185">
        <v>0.64559999999999995</v>
      </c>
      <c r="DS9" s="185">
        <f t="shared" si="62"/>
        <v>0.40799999999999997</v>
      </c>
      <c r="DT9" s="185">
        <v>0.52359999999999995</v>
      </c>
      <c r="DU9" s="185">
        <f t="shared" si="63"/>
        <v>0.40799999999999997</v>
      </c>
      <c r="DV9" s="185">
        <v>0.42459999999999998</v>
      </c>
      <c r="DW9" s="185">
        <f t="shared" si="64"/>
        <v>0.40799999999999997</v>
      </c>
      <c r="DX9" s="185">
        <v>0.34439999999999998</v>
      </c>
      <c r="DY9" s="185">
        <f t="shared" si="65"/>
        <v>0.40799999999999997</v>
      </c>
      <c r="DZ9" s="185">
        <v>0.27929999999999999</v>
      </c>
      <c r="EA9" s="185">
        <f t="shared" si="66"/>
        <v>0.40799999999999997</v>
      </c>
    </row>
    <row r="10" spans="1:131" ht="15" customHeight="1" x14ac:dyDescent="0.25">
      <c r="A10" s="42" t="s">
        <v>9</v>
      </c>
      <c r="B10" s="6">
        <v>995</v>
      </c>
      <c r="C10" s="6">
        <v>10</v>
      </c>
      <c r="D10" s="67">
        <f>(LARGE('Annual Heat Inputs'!D10:K10,1)+LARGE('Annual Heat Inputs'!D10:K10,2)+LARGE('Annual Heat Inputs'!D10:K10,3))/3</f>
        <v>20064.674999999999</v>
      </c>
      <c r="E10" s="68">
        <v>1165162556</v>
      </c>
      <c r="F10" s="107">
        <f t="shared" si="0"/>
        <v>1.722049416768247E-5</v>
      </c>
      <c r="G10" s="97">
        <v>161456</v>
      </c>
      <c r="H10" s="101">
        <f t="shared" si="1"/>
        <v>2.7803521063373409</v>
      </c>
      <c r="I10" s="101">
        <f>MIN(H10,'SO2 Annual Emissions'!L10,' Retirement Adjustments'!D10)</f>
        <v>0</v>
      </c>
      <c r="J10" s="101">
        <v>80318.265899999999</v>
      </c>
      <c r="K10" s="101">
        <f t="shared" si="6"/>
        <v>0</v>
      </c>
      <c r="L10" s="101">
        <v>65136.826500000003</v>
      </c>
      <c r="M10" s="101">
        <f t="shared" si="7"/>
        <v>0</v>
      </c>
      <c r="N10" s="101">
        <v>52824.922500000001</v>
      </c>
      <c r="O10" s="101">
        <f t="shared" si="8"/>
        <v>0</v>
      </c>
      <c r="P10" s="101">
        <v>42840.1656</v>
      </c>
      <c r="Q10" s="101">
        <f t="shared" si="9"/>
        <v>0</v>
      </c>
      <c r="R10" s="101">
        <v>34742.6878</v>
      </c>
      <c r="S10" s="101">
        <f t="shared" si="10"/>
        <v>0</v>
      </c>
      <c r="T10" s="101">
        <v>28175.762999999999</v>
      </c>
      <c r="U10" s="101">
        <f t="shared" si="11"/>
        <v>0</v>
      </c>
      <c r="V10" s="101">
        <v>22850.0923</v>
      </c>
      <c r="W10" s="101">
        <f t="shared" si="12"/>
        <v>0</v>
      </c>
      <c r="X10" s="101">
        <v>18531.058700000001</v>
      </c>
      <c r="Y10" s="101">
        <f t="shared" si="13"/>
        <v>0</v>
      </c>
      <c r="Z10" s="101">
        <v>15028.391600000001</v>
      </c>
      <c r="AA10" s="101">
        <f t="shared" si="14"/>
        <v>0</v>
      </c>
      <c r="AB10" s="101">
        <v>12187.784799999999</v>
      </c>
      <c r="AC10" s="101">
        <f t="shared" si="15"/>
        <v>0</v>
      </c>
      <c r="AD10" s="101">
        <v>9884.0980999999992</v>
      </c>
      <c r="AE10" s="101">
        <f t="shared" si="16"/>
        <v>0</v>
      </c>
      <c r="AF10" s="101">
        <v>8015.8451999999997</v>
      </c>
      <c r="AG10" s="101">
        <f t="shared" si="17"/>
        <v>0</v>
      </c>
      <c r="AH10" s="101">
        <v>6500.7219999999998</v>
      </c>
      <c r="AI10" s="101">
        <f t="shared" si="18"/>
        <v>0</v>
      </c>
      <c r="AJ10" s="101">
        <v>5271.9813999999997</v>
      </c>
      <c r="AK10" s="101">
        <f t="shared" si="19"/>
        <v>0</v>
      </c>
      <c r="AL10" s="101">
        <v>4275.4924000000001</v>
      </c>
      <c r="AM10" s="101">
        <f t="shared" si="20"/>
        <v>0</v>
      </c>
      <c r="AN10" s="101">
        <v>3467.3557999999998</v>
      </c>
      <c r="AO10" s="101">
        <f t="shared" si="21"/>
        <v>0</v>
      </c>
      <c r="AP10" s="101">
        <v>2811.97</v>
      </c>
      <c r="AQ10" s="101">
        <f t="shared" si="22"/>
        <v>0</v>
      </c>
      <c r="AR10" s="101">
        <v>2280.4625999999998</v>
      </c>
      <c r="AS10" s="101">
        <f t="shared" si="23"/>
        <v>0</v>
      </c>
      <c r="AT10" s="101">
        <v>1849.4186</v>
      </c>
      <c r="AU10" s="101">
        <f t="shared" si="24"/>
        <v>0</v>
      </c>
      <c r="AV10" s="101">
        <v>1499.8489</v>
      </c>
      <c r="AW10" s="101">
        <f t="shared" si="25"/>
        <v>0</v>
      </c>
      <c r="AX10" s="195">
        <v>1216.3534</v>
      </c>
      <c r="AY10" s="188">
        <f t="shared" si="26"/>
        <v>0</v>
      </c>
      <c r="AZ10" s="188">
        <v>986.44309999999996</v>
      </c>
      <c r="BA10" s="188">
        <f t="shared" si="27"/>
        <v>0</v>
      </c>
      <c r="BB10" s="188">
        <v>799.9896</v>
      </c>
      <c r="BC10" s="188">
        <f t="shared" si="28"/>
        <v>0</v>
      </c>
      <c r="BD10" s="188">
        <v>648.77869999999996</v>
      </c>
      <c r="BE10" s="188">
        <f t="shared" si="29"/>
        <v>0</v>
      </c>
      <c r="BF10" s="188">
        <v>526.14909999999998</v>
      </c>
      <c r="BG10" s="188">
        <f t="shared" si="30"/>
        <v>0</v>
      </c>
      <c r="BH10" s="188">
        <v>424.69850000000002</v>
      </c>
      <c r="BI10" s="188">
        <f t="shared" si="31"/>
        <v>0</v>
      </c>
      <c r="BJ10" s="188">
        <v>346.4237</v>
      </c>
      <c r="BK10" s="188">
        <f t="shared" si="32"/>
        <v>0</v>
      </c>
      <c r="BL10" s="189">
        <v>280.94409999999999</v>
      </c>
      <c r="BM10" s="189">
        <f t="shared" si="33"/>
        <v>0</v>
      </c>
      <c r="BN10" s="189">
        <v>227.84110000000001</v>
      </c>
      <c r="BO10" s="189">
        <f t="shared" si="34"/>
        <v>0</v>
      </c>
      <c r="BP10" s="189">
        <v>184.77549999999999</v>
      </c>
      <c r="BQ10" s="189">
        <f t="shared" si="35"/>
        <v>0</v>
      </c>
      <c r="BR10" s="189">
        <v>149.85</v>
      </c>
      <c r="BS10" s="189">
        <f t="shared" si="36"/>
        <v>0</v>
      </c>
      <c r="BT10" s="189">
        <v>121.52589999999999</v>
      </c>
      <c r="BU10" s="189">
        <f t="shared" si="37"/>
        <v>0</v>
      </c>
      <c r="BV10" s="189">
        <v>98.555599999999998</v>
      </c>
      <c r="BW10" s="189">
        <f t="shared" si="38"/>
        <v>0</v>
      </c>
      <c r="BX10" s="189">
        <v>79.927000000000007</v>
      </c>
      <c r="BY10" s="189">
        <f t="shared" si="39"/>
        <v>0</v>
      </c>
      <c r="BZ10" s="189">
        <v>64.819500000000005</v>
      </c>
      <c r="CA10" s="189">
        <f t="shared" si="40"/>
        <v>0</v>
      </c>
      <c r="CB10" s="189">
        <v>52.567599999999999</v>
      </c>
      <c r="CC10" s="189">
        <f t="shared" si="41"/>
        <v>0</v>
      </c>
      <c r="CD10" s="189">
        <v>42.631500000000003</v>
      </c>
      <c r="CE10" s="189">
        <f t="shared" si="42"/>
        <v>0</v>
      </c>
      <c r="CF10" s="189">
        <v>34.573399999999999</v>
      </c>
      <c r="CG10" s="189">
        <f t="shared" si="43"/>
        <v>0</v>
      </c>
      <c r="CH10" s="189">
        <v>28.038499999999999</v>
      </c>
      <c r="CI10" s="189">
        <f t="shared" si="44"/>
        <v>0</v>
      </c>
      <c r="CJ10" s="189">
        <v>22.738800000000001</v>
      </c>
      <c r="CK10" s="189">
        <f t="shared" si="45"/>
        <v>0</v>
      </c>
      <c r="CL10" s="189">
        <v>18.440799999999999</v>
      </c>
      <c r="CM10" s="189">
        <f t="shared" si="46"/>
        <v>0</v>
      </c>
      <c r="CN10" s="189">
        <v>14.9552</v>
      </c>
      <c r="CO10" s="189">
        <f t="shared" si="47"/>
        <v>0</v>
      </c>
      <c r="CP10" s="189">
        <v>12.128399999999999</v>
      </c>
      <c r="CQ10" s="189">
        <f t="shared" si="48"/>
        <v>0</v>
      </c>
      <c r="CR10" s="189">
        <v>9.8360000000000003</v>
      </c>
      <c r="CS10" s="189">
        <f t="shared" si="49"/>
        <v>0</v>
      </c>
      <c r="CT10" s="189">
        <v>7.9767999999999999</v>
      </c>
      <c r="CU10" s="189">
        <f t="shared" si="50"/>
        <v>0</v>
      </c>
      <c r="CV10" s="189">
        <v>6.4690000000000003</v>
      </c>
      <c r="CW10" s="189">
        <f t="shared" si="51"/>
        <v>0</v>
      </c>
      <c r="CX10" s="189">
        <v>5.2462999999999997</v>
      </c>
      <c r="CY10" s="189">
        <f t="shared" si="52"/>
        <v>0</v>
      </c>
      <c r="CZ10" s="189">
        <v>4.2546999999999997</v>
      </c>
      <c r="DA10" s="189">
        <f t="shared" si="53"/>
        <v>0</v>
      </c>
      <c r="DB10" s="189">
        <v>3.4504999999999999</v>
      </c>
      <c r="DC10" s="189">
        <f t="shared" si="54"/>
        <v>0</v>
      </c>
      <c r="DD10" s="189">
        <v>2.7982999999999998</v>
      </c>
      <c r="DE10" s="189">
        <f t="shared" si="55"/>
        <v>0</v>
      </c>
      <c r="DF10" s="189">
        <v>2.2692999999999999</v>
      </c>
      <c r="DG10" s="189">
        <f t="shared" si="56"/>
        <v>0</v>
      </c>
      <c r="DH10" s="189">
        <v>1.8404</v>
      </c>
      <c r="DI10" s="189">
        <f t="shared" si="57"/>
        <v>0</v>
      </c>
      <c r="DJ10" s="189">
        <v>1.4924999999999999</v>
      </c>
      <c r="DK10" s="189">
        <f t="shared" si="58"/>
        <v>0</v>
      </c>
      <c r="DL10" s="189">
        <v>1.2103999999999999</v>
      </c>
      <c r="DM10" s="189">
        <f t="shared" si="59"/>
        <v>0</v>
      </c>
      <c r="DN10" s="184">
        <v>0.98160000000000003</v>
      </c>
      <c r="DO10" s="185">
        <f t="shared" si="60"/>
        <v>0</v>
      </c>
      <c r="DP10" s="185">
        <v>0.79610000000000003</v>
      </c>
      <c r="DQ10" s="185">
        <f t="shared" si="61"/>
        <v>0</v>
      </c>
      <c r="DR10" s="185">
        <v>0.64559999999999995</v>
      </c>
      <c r="DS10" s="185">
        <f t="shared" si="62"/>
        <v>0</v>
      </c>
      <c r="DT10" s="185">
        <v>0.52359999999999995</v>
      </c>
      <c r="DU10" s="185">
        <f t="shared" si="63"/>
        <v>0</v>
      </c>
      <c r="DV10" s="185">
        <v>0.42459999999999998</v>
      </c>
      <c r="DW10" s="185">
        <f t="shared" si="64"/>
        <v>0</v>
      </c>
      <c r="DX10" s="185">
        <v>0.34439999999999998</v>
      </c>
      <c r="DY10" s="185">
        <f t="shared" si="65"/>
        <v>0</v>
      </c>
      <c r="DZ10" s="185">
        <v>0.27929999999999999</v>
      </c>
      <c r="EA10" s="185">
        <f t="shared" si="66"/>
        <v>0</v>
      </c>
    </row>
    <row r="11" spans="1:131" ht="15" customHeight="1" x14ac:dyDescent="0.25">
      <c r="A11" s="42" t="s">
        <v>9</v>
      </c>
      <c r="B11" s="6">
        <v>995</v>
      </c>
      <c r="C11" s="6">
        <v>7</v>
      </c>
      <c r="D11" s="67">
        <f>(LARGE('Annual Heat Inputs'!D11:K11,1)+LARGE('Annual Heat Inputs'!D11:K11,2)+LARGE('Annual Heat Inputs'!D11:K11,3))/3</f>
        <v>10113259.499666667</v>
      </c>
      <c r="E11" s="68">
        <v>1165162556</v>
      </c>
      <c r="F11" s="107">
        <f t="shared" si="0"/>
        <v>8.6796983370161333E-3</v>
      </c>
      <c r="G11" s="97">
        <v>161456</v>
      </c>
      <c r="H11" s="101">
        <f t="shared" si="1"/>
        <v>1401.3893747012769</v>
      </c>
      <c r="I11" s="101">
        <f>MIN(H11,'SO2 Annual Emissions'!L11,' Retirement Adjustments'!D11)</f>
        <v>0</v>
      </c>
      <c r="J11" s="101">
        <v>80318.265899999999</v>
      </c>
      <c r="K11" s="101">
        <f t="shared" si="6"/>
        <v>0</v>
      </c>
      <c r="L11" s="101">
        <v>65136.826500000003</v>
      </c>
      <c r="M11" s="101">
        <f t="shared" si="7"/>
        <v>0</v>
      </c>
      <c r="N11" s="101">
        <v>52824.922500000001</v>
      </c>
      <c r="O11" s="101">
        <f t="shared" si="8"/>
        <v>0</v>
      </c>
      <c r="P11" s="101">
        <v>42840.1656</v>
      </c>
      <c r="Q11" s="101">
        <f t="shared" si="9"/>
        <v>0</v>
      </c>
      <c r="R11" s="101">
        <v>34742.6878</v>
      </c>
      <c r="S11" s="101">
        <f t="shared" si="10"/>
        <v>0</v>
      </c>
      <c r="T11" s="101">
        <v>28175.762999999999</v>
      </c>
      <c r="U11" s="101">
        <f t="shared" si="11"/>
        <v>0</v>
      </c>
      <c r="V11" s="101">
        <v>22850.0923</v>
      </c>
      <c r="W11" s="101">
        <f t="shared" si="12"/>
        <v>0</v>
      </c>
      <c r="X11" s="101">
        <v>18531.058700000001</v>
      </c>
      <c r="Y11" s="101">
        <f t="shared" si="13"/>
        <v>0</v>
      </c>
      <c r="Z11" s="101">
        <v>15028.391600000001</v>
      </c>
      <c r="AA11" s="101">
        <f t="shared" si="14"/>
        <v>0</v>
      </c>
      <c r="AB11" s="101">
        <v>12187.784799999999</v>
      </c>
      <c r="AC11" s="101">
        <f t="shared" si="15"/>
        <v>0</v>
      </c>
      <c r="AD11" s="101">
        <v>9884.0980999999992</v>
      </c>
      <c r="AE11" s="101">
        <f t="shared" si="16"/>
        <v>0</v>
      </c>
      <c r="AF11" s="101">
        <v>8015.8451999999997</v>
      </c>
      <c r="AG11" s="101">
        <f t="shared" si="17"/>
        <v>0</v>
      </c>
      <c r="AH11" s="101">
        <v>6500.7219999999998</v>
      </c>
      <c r="AI11" s="101">
        <f t="shared" si="18"/>
        <v>0</v>
      </c>
      <c r="AJ11" s="101">
        <v>5271.9813999999997</v>
      </c>
      <c r="AK11" s="101">
        <f t="shared" si="19"/>
        <v>0</v>
      </c>
      <c r="AL11" s="101">
        <v>4275.4924000000001</v>
      </c>
      <c r="AM11" s="101">
        <f t="shared" si="20"/>
        <v>0</v>
      </c>
      <c r="AN11" s="101">
        <v>3467.3557999999998</v>
      </c>
      <c r="AO11" s="101">
        <f t="shared" si="21"/>
        <v>0</v>
      </c>
      <c r="AP11" s="101">
        <v>2811.97</v>
      </c>
      <c r="AQ11" s="101">
        <f t="shared" si="22"/>
        <v>0</v>
      </c>
      <c r="AR11" s="101">
        <v>2280.4625999999998</v>
      </c>
      <c r="AS11" s="101">
        <f t="shared" si="23"/>
        <v>0</v>
      </c>
      <c r="AT11" s="101">
        <v>1849.4186</v>
      </c>
      <c r="AU11" s="101">
        <f t="shared" si="24"/>
        <v>0</v>
      </c>
      <c r="AV11" s="101">
        <v>1499.8489</v>
      </c>
      <c r="AW11" s="101">
        <f t="shared" si="25"/>
        <v>0</v>
      </c>
      <c r="AX11" s="195">
        <v>1216.3534</v>
      </c>
      <c r="AY11" s="188">
        <f t="shared" si="26"/>
        <v>0</v>
      </c>
      <c r="AZ11" s="188">
        <v>986.44309999999996</v>
      </c>
      <c r="BA11" s="188">
        <f t="shared" si="27"/>
        <v>0</v>
      </c>
      <c r="BB11" s="188">
        <v>799.9896</v>
      </c>
      <c r="BC11" s="188">
        <f t="shared" si="28"/>
        <v>0</v>
      </c>
      <c r="BD11" s="188">
        <v>648.77869999999996</v>
      </c>
      <c r="BE11" s="188">
        <f t="shared" si="29"/>
        <v>0</v>
      </c>
      <c r="BF11" s="188">
        <v>526.14909999999998</v>
      </c>
      <c r="BG11" s="188">
        <f t="shared" si="30"/>
        <v>0</v>
      </c>
      <c r="BH11" s="188">
        <v>424.69850000000002</v>
      </c>
      <c r="BI11" s="188">
        <f t="shared" si="31"/>
        <v>0</v>
      </c>
      <c r="BJ11" s="188">
        <v>346.4237</v>
      </c>
      <c r="BK11" s="188">
        <f t="shared" si="32"/>
        <v>0</v>
      </c>
      <c r="BL11" s="189">
        <v>280.94409999999999</v>
      </c>
      <c r="BM11" s="189">
        <f t="shared" si="33"/>
        <v>0</v>
      </c>
      <c r="BN11" s="189">
        <v>227.84110000000001</v>
      </c>
      <c r="BO11" s="189">
        <f t="shared" si="34"/>
        <v>0</v>
      </c>
      <c r="BP11" s="189">
        <v>184.77549999999999</v>
      </c>
      <c r="BQ11" s="189">
        <f t="shared" si="35"/>
        <v>0</v>
      </c>
      <c r="BR11" s="189">
        <v>149.85</v>
      </c>
      <c r="BS11" s="189">
        <f t="shared" si="36"/>
        <v>0</v>
      </c>
      <c r="BT11" s="189">
        <v>121.52589999999999</v>
      </c>
      <c r="BU11" s="189">
        <f t="shared" si="37"/>
        <v>0</v>
      </c>
      <c r="BV11" s="189">
        <v>98.555599999999998</v>
      </c>
      <c r="BW11" s="189">
        <f t="shared" si="38"/>
        <v>0</v>
      </c>
      <c r="BX11" s="189">
        <v>79.927000000000007</v>
      </c>
      <c r="BY11" s="189">
        <f t="shared" si="39"/>
        <v>0</v>
      </c>
      <c r="BZ11" s="189">
        <v>64.819500000000005</v>
      </c>
      <c r="CA11" s="189">
        <f t="shared" si="40"/>
        <v>0</v>
      </c>
      <c r="CB11" s="189">
        <v>52.567599999999999</v>
      </c>
      <c r="CC11" s="189">
        <f t="shared" si="41"/>
        <v>0</v>
      </c>
      <c r="CD11" s="189">
        <v>42.631500000000003</v>
      </c>
      <c r="CE11" s="189">
        <f t="shared" si="42"/>
        <v>0</v>
      </c>
      <c r="CF11" s="189">
        <v>34.573399999999999</v>
      </c>
      <c r="CG11" s="189">
        <f t="shared" si="43"/>
        <v>0</v>
      </c>
      <c r="CH11" s="189">
        <v>28.038499999999999</v>
      </c>
      <c r="CI11" s="189">
        <f t="shared" si="44"/>
        <v>0</v>
      </c>
      <c r="CJ11" s="189">
        <v>22.738800000000001</v>
      </c>
      <c r="CK11" s="189">
        <f t="shared" si="45"/>
        <v>0</v>
      </c>
      <c r="CL11" s="189">
        <v>18.440799999999999</v>
      </c>
      <c r="CM11" s="189">
        <f t="shared" si="46"/>
        <v>0</v>
      </c>
      <c r="CN11" s="189">
        <v>14.9552</v>
      </c>
      <c r="CO11" s="189">
        <f t="shared" si="47"/>
        <v>0</v>
      </c>
      <c r="CP11" s="189">
        <v>12.128399999999999</v>
      </c>
      <c r="CQ11" s="189">
        <f t="shared" si="48"/>
        <v>0</v>
      </c>
      <c r="CR11" s="189">
        <v>9.8360000000000003</v>
      </c>
      <c r="CS11" s="189">
        <f t="shared" si="49"/>
        <v>0</v>
      </c>
      <c r="CT11" s="189">
        <v>7.9767999999999999</v>
      </c>
      <c r="CU11" s="189">
        <f t="shared" si="50"/>
        <v>0</v>
      </c>
      <c r="CV11" s="189">
        <v>6.4690000000000003</v>
      </c>
      <c r="CW11" s="189">
        <f t="shared" si="51"/>
        <v>0</v>
      </c>
      <c r="CX11" s="189">
        <v>5.2462999999999997</v>
      </c>
      <c r="CY11" s="189">
        <f t="shared" si="52"/>
        <v>0</v>
      </c>
      <c r="CZ11" s="189">
        <v>4.2546999999999997</v>
      </c>
      <c r="DA11" s="189">
        <f t="shared" si="53"/>
        <v>0</v>
      </c>
      <c r="DB11" s="189">
        <v>3.4504999999999999</v>
      </c>
      <c r="DC11" s="189">
        <f t="shared" si="54"/>
        <v>0</v>
      </c>
      <c r="DD11" s="189">
        <v>2.7982999999999998</v>
      </c>
      <c r="DE11" s="189">
        <f t="shared" si="55"/>
        <v>0</v>
      </c>
      <c r="DF11" s="189">
        <v>2.2692999999999999</v>
      </c>
      <c r="DG11" s="189">
        <f t="shared" si="56"/>
        <v>0</v>
      </c>
      <c r="DH11" s="189">
        <v>1.8404</v>
      </c>
      <c r="DI11" s="189">
        <f t="shared" si="57"/>
        <v>0</v>
      </c>
      <c r="DJ11" s="189">
        <v>1.4924999999999999</v>
      </c>
      <c r="DK11" s="189">
        <f t="shared" si="58"/>
        <v>0</v>
      </c>
      <c r="DL11" s="189">
        <v>1.2103999999999999</v>
      </c>
      <c r="DM11" s="189">
        <f t="shared" si="59"/>
        <v>0</v>
      </c>
      <c r="DN11" s="184">
        <v>0.98160000000000003</v>
      </c>
      <c r="DO11" s="185">
        <f t="shared" si="60"/>
        <v>0</v>
      </c>
      <c r="DP11" s="185">
        <v>0.79610000000000003</v>
      </c>
      <c r="DQ11" s="185">
        <f t="shared" si="61"/>
        <v>0</v>
      </c>
      <c r="DR11" s="185">
        <v>0.64559999999999995</v>
      </c>
      <c r="DS11" s="185">
        <f t="shared" si="62"/>
        <v>0</v>
      </c>
      <c r="DT11" s="185">
        <v>0.52359999999999995</v>
      </c>
      <c r="DU11" s="185">
        <f t="shared" si="63"/>
        <v>0</v>
      </c>
      <c r="DV11" s="185">
        <v>0.42459999999999998</v>
      </c>
      <c r="DW11" s="185">
        <f t="shared" si="64"/>
        <v>0</v>
      </c>
      <c r="DX11" s="185">
        <v>0.34439999999999998</v>
      </c>
      <c r="DY11" s="185">
        <f t="shared" si="65"/>
        <v>0</v>
      </c>
      <c r="DZ11" s="185">
        <v>0.27929999999999999</v>
      </c>
      <c r="EA11" s="185">
        <f t="shared" si="66"/>
        <v>0</v>
      </c>
    </row>
    <row r="12" spans="1:131" ht="15" customHeight="1" x14ac:dyDescent="0.25">
      <c r="A12" s="42" t="s">
        <v>9</v>
      </c>
      <c r="B12" s="6">
        <v>995</v>
      </c>
      <c r="C12" s="6">
        <v>8</v>
      </c>
      <c r="D12" s="67">
        <f>(LARGE('Annual Heat Inputs'!D12:K12,1)+LARGE('Annual Heat Inputs'!D12:K12,2)+LARGE('Annual Heat Inputs'!D12:K12,3))/3</f>
        <v>17073412.038333334</v>
      </c>
      <c r="E12" s="68">
        <v>1165162556</v>
      </c>
      <c r="F12" s="107">
        <f t="shared" si="0"/>
        <v>1.4653244691407104E-2</v>
      </c>
      <c r="G12" s="97">
        <v>161456</v>
      </c>
      <c r="H12" s="101">
        <f t="shared" si="1"/>
        <v>2365.8542748958253</v>
      </c>
      <c r="I12" s="101">
        <f>MIN(H12,'SO2 Annual Emissions'!L12,' Retirement Adjustments'!D12)</f>
        <v>0</v>
      </c>
      <c r="J12" s="101">
        <v>80318.265899999999</v>
      </c>
      <c r="K12" s="101">
        <f t="shared" si="6"/>
        <v>0</v>
      </c>
      <c r="L12" s="101">
        <v>65136.826500000003</v>
      </c>
      <c r="M12" s="101">
        <f t="shared" si="7"/>
        <v>0</v>
      </c>
      <c r="N12" s="101">
        <v>52824.922500000001</v>
      </c>
      <c r="O12" s="101">
        <f t="shared" si="8"/>
        <v>0</v>
      </c>
      <c r="P12" s="101">
        <v>42840.1656</v>
      </c>
      <c r="Q12" s="101">
        <f t="shared" si="9"/>
        <v>0</v>
      </c>
      <c r="R12" s="101">
        <v>34742.6878</v>
      </c>
      <c r="S12" s="101">
        <f t="shared" si="10"/>
        <v>0</v>
      </c>
      <c r="T12" s="101">
        <v>28175.762999999999</v>
      </c>
      <c r="U12" s="101">
        <f t="shared" si="11"/>
        <v>0</v>
      </c>
      <c r="V12" s="101">
        <v>22850.0923</v>
      </c>
      <c r="W12" s="101">
        <f t="shared" si="12"/>
        <v>0</v>
      </c>
      <c r="X12" s="101">
        <v>18531.058700000001</v>
      </c>
      <c r="Y12" s="101">
        <f t="shared" si="13"/>
        <v>0</v>
      </c>
      <c r="Z12" s="101">
        <v>15028.391600000001</v>
      </c>
      <c r="AA12" s="101">
        <f t="shared" si="14"/>
        <v>0</v>
      </c>
      <c r="AB12" s="101">
        <v>12187.784799999999</v>
      </c>
      <c r="AC12" s="101">
        <f t="shared" si="15"/>
        <v>0</v>
      </c>
      <c r="AD12" s="101">
        <v>9884.0980999999992</v>
      </c>
      <c r="AE12" s="101">
        <f t="shared" si="16"/>
        <v>0</v>
      </c>
      <c r="AF12" s="101">
        <v>8015.8451999999997</v>
      </c>
      <c r="AG12" s="101">
        <f t="shared" si="17"/>
        <v>0</v>
      </c>
      <c r="AH12" s="101">
        <v>6500.7219999999998</v>
      </c>
      <c r="AI12" s="101">
        <f t="shared" si="18"/>
        <v>0</v>
      </c>
      <c r="AJ12" s="101">
        <v>5271.9813999999997</v>
      </c>
      <c r="AK12" s="101">
        <f t="shared" si="19"/>
        <v>0</v>
      </c>
      <c r="AL12" s="101">
        <v>4275.4924000000001</v>
      </c>
      <c r="AM12" s="101">
        <f t="shared" si="20"/>
        <v>0</v>
      </c>
      <c r="AN12" s="101">
        <v>3467.3557999999998</v>
      </c>
      <c r="AO12" s="101">
        <f t="shared" si="21"/>
        <v>0</v>
      </c>
      <c r="AP12" s="101">
        <v>2811.97</v>
      </c>
      <c r="AQ12" s="101">
        <f t="shared" si="22"/>
        <v>0</v>
      </c>
      <c r="AR12" s="101">
        <v>2280.4625999999998</v>
      </c>
      <c r="AS12" s="101">
        <f t="shared" si="23"/>
        <v>0</v>
      </c>
      <c r="AT12" s="101">
        <v>1849.4186</v>
      </c>
      <c r="AU12" s="101">
        <f t="shared" si="24"/>
        <v>0</v>
      </c>
      <c r="AV12" s="101">
        <v>1499.8489</v>
      </c>
      <c r="AW12" s="101">
        <f t="shared" si="25"/>
        <v>0</v>
      </c>
      <c r="AX12" s="195">
        <v>1216.3534</v>
      </c>
      <c r="AY12" s="188">
        <f t="shared" si="26"/>
        <v>0</v>
      </c>
      <c r="AZ12" s="188">
        <v>986.44309999999996</v>
      </c>
      <c r="BA12" s="188">
        <f t="shared" si="27"/>
        <v>0</v>
      </c>
      <c r="BB12" s="188">
        <v>799.9896</v>
      </c>
      <c r="BC12" s="188">
        <f t="shared" si="28"/>
        <v>0</v>
      </c>
      <c r="BD12" s="188">
        <v>648.77869999999996</v>
      </c>
      <c r="BE12" s="188">
        <f t="shared" si="29"/>
        <v>0</v>
      </c>
      <c r="BF12" s="188">
        <v>526.14909999999998</v>
      </c>
      <c r="BG12" s="188">
        <f t="shared" si="30"/>
        <v>0</v>
      </c>
      <c r="BH12" s="188">
        <v>424.69850000000002</v>
      </c>
      <c r="BI12" s="188">
        <f t="shared" si="31"/>
        <v>0</v>
      </c>
      <c r="BJ12" s="188">
        <v>346.4237</v>
      </c>
      <c r="BK12" s="188">
        <f t="shared" si="32"/>
        <v>0</v>
      </c>
      <c r="BL12" s="189">
        <v>280.94409999999999</v>
      </c>
      <c r="BM12" s="189">
        <f t="shared" si="33"/>
        <v>0</v>
      </c>
      <c r="BN12" s="189">
        <v>227.84110000000001</v>
      </c>
      <c r="BO12" s="189">
        <f t="shared" si="34"/>
        <v>0</v>
      </c>
      <c r="BP12" s="189">
        <v>184.77549999999999</v>
      </c>
      <c r="BQ12" s="189">
        <f t="shared" si="35"/>
        <v>0</v>
      </c>
      <c r="BR12" s="189">
        <v>149.85</v>
      </c>
      <c r="BS12" s="189">
        <f t="shared" si="36"/>
        <v>0</v>
      </c>
      <c r="BT12" s="189">
        <v>121.52589999999999</v>
      </c>
      <c r="BU12" s="189">
        <f t="shared" si="37"/>
        <v>0</v>
      </c>
      <c r="BV12" s="189">
        <v>98.555599999999998</v>
      </c>
      <c r="BW12" s="189">
        <f t="shared" si="38"/>
        <v>0</v>
      </c>
      <c r="BX12" s="189">
        <v>79.927000000000007</v>
      </c>
      <c r="BY12" s="189">
        <f t="shared" si="39"/>
        <v>0</v>
      </c>
      <c r="BZ12" s="189">
        <v>64.819500000000005</v>
      </c>
      <c r="CA12" s="189">
        <f t="shared" si="40"/>
        <v>0</v>
      </c>
      <c r="CB12" s="189">
        <v>52.567599999999999</v>
      </c>
      <c r="CC12" s="189">
        <f t="shared" si="41"/>
        <v>0</v>
      </c>
      <c r="CD12" s="189">
        <v>42.631500000000003</v>
      </c>
      <c r="CE12" s="189">
        <f t="shared" si="42"/>
        <v>0</v>
      </c>
      <c r="CF12" s="189">
        <v>34.573399999999999</v>
      </c>
      <c r="CG12" s="189">
        <f t="shared" si="43"/>
        <v>0</v>
      </c>
      <c r="CH12" s="189">
        <v>28.038499999999999</v>
      </c>
      <c r="CI12" s="189">
        <f t="shared" si="44"/>
        <v>0</v>
      </c>
      <c r="CJ12" s="189">
        <v>22.738800000000001</v>
      </c>
      <c r="CK12" s="189">
        <f t="shared" si="45"/>
        <v>0</v>
      </c>
      <c r="CL12" s="189">
        <v>18.440799999999999</v>
      </c>
      <c r="CM12" s="189">
        <f t="shared" si="46"/>
        <v>0</v>
      </c>
      <c r="CN12" s="189">
        <v>14.9552</v>
      </c>
      <c r="CO12" s="189">
        <f t="shared" si="47"/>
        <v>0</v>
      </c>
      <c r="CP12" s="189">
        <v>12.128399999999999</v>
      </c>
      <c r="CQ12" s="189">
        <f t="shared" si="48"/>
        <v>0</v>
      </c>
      <c r="CR12" s="189">
        <v>9.8360000000000003</v>
      </c>
      <c r="CS12" s="189">
        <f t="shared" si="49"/>
        <v>0</v>
      </c>
      <c r="CT12" s="189">
        <v>7.9767999999999999</v>
      </c>
      <c r="CU12" s="189">
        <f t="shared" si="50"/>
        <v>0</v>
      </c>
      <c r="CV12" s="189">
        <v>6.4690000000000003</v>
      </c>
      <c r="CW12" s="189">
        <f t="shared" si="51"/>
        <v>0</v>
      </c>
      <c r="CX12" s="189">
        <v>5.2462999999999997</v>
      </c>
      <c r="CY12" s="189">
        <f t="shared" si="52"/>
        <v>0</v>
      </c>
      <c r="CZ12" s="189">
        <v>4.2546999999999997</v>
      </c>
      <c r="DA12" s="189">
        <f t="shared" si="53"/>
        <v>0</v>
      </c>
      <c r="DB12" s="189">
        <v>3.4504999999999999</v>
      </c>
      <c r="DC12" s="189">
        <f t="shared" si="54"/>
        <v>0</v>
      </c>
      <c r="DD12" s="189">
        <v>2.7982999999999998</v>
      </c>
      <c r="DE12" s="189">
        <f t="shared" si="55"/>
        <v>0</v>
      </c>
      <c r="DF12" s="189">
        <v>2.2692999999999999</v>
      </c>
      <c r="DG12" s="189">
        <f t="shared" si="56"/>
        <v>0</v>
      </c>
      <c r="DH12" s="189">
        <v>1.8404</v>
      </c>
      <c r="DI12" s="189">
        <f t="shared" si="57"/>
        <v>0</v>
      </c>
      <c r="DJ12" s="189">
        <v>1.4924999999999999</v>
      </c>
      <c r="DK12" s="189">
        <f t="shared" si="58"/>
        <v>0</v>
      </c>
      <c r="DL12" s="189">
        <v>1.2103999999999999</v>
      </c>
      <c r="DM12" s="189">
        <f t="shared" si="59"/>
        <v>0</v>
      </c>
      <c r="DN12" s="184">
        <v>0.98160000000000003</v>
      </c>
      <c r="DO12" s="185">
        <f t="shared" si="60"/>
        <v>0</v>
      </c>
      <c r="DP12" s="185">
        <v>0.79610000000000003</v>
      </c>
      <c r="DQ12" s="185">
        <f t="shared" si="61"/>
        <v>0</v>
      </c>
      <c r="DR12" s="185">
        <v>0.64559999999999995</v>
      </c>
      <c r="DS12" s="185">
        <f t="shared" si="62"/>
        <v>0</v>
      </c>
      <c r="DT12" s="185">
        <v>0.52359999999999995</v>
      </c>
      <c r="DU12" s="185">
        <f t="shared" si="63"/>
        <v>0</v>
      </c>
      <c r="DV12" s="185">
        <v>0.42459999999999998</v>
      </c>
      <c r="DW12" s="185">
        <f t="shared" si="64"/>
        <v>0</v>
      </c>
      <c r="DX12" s="185">
        <v>0.34439999999999998</v>
      </c>
      <c r="DY12" s="185">
        <f t="shared" si="65"/>
        <v>0</v>
      </c>
      <c r="DZ12" s="185">
        <v>0.27929999999999999</v>
      </c>
      <c r="EA12" s="185">
        <f t="shared" si="66"/>
        <v>0</v>
      </c>
    </row>
    <row r="13" spans="1:131" ht="15" customHeight="1" x14ac:dyDescent="0.25">
      <c r="A13" s="42" t="s">
        <v>10</v>
      </c>
      <c r="B13" s="6">
        <v>1011</v>
      </c>
      <c r="C13" s="6">
        <v>2</v>
      </c>
      <c r="D13" s="67">
        <f>(LARGE('Annual Heat Inputs'!D13:K13,1)+LARGE('Annual Heat Inputs'!D13:K13,2)+LARGE('Annual Heat Inputs'!D13:K13,3))/3</f>
        <v>122209.11533333332</v>
      </c>
      <c r="E13" s="68">
        <v>1165162556</v>
      </c>
      <c r="F13" s="107">
        <f t="shared" si="0"/>
        <v>1.0488589313484025E-4</v>
      </c>
      <c r="G13" s="97">
        <v>161456</v>
      </c>
      <c r="H13" s="101">
        <f t="shared" si="1"/>
        <v>16.934456761978769</v>
      </c>
      <c r="I13" s="101">
        <f>MIN(H13,'SO2 Annual Emissions'!L13,' Retirement Adjustments'!D13)</f>
        <v>0</v>
      </c>
      <c r="J13" s="101">
        <v>80318.265899999999</v>
      </c>
      <c r="K13" s="101">
        <f t="shared" si="6"/>
        <v>0</v>
      </c>
      <c r="L13" s="101">
        <v>65136.826500000003</v>
      </c>
      <c r="M13" s="101">
        <f t="shared" si="7"/>
        <v>0</v>
      </c>
      <c r="N13" s="101">
        <v>52824.922500000001</v>
      </c>
      <c r="O13" s="101">
        <f t="shared" si="8"/>
        <v>0</v>
      </c>
      <c r="P13" s="101">
        <v>42840.1656</v>
      </c>
      <c r="Q13" s="101">
        <f t="shared" si="9"/>
        <v>0</v>
      </c>
      <c r="R13" s="101">
        <v>34742.6878</v>
      </c>
      <c r="S13" s="101">
        <f t="shared" si="10"/>
        <v>0</v>
      </c>
      <c r="T13" s="101">
        <v>28175.762999999999</v>
      </c>
      <c r="U13" s="101">
        <f t="shared" si="11"/>
        <v>0</v>
      </c>
      <c r="V13" s="101">
        <v>22850.0923</v>
      </c>
      <c r="W13" s="101">
        <f t="shared" si="12"/>
        <v>0</v>
      </c>
      <c r="X13" s="101">
        <v>18531.058700000001</v>
      </c>
      <c r="Y13" s="101">
        <f t="shared" si="13"/>
        <v>0</v>
      </c>
      <c r="Z13" s="101">
        <v>15028.391600000001</v>
      </c>
      <c r="AA13" s="101">
        <f t="shared" si="14"/>
        <v>0</v>
      </c>
      <c r="AB13" s="101">
        <v>12187.784799999999</v>
      </c>
      <c r="AC13" s="101">
        <f t="shared" si="15"/>
        <v>0</v>
      </c>
      <c r="AD13" s="101">
        <v>9884.0980999999992</v>
      </c>
      <c r="AE13" s="101">
        <f t="shared" si="16"/>
        <v>0</v>
      </c>
      <c r="AF13" s="101">
        <v>8015.8451999999997</v>
      </c>
      <c r="AG13" s="101">
        <f t="shared" si="17"/>
        <v>0</v>
      </c>
      <c r="AH13" s="101">
        <v>6500.7219999999998</v>
      </c>
      <c r="AI13" s="101">
        <f t="shared" si="18"/>
        <v>0</v>
      </c>
      <c r="AJ13" s="101">
        <v>5271.9813999999997</v>
      </c>
      <c r="AK13" s="101">
        <f t="shared" si="19"/>
        <v>0</v>
      </c>
      <c r="AL13" s="101">
        <v>4275.4924000000001</v>
      </c>
      <c r="AM13" s="101">
        <f t="shared" si="20"/>
        <v>0</v>
      </c>
      <c r="AN13" s="101">
        <v>3467.3557999999998</v>
      </c>
      <c r="AO13" s="101">
        <f t="shared" si="21"/>
        <v>0</v>
      </c>
      <c r="AP13" s="101">
        <v>2811.97</v>
      </c>
      <c r="AQ13" s="101">
        <f t="shared" si="22"/>
        <v>0</v>
      </c>
      <c r="AR13" s="101">
        <v>2280.4625999999998</v>
      </c>
      <c r="AS13" s="101">
        <f t="shared" si="23"/>
        <v>0</v>
      </c>
      <c r="AT13" s="101">
        <v>1849.4186</v>
      </c>
      <c r="AU13" s="101">
        <f t="shared" si="24"/>
        <v>0</v>
      </c>
      <c r="AV13" s="101">
        <v>1499.8489</v>
      </c>
      <c r="AW13" s="101">
        <f t="shared" si="25"/>
        <v>0</v>
      </c>
      <c r="AX13" s="195">
        <v>1216.3534</v>
      </c>
      <c r="AY13" s="188">
        <f t="shared" si="26"/>
        <v>0</v>
      </c>
      <c r="AZ13" s="188">
        <v>986.44309999999996</v>
      </c>
      <c r="BA13" s="188">
        <f t="shared" si="27"/>
        <v>0</v>
      </c>
      <c r="BB13" s="188">
        <v>799.9896</v>
      </c>
      <c r="BC13" s="188">
        <f t="shared" si="28"/>
        <v>0</v>
      </c>
      <c r="BD13" s="188">
        <v>648.77869999999996</v>
      </c>
      <c r="BE13" s="188">
        <f t="shared" si="29"/>
        <v>0</v>
      </c>
      <c r="BF13" s="188">
        <v>526.14909999999998</v>
      </c>
      <c r="BG13" s="188">
        <f t="shared" si="30"/>
        <v>0</v>
      </c>
      <c r="BH13" s="188">
        <v>424.69850000000002</v>
      </c>
      <c r="BI13" s="188">
        <f t="shared" si="31"/>
        <v>0</v>
      </c>
      <c r="BJ13" s="188">
        <v>346.4237</v>
      </c>
      <c r="BK13" s="188">
        <f t="shared" si="32"/>
        <v>0</v>
      </c>
      <c r="BL13" s="189">
        <v>280.94409999999999</v>
      </c>
      <c r="BM13" s="189">
        <f t="shared" si="33"/>
        <v>0</v>
      </c>
      <c r="BN13" s="189">
        <v>227.84110000000001</v>
      </c>
      <c r="BO13" s="189">
        <f t="shared" si="34"/>
        <v>0</v>
      </c>
      <c r="BP13" s="189">
        <v>184.77549999999999</v>
      </c>
      <c r="BQ13" s="189">
        <f t="shared" si="35"/>
        <v>0</v>
      </c>
      <c r="BR13" s="189">
        <v>149.85</v>
      </c>
      <c r="BS13" s="189">
        <f t="shared" si="36"/>
        <v>0</v>
      </c>
      <c r="BT13" s="189">
        <v>121.52589999999999</v>
      </c>
      <c r="BU13" s="189">
        <f t="shared" si="37"/>
        <v>0</v>
      </c>
      <c r="BV13" s="189">
        <v>98.555599999999998</v>
      </c>
      <c r="BW13" s="189">
        <f t="shared" si="38"/>
        <v>0</v>
      </c>
      <c r="BX13" s="189">
        <v>79.927000000000007</v>
      </c>
      <c r="BY13" s="189">
        <f t="shared" si="39"/>
        <v>0</v>
      </c>
      <c r="BZ13" s="189">
        <v>64.819500000000005</v>
      </c>
      <c r="CA13" s="189">
        <f t="shared" si="40"/>
        <v>0</v>
      </c>
      <c r="CB13" s="189">
        <v>52.567599999999999</v>
      </c>
      <c r="CC13" s="189">
        <f t="shared" si="41"/>
        <v>0</v>
      </c>
      <c r="CD13" s="189">
        <v>42.631500000000003</v>
      </c>
      <c r="CE13" s="189">
        <f t="shared" si="42"/>
        <v>0</v>
      </c>
      <c r="CF13" s="189">
        <v>34.573399999999999</v>
      </c>
      <c r="CG13" s="189">
        <f t="shared" si="43"/>
        <v>0</v>
      </c>
      <c r="CH13" s="189">
        <v>28.038499999999999</v>
      </c>
      <c r="CI13" s="189">
        <f t="shared" si="44"/>
        <v>0</v>
      </c>
      <c r="CJ13" s="189">
        <v>22.738800000000001</v>
      </c>
      <c r="CK13" s="189">
        <f t="shared" si="45"/>
        <v>0</v>
      </c>
      <c r="CL13" s="189">
        <v>18.440799999999999</v>
      </c>
      <c r="CM13" s="189">
        <f t="shared" si="46"/>
        <v>0</v>
      </c>
      <c r="CN13" s="189">
        <v>14.9552</v>
      </c>
      <c r="CO13" s="189">
        <f t="shared" si="47"/>
        <v>0</v>
      </c>
      <c r="CP13" s="189">
        <v>12.128399999999999</v>
      </c>
      <c r="CQ13" s="189">
        <f t="shared" si="48"/>
        <v>0</v>
      </c>
      <c r="CR13" s="189">
        <v>9.8360000000000003</v>
      </c>
      <c r="CS13" s="189">
        <f t="shared" si="49"/>
        <v>0</v>
      </c>
      <c r="CT13" s="189">
        <v>7.9767999999999999</v>
      </c>
      <c r="CU13" s="189">
        <f t="shared" si="50"/>
        <v>0</v>
      </c>
      <c r="CV13" s="189">
        <v>6.4690000000000003</v>
      </c>
      <c r="CW13" s="189">
        <f t="shared" si="51"/>
        <v>0</v>
      </c>
      <c r="CX13" s="189">
        <v>5.2462999999999997</v>
      </c>
      <c r="CY13" s="189">
        <f t="shared" si="52"/>
        <v>0</v>
      </c>
      <c r="CZ13" s="189">
        <v>4.2546999999999997</v>
      </c>
      <c r="DA13" s="189">
        <f t="shared" si="53"/>
        <v>0</v>
      </c>
      <c r="DB13" s="189">
        <v>3.4504999999999999</v>
      </c>
      <c r="DC13" s="189">
        <f t="shared" si="54"/>
        <v>0</v>
      </c>
      <c r="DD13" s="189">
        <v>2.7982999999999998</v>
      </c>
      <c r="DE13" s="189">
        <f t="shared" si="55"/>
        <v>0</v>
      </c>
      <c r="DF13" s="189">
        <v>2.2692999999999999</v>
      </c>
      <c r="DG13" s="189">
        <f t="shared" si="56"/>
        <v>0</v>
      </c>
      <c r="DH13" s="189">
        <v>1.8404</v>
      </c>
      <c r="DI13" s="189">
        <f t="shared" si="57"/>
        <v>0</v>
      </c>
      <c r="DJ13" s="189">
        <v>1.4924999999999999</v>
      </c>
      <c r="DK13" s="189">
        <f t="shared" si="58"/>
        <v>0</v>
      </c>
      <c r="DL13" s="189">
        <v>1.2103999999999999</v>
      </c>
      <c r="DM13" s="189">
        <f t="shared" si="59"/>
        <v>0</v>
      </c>
      <c r="DN13" s="184">
        <v>0.98160000000000003</v>
      </c>
      <c r="DO13" s="185">
        <f t="shared" si="60"/>
        <v>0</v>
      </c>
      <c r="DP13" s="185">
        <v>0.79610000000000003</v>
      </c>
      <c r="DQ13" s="185">
        <f t="shared" si="61"/>
        <v>0</v>
      </c>
      <c r="DR13" s="185">
        <v>0.64559999999999995</v>
      </c>
      <c r="DS13" s="185">
        <f t="shared" si="62"/>
        <v>0</v>
      </c>
      <c r="DT13" s="185">
        <v>0.52359999999999995</v>
      </c>
      <c r="DU13" s="185">
        <f t="shared" si="63"/>
        <v>0</v>
      </c>
      <c r="DV13" s="185">
        <v>0.42459999999999998</v>
      </c>
      <c r="DW13" s="185">
        <f t="shared" si="64"/>
        <v>0</v>
      </c>
      <c r="DX13" s="185">
        <v>0.34439999999999998</v>
      </c>
      <c r="DY13" s="185">
        <f t="shared" si="65"/>
        <v>0</v>
      </c>
      <c r="DZ13" s="185">
        <v>0.27929999999999999</v>
      </c>
      <c r="EA13" s="185">
        <f t="shared" si="66"/>
        <v>0</v>
      </c>
    </row>
    <row r="14" spans="1:131" ht="15" customHeight="1" x14ac:dyDescent="0.25">
      <c r="A14" s="42" t="s">
        <v>11</v>
      </c>
      <c r="B14" s="6">
        <v>1001</v>
      </c>
      <c r="C14" s="6">
        <v>1</v>
      </c>
      <c r="D14" s="67">
        <f>(LARGE('Annual Heat Inputs'!D14:K14,1)+LARGE('Annual Heat Inputs'!D14:K14,2)+LARGE('Annual Heat Inputs'!D14:K14,3))/3</f>
        <v>32222167.582999993</v>
      </c>
      <c r="E14" s="68">
        <v>1165162556</v>
      </c>
      <c r="F14" s="107">
        <f t="shared" si="0"/>
        <v>2.7654654208609835E-2</v>
      </c>
      <c r="G14" s="97">
        <v>161456</v>
      </c>
      <c r="H14" s="101">
        <f t="shared" si="1"/>
        <v>4465.0098499053092</v>
      </c>
      <c r="I14" s="101">
        <f>MIN(H14,'SO2 Annual Emissions'!L14,' Retirement Adjustments'!D14)</f>
        <v>2355.4850000000001</v>
      </c>
      <c r="J14" s="101">
        <v>80318.265899999999</v>
      </c>
      <c r="K14" s="101">
        <f t="shared" si="6"/>
        <v>2355.4850000000001</v>
      </c>
      <c r="L14" s="101">
        <v>65136.826500000003</v>
      </c>
      <c r="M14" s="101">
        <f t="shared" si="7"/>
        <v>2355.4850000000001</v>
      </c>
      <c r="N14" s="101">
        <v>52824.922500000001</v>
      </c>
      <c r="O14" s="101">
        <f t="shared" si="8"/>
        <v>2355.4850000000001</v>
      </c>
      <c r="P14" s="101">
        <v>42840.1656</v>
      </c>
      <c r="Q14" s="101">
        <f t="shared" si="9"/>
        <v>2355.4850000000001</v>
      </c>
      <c r="R14" s="101">
        <v>34742.6878</v>
      </c>
      <c r="S14" s="101">
        <f t="shared" si="10"/>
        <v>2355.4850000000001</v>
      </c>
      <c r="T14" s="101">
        <v>28175.762999999999</v>
      </c>
      <c r="U14" s="101">
        <f t="shared" si="11"/>
        <v>2355.4850000000001</v>
      </c>
      <c r="V14" s="101">
        <v>22850.0923</v>
      </c>
      <c r="W14" s="101">
        <f t="shared" si="12"/>
        <v>2355.4850000000001</v>
      </c>
      <c r="X14" s="101">
        <v>18531.058700000001</v>
      </c>
      <c r="Y14" s="101">
        <f t="shared" si="13"/>
        <v>2355.4850000000001</v>
      </c>
      <c r="Z14" s="101">
        <v>15028.391600000001</v>
      </c>
      <c r="AA14" s="101">
        <f t="shared" si="14"/>
        <v>2355.4850000000001</v>
      </c>
      <c r="AB14" s="101">
        <v>12187.784799999999</v>
      </c>
      <c r="AC14" s="101">
        <f t="shared" si="15"/>
        <v>2355.4850000000001</v>
      </c>
      <c r="AD14" s="101">
        <v>9884.0980999999992</v>
      </c>
      <c r="AE14" s="101">
        <f t="shared" si="16"/>
        <v>2355.4850000000001</v>
      </c>
      <c r="AF14" s="101">
        <v>8015.8451999999997</v>
      </c>
      <c r="AG14" s="101">
        <f t="shared" si="17"/>
        <v>2355.4850000000001</v>
      </c>
      <c r="AH14" s="101">
        <v>6500.7219999999998</v>
      </c>
      <c r="AI14" s="101">
        <f t="shared" si="18"/>
        <v>2355.4850000000001</v>
      </c>
      <c r="AJ14" s="101">
        <v>5271.9813999999997</v>
      </c>
      <c r="AK14" s="101">
        <f t="shared" si="19"/>
        <v>2355.4850000000001</v>
      </c>
      <c r="AL14" s="101">
        <v>4275.4924000000001</v>
      </c>
      <c r="AM14" s="101">
        <f t="shared" si="20"/>
        <v>2355.4850000000001</v>
      </c>
      <c r="AN14" s="101">
        <v>3467.3557999999998</v>
      </c>
      <c r="AO14" s="101">
        <f t="shared" si="21"/>
        <v>2355.4850000000001</v>
      </c>
      <c r="AP14" s="101">
        <v>2811.97</v>
      </c>
      <c r="AQ14" s="101">
        <f t="shared" si="22"/>
        <v>2355.4850000000001</v>
      </c>
      <c r="AR14" s="101">
        <v>2280.4625999999998</v>
      </c>
      <c r="AS14" s="101">
        <f t="shared" si="23"/>
        <v>2355.4850000000001</v>
      </c>
      <c r="AT14" s="101">
        <v>1849.4186</v>
      </c>
      <c r="AU14" s="101">
        <f t="shared" si="24"/>
        <v>2355.4850000000001</v>
      </c>
      <c r="AV14" s="101">
        <v>1499.8489</v>
      </c>
      <c r="AW14" s="101">
        <f t="shared" si="25"/>
        <v>2355.4850000000001</v>
      </c>
      <c r="AX14" s="195">
        <v>1216.3534</v>
      </c>
      <c r="AY14" s="188">
        <f t="shared" si="26"/>
        <v>2355.4850000000001</v>
      </c>
      <c r="AZ14" s="188">
        <v>986.44309999999996</v>
      </c>
      <c r="BA14" s="188">
        <f t="shared" si="27"/>
        <v>2355.4850000000001</v>
      </c>
      <c r="BB14" s="188">
        <v>799.9896</v>
      </c>
      <c r="BC14" s="188">
        <f t="shared" si="28"/>
        <v>2355.4850000000001</v>
      </c>
      <c r="BD14" s="188">
        <v>648.77869999999996</v>
      </c>
      <c r="BE14" s="188">
        <f t="shared" si="29"/>
        <v>2355.4850000000001</v>
      </c>
      <c r="BF14" s="188">
        <v>526.14909999999998</v>
      </c>
      <c r="BG14" s="188">
        <f t="shared" si="30"/>
        <v>2355.4850000000001</v>
      </c>
      <c r="BH14" s="188">
        <v>424.69850000000002</v>
      </c>
      <c r="BI14" s="188">
        <f t="shared" si="31"/>
        <v>2355.4850000000001</v>
      </c>
      <c r="BJ14" s="188">
        <v>346.4237</v>
      </c>
      <c r="BK14" s="188">
        <f t="shared" si="32"/>
        <v>2355.4850000000001</v>
      </c>
      <c r="BL14" s="189">
        <v>280.94409999999999</v>
      </c>
      <c r="BM14" s="189">
        <f t="shared" si="33"/>
        <v>2355.4850000000001</v>
      </c>
      <c r="BN14" s="189">
        <v>227.84110000000001</v>
      </c>
      <c r="BO14" s="189">
        <f t="shared" si="34"/>
        <v>2355.4850000000001</v>
      </c>
      <c r="BP14" s="189">
        <v>184.77549999999999</v>
      </c>
      <c r="BQ14" s="189">
        <f t="shared" si="35"/>
        <v>2355.4850000000001</v>
      </c>
      <c r="BR14" s="189">
        <v>149.85</v>
      </c>
      <c r="BS14" s="189">
        <f t="shared" si="36"/>
        <v>2355.4850000000001</v>
      </c>
      <c r="BT14" s="189">
        <v>121.52589999999999</v>
      </c>
      <c r="BU14" s="189">
        <f t="shared" si="37"/>
        <v>2355.4850000000001</v>
      </c>
      <c r="BV14" s="189">
        <v>98.555599999999998</v>
      </c>
      <c r="BW14" s="189">
        <f t="shared" si="38"/>
        <v>2355.4850000000001</v>
      </c>
      <c r="BX14" s="189">
        <v>79.927000000000007</v>
      </c>
      <c r="BY14" s="189">
        <f t="shared" si="39"/>
        <v>2355.4850000000001</v>
      </c>
      <c r="BZ14" s="189">
        <v>64.819500000000005</v>
      </c>
      <c r="CA14" s="189">
        <f t="shared" si="40"/>
        <v>2355.4850000000001</v>
      </c>
      <c r="CB14" s="189">
        <v>52.567599999999999</v>
      </c>
      <c r="CC14" s="189">
        <f t="shared" si="41"/>
        <v>2355.4850000000001</v>
      </c>
      <c r="CD14" s="189">
        <v>42.631500000000003</v>
      </c>
      <c r="CE14" s="189">
        <f t="shared" si="42"/>
        <v>2355.4850000000001</v>
      </c>
      <c r="CF14" s="189">
        <v>34.573399999999999</v>
      </c>
      <c r="CG14" s="189">
        <f t="shared" si="43"/>
        <v>2355.4850000000001</v>
      </c>
      <c r="CH14" s="189">
        <v>28.038499999999999</v>
      </c>
      <c r="CI14" s="189">
        <f t="shared" si="44"/>
        <v>2355.4850000000001</v>
      </c>
      <c r="CJ14" s="189">
        <v>22.738800000000001</v>
      </c>
      <c r="CK14" s="189">
        <f t="shared" si="45"/>
        <v>2355.4850000000001</v>
      </c>
      <c r="CL14" s="189">
        <v>18.440799999999999</v>
      </c>
      <c r="CM14" s="189">
        <f t="shared" si="46"/>
        <v>2355.4850000000001</v>
      </c>
      <c r="CN14" s="189">
        <v>14.9552</v>
      </c>
      <c r="CO14" s="189">
        <f t="shared" si="47"/>
        <v>2355.4850000000001</v>
      </c>
      <c r="CP14" s="189">
        <v>12.128399999999999</v>
      </c>
      <c r="CQ14" s="189">
        <f t="shared" si="48"/>
        <v>2355.4850000000001</v>
      </c>
      <c r="CR14" s="189">
        <v>9.8360000000000003</v>
      </c>
      <c r="CS14" s="189">
        <f t="shared" si="49"/>
        <v>2355.4850000000001</v>
      </c>
      <c r="CT14" s="189">
        <v>7.9767999999999999</v>
      </c>
      <c r="CU14" s="189">
        <f t="shared" si="50"/>
        <v>2355.4850000000001</v>
      </c>
      <c r="CV14" s="189">
        <v>6.4690000000000003</v>
      </c>
      <c r="CW14" s="189">
        <f t="shared" si="51"/>
        <v>2355.4850000000001</v>
      </c>
      <c r="CX14" s="189">
        <v>5.2462999999999997</v>
      </c>
      <c r="CY14" s="189">
        <f t="shared" si="52"/>
        <v>2355.4850000000001</v>
      </c>
      <c r="CZ14" s="189">
        <v>4.2546999999999997</v>
      </c>
      <c r="DA14" s="189">
        <f t="shared" si="53"/>
        <v>2355.4850000000001</v>
      </c>
      <c r="DB14" s="189">
        <v>3.4504999999999999</v>
      </c>
      <c r="DC14" s="189">
        <f t="shared" si="54"/>
        <v>2355.4850000000001</v>
      </c>
      <c r="DD14" s="189">
        <v>2.7982999999999998</v>
      </c>
      <c r="DE14" s="189">
        <f t="shared" si="55"/>
        <v>2355.4850000000001</v>
      </c>
      <c r="DF14" s="189">
        <v>2.2692999999999999</v>
      </c>
      <c r="DG14" s="189">
        <f t="shared" si="56"/>
        <v>2355.4850000000001</v>
      </c>
      <c r="DH14" s="189">
        <v>1.8404</v>
      </c>
      <c r="DI14" s="189">
        <f t="shared" si="57"/>
        <v>2355.4850000000001</v>
      </c>
      <c r="DJ14" s="189">
        <v>1.4924999999999999</v>
      </c>
      <c r="DK14" s="189">
        <f t="shared" si="58"/>
        <v>2355.4850000000001</v>
      </c>
      <c r="DL14" s="189">
        <v>1.2103999999999999</v>
      </c>
      <c r="DM14" s="189">
        <f t="shared" si="59"/>
        <v>2355.4850000000001</v>
      </c>
      <c r="DN14" s="184">
        <v>0.98160000000000003</v>
      </c>
      <c r="DO14" s="185">
        <f t="shared" si="60"/>
        <v>2355.4850000000001</v>
      </c>
      <c r="DP14" s="185">
        <v>0.79610000000000003</v>
      </c>
      <c r="DQ14" s="185">
        <f t="shared" si="61"/>
        <v>2355.4850000000001</v>
      </c>
      <c r="DR14" s="185">
        <v>0.64559999999999995</v>
      </c>
      <c r="DS14" s="185">
        <f t="shared" si="62"/>
        <v>2355.4850000000001</v>
      </c>
      <c r="DT14" s="185">
        <v>0.52359999999999995</v>
      </c>
      <c r="DU14" s="185">
        <f t="shared" si="63"/>
        <v>2355.4850000000001</v>
      </c>
      <c r="DV14" s="185">
        <v>0.42459999999999998</v>
      </c>
      <c r="DW14" s="185">
        <f t="shared" si="64"/>
        <v>2355.4850000000001</v>
      </c>
      <c r="DX14" s="185">
        <v>0.34439999999999998</v>
      </c>
      <c r="DY14" s="185">
        <f t="shared" si="65"/>
        <v>2355.4850000000001</v>
      </c>
      <c r="DZ14" s="185">
        <v>0.27929999999999999</v>
      </c>
      <c r="EA14" s="185">
        <f t="shared" si="66"/>
        <v>2355.4850000000001</v>
      </c>
    </row>
    <row r="15" spans="1:131" ht="15" customHeight="1" x14ac:dyDescent="0.25">
      <c r="A15" s="42" t="s">
        <v>11</v>
      </c>
      <c r="B15" s="6">
        <v>1001</v>
      </c>
      <c r="C15" s="6">
        <v>2</v>
      </c>
      <c r="D15" s="67">
        <f>(LARGE('Annual Heat Inputs'!D15:K15,1)+LARGE('Annual Heat Inputs'!D15:K15,2)+LARGE('Annual Heat Inputs'!D15:K15,3))/3</f>
        <v>33941197.560666665</v>
      </c>
      <c r="E15" s="68">
        <v>1165162556</v>
      </c>
      <c r="F15" s="107">
        <f t="shared" si="0"/>
        <v>2.9130010560231789E-2</v>
      </c>
      <c r="G15" s="97">
        <v>161456</v>
      </c>
      <c r="H15" s="101">
        <f t="shared" si="1"/>
        <v>4703.2149850127835</v>
      </c>
      <c r="I15" s="101">
        <f>MIN(H15,'SO2 Annual Emissions'!L15,' Retirement Adjustments'!D15)</f>
        <v>2272.1979999999999</v>
      </c>
      <c r="J15" s="101">
        <v>80318.265899999999</v>
      </c>
      <c r="K15" s="101">
        <f t="shared" si="6"/>
        <v>2272.1979999999999</v>
      </c>
      <c r="L15" s="101">
        <v>65136.826500000003</v>
      </c>
      <c r="M15" s="101">
        <f t="shared" si="7"/>
        <v>2272.1979999999999</v>
      </c>
      <c r="N15" s="101">
        <v>52824.922500000001</v>
      </c>
      <c r="O15" s="101">
        <f t="shared" si="8"/>
        <v>2272.1979999999999</v>
      </c>
      <c r="P15" s="101">
        <v>42840.1656</v>
      </c>
      <c r="Q15" s="101">
        <f t="shared" si="9"/>
        <v>2272.1979999999999</v>
      </c>
      <c r="R15" s="101">
        <v>34742.6878</v>
      </c>
      <c r="S15" s="101">
        <f t="shared" si="10"/>
        <v>2272.1979999999999</v>
      </c>
      <c r="T15" s="101">
        <v>28175.762999999999</v>
      </c>
      <c r="U15" s="101">
        <f t="shared" si="11"/>
        <v>2272.1979999999999</v>
      </c>
      <c r="V15" s="101">
        <v>22850.0923</v>
      </c>
      <c r="W15" s="101">
        <f t="shared" si="12"/>
        <v>2272.1979999999999</v>
      </c>
      <c r="X15" s="101">
        <v>18531.058700000001</v>
      </c>
      <c r="Y15" s="101">
        <f t="shared" si="13"/>
        <v>2272.1979999999999</v>
      </c>
      <c r="Z15" s="101">
        <v>15028.391600000001</v>
      </c>
      <c r="AA15" s="101">
        <f t="shared" si="14"/>
        <v>2272.1979999999999</v>
      </c>
      <c r="AB15" s="101">
        <v>12187.784799999999</v>
      </c>
      <c r="AC15" s="101">
        <f t="shared" si="15"/>
        <v>2272.1979999999999</v>
      </c>
      <c r="AD15" s="101">
        <v>9884.0980999999992</v>
      </c>
      <c r="AE15" s="101">
        <f t="shared" si="16"/>
        <v>2272.1979999999999</v>
      </c>
      <c r="AF15" s="101">
        <v>8015.8451999999997</v>
      </c>
      <c r="AG15" s="101">
        <f t="shared" si="17"/>
        <v>2272.1979999999999</v>
      </c>
      <c r="AH15" s="101">
        <v>6500.7219999999998</v>
      </c>
      <c r="AI15" s="101">
        <f t="shared" si="18"/>
        <v>2272.1979999999999</v>
      </c>
      <c r="AJ15" s="101">
        <v>5271.9813999999997</v>
      </c>
      <c r="AK15" s="101">
        <f t="shared" si="19"/>
        <v>2272.1979999999999</v>
      </c>
      <c r="AL15" s="101">
        <v>4275.4924000000001</v>
      </c>
      <c r="AM15" s="101">
        <f t="shared" si="20"/>
        <v>2272.1979999999999</v>
      </c>
      <c r="AN15" s="101">
        <v>3467.3557999999998</v>
      </c>
      <c r="AO15" s="101">
        <f t="shared" si="21"/>
        <v>2272.1979999999999</v>
      </c>
      <c r="AP15" s="101">
        <v>2811.97</v>
      </c>
      <c r="AQ15" s="101">
        <f t="shared" si="22"/>
        <v>2272.1979999999999</v>
      </c>
      <c r="AR15" s="101">
        <v>2280.4625999999998</v>
      </c>
      <c r="AS15" s="101">
        <f t="shared" si="23"/>
        <v>2272.1979999999999</v>
      </c>
      <c r="AT15" s="101">
        <v>1849.4186</v>
      </c>
      <c r="AU15" s="101">
        <f t="shared" si="24"/>
        <v>2272.1979999999999</v>
      </c>
      <c r="AV15" s="101">
        <v>1499.8489</v>
      </c>
      <c r="AW15" s="101">
        <f t="shared" si="25"/>
        <v>2272.1979999999999</v>
      </c>
      <c r="AX15" s="195">
        <v>1216.3534</v>
      </c>
      <c r="AY15" s="188">
        <f t="shared" si="26"/>
        <v>2272.1979999999999</v>
      </c>
      <c r="AZ15" s="188">
        <v>986.44309999999996</v>
      </c>
      <c r="BA15" s="188">
        <f t="shared" si="27"/>
        <v>2272.1979999999999</v>
      </c>
      <c r="BB15" s="188">
        <v>799.9896</v>
      </c>
      <c r="BC15" s="188">
        <f t="shared" si="28"/>
        <v>2272.1979999999999</v>
      </c>
      <c r="BD15" s="188">
        <v>648.77869999999996</v>
      </c>
      <c r="BE15" s="188">
        <f t="shared" si="29"/>
        <v>2272.1979999999999</v>
      </c>
      <c r="BF15" s="188">
        <v>526.14909999999998</v>
      </c>
      <c r="BG15" s="188">
        <f t="shared" si="30"/>
        <v>2272.1979999999999</v>
      </c>
      <c r="BH15" s="188">
        <v>424.69850000000002</v>
      </c>
      <c r="BI15" s="188">
        <f t="shared" si="31"/>
        <v>2272.1979999999999</v>
      </c>
      <c r="BJ15" s="188">
        <v>346.4237</v>
      </c>
      <c r="BK15" s="188">
        <f t="shared" si="32"/>
        <v>2272.1979999999999</v>
      </c>
      <c r="BL15" s="189">
        <v>280.94409999999999</v>
      </c>
      <c r="BM15" s="189">
        <f t="shared" si="33"/>
        <v>2272.1979999999999</v>
      </c>
      <c r="BN15" s="189">
        <v>227.84110000000001</v>
      </c>
      <c r="BO15" s="189">
        <f t="shared" si="34"/>
        <v>2272.1979999999999</v>
      </c>
      <c r="BP15" s="189">
        <v>184.77549999999999</v>
      </c>
      <c r="BQ15" s="189">
        <f t="shared" si="35"/>
        <v>2272.1979999999999</v>
      </c>
      <c r="BR15" s="189">
        <v>149.85</v>
      </c>
      <c r="BS15" s="189">
        <f t="shared" si="36"/>
        <v>2272.1979999999999</v>
      </c>
      <c r="BT15" s="189">
        <v>121.52589999999999</v>
      </c>
      <c r="BU15" s="189">
        <f t="shared" si="37"/>
        <v>2272.1979999999999</v>
      </c>
      <c r="BV15" s="189">
        <v>98.555599999999998</v>
      </c>
      <c r="BW15" s="189">
        <f t="shared" si="38"/>
        <v>2272.1979999999999</v>
      </c>
      <c r="BX15" s="189">
        <v>79.927000000000007</v>
      </c>
      <c r="BY15" s="189">
        <f t="shared" si="39"/>
        <v>2272.1979999999999</v>
      </c>
      <c r="BZ15" s="189">
        <v>64.819500000000005</v>
      </c>
      <c r="CA15" s="189">
        <f t="shared" si="40"/>
        <v>2272.1979999999999</v>
      </c>
      <c r="CB15" s="189">
        <v>52.567599999999999</v>
      </c>
      <c r="CC15" s="189">
        <f t="shared" si="41"/>
        <v>2272.1979999999999</v>
      </c>
      <c r="CD15" s="189">
        <v>42.631500000000003</v>
      </c>
      <c r="CE15" s="189">
        <f t="shared" si="42"/>
        <v>2272.1979999999999</v>
      </c>
      <c r="CF15" s="189">
        <v>34.573399999999999</v>
      </c>
      <c r="CG15" s="189">
        <f t="shared" si="43"/>
        <v>2272.1979999999999</v>
      </c>
      <c r="CH15" s="189">
        <v>28.038499999999999</v>
      </c>
      <c r="CI15" s="189">
        <f t="shared" si="44"/>
        <v>2272.1979999999999</v>
      </c>
      <c r="CJ15" s="189">
        <v>22.738800000000001</v>
      </c>
      <c r="CK15" s="189">
        <f t="shared" si="45"/>
        <v>2272.1979999999999</v>
      </c>
      <c r="CL15" s="189">
        <v>18.440799999999999</v>
      </c>
      <c r="CM15" s="189">
        <f t="shared" si="46"/>
        <v>2272.1979999999999</v>
      </c>
      <c r="CN15" s="189">
        <v>14.9552</v>
      </c>
      <c r="CO15" s="189">
        <f t="shared" si="47"/>
        <v>2272.1979999999999</v>
      </c>
      <c r="CP15" s="189">
        <v>12.128399999999999</v>
      </c>
      <c r="CQ15" s="189">
        <f t="shared" si="48"/>
        <v>2272.1979999999999</v>
      </c>
      <c r="CR15" s="189">
        <v>9.8360000000000003</v>
      </c>
      <c r="CS15" s="189">
        <f t="shared" si="49"/>
        <v>2272.1979999999999</v>
      </c>
      <c r="CT15" s="189">
        <v>7.9767999999999999</v>
      </c>
      <c r="CU15" s="189">
        <f t="shared" si="50"/>
        <v>2272.1979999999999</v>
      </c>
      <c r="CV15" s="189">
        <v>6.4690000000000003</v>
      </c>
      <c r="CW15" s="189">
        <f t="shared" si="51"/>
        <v>2272.1979999999999</v>
      </c>
      <c r="CX15" s="189">
        <v>5.2462999999999997</v>
      </c>
      <c r="CY15" s="189">
        <f t="shared" si="52"/>
        <v>2272.1979999999999</v>
      </c>
      <c r="CZ15" s="189">
        <v>4.2546999999999997</v>
      </c>
      <c r="DA15" s="189">
        <f t="shared" si="53"/>
        <v>2272.1979999999999</v>
      </c>
      <c r="DB15" s="189">
        <v>3.4504999999999999</v>
      </c>
      <c r="DC15" s="189">
        <f t="shared" si="54"/>
        <v>2272.1979999999999</v>
      </c>
      <c r="DD15" s="189">
        <v>2.7982999999999998</v>
      </c>
      <c r="DE15" s="189">
        <f t="shared" si="55"/>
        <v>2272.1979999999999</v>
      </c>
      <c r="DF15" s="189">
        <v>2.2692999999999999</v>
      </c>
      <c r="DG15" s="189">
        <f t="shared" si="56"/>
        <v>2272.1979999999999</v>
      </c>
      <c r="DH15" s="189">
        <v>1.8404</v>
      </c>
      <c r="DI15" s="189">
        <f t="shared" si="57"/>
        <v>2272.1979999999999</v>
      </c>
      <c r="DJ15" s="189">
        <v>1.4924999999999999</v>
      </c>
      <c r="DK15" s="189">
        <f t="shared" si="58"/>
        <v>2272.1979999999999</v>
      </c>
      <c r="DL15" s="189">
        <v>1.2103999999999999</v>
      </c>
      <c r="DM15" s="189">
        <f t="shared" si="59"/>
        <v>2272.1979999999999</v>
      </c>
      <c r="DN15" s="184">
        <v>0.98160000000000003</v>
      </c>
      <c r="DO15" s="185">
        <f t="shared" si="60"/>
        <v>2272.1979999999999</v>
      </c>
      <c r="DP15" s="185">
        <v>0.79610000000000003</v>
      </c>
      <c r="DQ15" s="185">
        <f t="shared" si="61"/>
        <v>2272.1979999999999</v>
      </c>
      <c r="DR15" s="185">
        <v>0.64559999999999995</v>
      </c>
      <c r="DS15" s="185">
        <f t="shared" si="62"/>
        <v>2272.1979999999999</v>
      </c>
      <c r="DT15" s="185">
        <v>0.52359999999999995</v>
      </c>
      <c r="DU15" s="185">
        <f t="shared" si="63"/>
        <v>2272.1979999999999</v>
      </c>
      <c r="DV15" s="185">
        <v>0.42459999999999998</v>
      </c>
      <c r="DW15" s="185">
        <f t="shared" si="64"/>
        <v>2272.1979999999999</v>
      </c>
      <c r="DX15" s="185">
        <v>0.34439999999999998</v>
      </c>
      <c r="DY15" s="185">
        <f t="shared" si="65"/>
        <v>2272.1979999999999</v>
      </c>
      <c r="DZ15" s="185">
        <v>0.27929999999999999</v>
      </c>
      <c r="EA15" s="185">
        <f t="shared" si="66"/>
        <v>2272.1979999999999</v>
      </c>
    </row>
    <row r="16" spans="1:131" ht="15" customHeight="1" x14ac:dyDescent="0.25">
      <c r="A16" s="42" t="s">
        <v>11</v>
      </c>
      <c r="B16" s="6">
        <v>1001</v>
      </c>
      <c r="C16" s="6">
        <v>4</v>
      </c>
      <c r="D16" s="67">
        <f>(LARGE('Annual Heat Inputs'!D16:K16,1)+LARGE('Annual Heat Inputs'!D16:K16,2)+LARGE('Annual Heat Inputs'!D16:K16,3))/3</f>
        <v>243332.799</v>
      </c>
      <c r="E16" s="68">
        <v>1165162556</v>
      </c>
      <c r="F16" s="107">
        <f t="shared" si="0"/>
        <v>2.0884021525319253E-4</v>
      </c>
      <c r="G16" s="97">
        <v>161456</v>
      </c>
      <c r="H16" s="101">
        <f t="shared" si="1"/>
        <v>33.718505793919455</v>
      </c>
      <c r="I16" s="101">
        <f>MIN(H16,'SO2 Annual Emissions'!L16,' Retirement Adjustments'!D16)</f>
        <v>0.112</v>
      </c>
      <c r="J16" s="101">
        <v>80318.265899999999</v>
      </c>
      <c r="K16" s="101">
        <f t="shared" si="6"/>
        <v>0.112</v>
      </c>
      <c r="L16" s="101">
        <v>65136.826500000003</v>
      </c>
      <c r="M16" s="101">
        <f>K16</f>
        <v>0.112</v>
      </c>
      <c r="N16" s="101">
        <v>52824.922500000001</v>
      </c>
      <c r="O16" s="101">
        <f>M16</f>
        <v>0.112</v>
      </c>
      <c r="P16" s="101">
        <v>42840.1656</v>
      </c>
      <c r="Q16" s="101">
        <f t="shared" si="9"/>
        <v>0.112</v>
      </c>
      <c r="R16" s="101">
        <v>34742.6878</v>
      </c>
      <c r="S16" s="101">
        <f>Q16</f>
        <v>0.112</v>
      </c>
      <c r="T16" s="101">
        <v>28175.762999999999</v>
      </c>
      <c r="U16" s="101">
        <f>S16</f>
        <v>0.112</v>
      </c>
      <c r="V16" s="101">
        <v>22850.0923</v>
      </c>
      <c r="W16" s="101">
        <f>U16</f>
        <v>0.112</v>
      </c>
      <c r="X16" s="101">
        <v>18531.058700000001</v>
      </c>
      <c r="Y16" s="101">
        <f>W16</f>
        <v>0.112</v>
      </c>
      <c r="Z16" s="101">
        <v>15028.391600000001</v>
      </c>
      <c r="AA16" s="101">
        <f>Y16</f>
        <v>0.112</v>
      </c>
      <c r="AB16" s="101">
        <v>12187.784799999999</v>
      </c>
      <c r="AC16" s="101">
        <f>AA16</f>
        <v>0.112</v>
      </c>
      <c r="AD16" s="101">
        <v>9884.0980999999992</v>
      </c>
      <c r="AE16" s="101">
        <f>AC16</f>
        <v>0.112</v>
      </c>
      <c r="AF16" s="101">
        <v>8015.8451999999997</v>
      </c>
      <c r="AG16" s="101">
        <f>AE16</f>
        <v>0.112</v>
      </c>
      <c r="AH16" s="101">
        <v>6500.7219999999998</v>
      </c>
      <c r="AI16" s="101">
        <f>AG16</f>
        <v>0.112</v>
      </c>
      <c r="AJ16" s="101">
        <v>5271.9813999999997</v>
      </c>
      <c r="AK16" s="101">
        <f>AI16</f>
        <v>0.112</v>
      </c>
      <c r="AL16" s="101">
        <v>4275.4924000000001</v>
      </c>
      <c r="AM16" s="101">
        <f>AK16</f>
        <v>0.112</v>
      </c>
      <c r="AN16" s="101">
        <v>3467.3557999999998</v>
      </c>
      <c r="AO16" s="101">
        <f>AM16</f>
        <v>0.112</v>
      </c>
      <c r="AP16" s="101">
        <v>2811.97</v>
      </c>
      <c r="AQ16" s="101">
        <f>AO16</f>
        <v>0.112</v>
      </c>
      <c r="AR16" s="101">
        <v>2280.4625999999998</v>
      </c>
      <c r="AS16" s="101">
        <f>AQ16</f>
        <v>0.112</v>
      </c>
      <c r="AT16" s="101">
        <v>1849.4186</v>
      </c>
      <c r="AU16" s="101">
        <f>AS16</f>
        <v>0.112</v>
      </c>
      <c r="AV16" s="101">
        <v>1499.8489</v>
      </c>
      <c r="AW16" s="101">
        <f>AU16</f>
        <v>0.112</v>
      </c>
      <c r="AX16" s="195">
        <v>1216.3534</v>
      </c>
      <c r="AY16" s="188">
        <f>AW16</f>
        <v>0.112</v>
      </c>
      <c r="AZ16" s="188">
        <v>986.44309999999996</v>
      </c>
      <c r="BA16" s="188">
        <f>AY16</f>
        <v>0.112</v>
      </c>
      <c r="BB16" s="188">
        <v>799.9896</v>
      </c>
      <c r="BC16" s="188">
        <f>BA16</f>
        <v>0.112</v>
      </c>
      <c r="BD16" s="188">
        <v>648.77869999999996</v>
      </c>
      <c r="BE16" s="188">
        <f>BC16</f>
        <v>0.112</v>
      </c>
      <c r="BF16" s="188">
        <v>526.14909999999998</v>
      </c>
      <c r="BG16" s="188">
        <f>BE16</f>
        <v>0.112</v>
      </c>
      <c r="BH16" s="188">
        <v>424.69850000000002</v>
      </c>
      <c r="BI16" s="188">
        <f>BG16</f>
        <v>0.112</v>
      </c>
      <c r="BJ16" s="188">
        <v>346.4237</v>
      </c>
      <c r="BK16" s="188">
        <f>BI16</f>
        <v>0.112</v>
      </c>
      <c r="BL16" s="189">
        <v>280.94409999999999</v>
      </c>
      <c r="BM16" s="189">
        <f>BK16</f>
        <v>0.112</v>
      </c>
      <c r="BN16" s="189">
        <v>227.84110000000001</v>
      </c>
      <c r="BO16" s="189">
        <f>BM16</f>
        <v>0.112</v>
      </c>
      <c r="BP16" s="189">
        <v>184.77549999999999</v>
      </c>
      <c r="BQ16" s="189">
        <f>BO16</f>
        <v>0.112</v>
      </c>
      <c r="BR16" s="189">
        <v>149.85</v>
      </c>
      <c r="BS16" s="189">
        <f>BQ16</f>
        <v>0.112</v>
      </c>
      <c r="BT16" s="189">
        <v>121.52589999999999</v>
      </c>
      <c r="BU16" s="189">
        <f>BS16</f>
        <v>0.112</v>
      </c>
      <c r="BV16" s="189">
        <v>98.555599999999998</v>
      </c>
      <c r="BW16" s="189">
        <f>BU16</f>
        <v>0.112</v>
      </c>
      <c r="BX16" s="189">
        <v>79.927000000000007</v>
      </c>
      <c r="BY16" s="189">
        <f>BW16</f>
        <v>0.112</v>
      </c>
      <c r="BZ16" s="189">
        <v>64.819500000000005</v>
      </c>
      <c r="CA16" s="189">
        <f>BY16</f>
        <v>0.112</v>
      </c>
      <c r="CB16" s="189">
        <v>52.567599999999999</v>
      </c>
      <c r="CC16" s="189">
        <f>CA16</f>
        <v>0.112</v>
      </c>
      <c r="CD16" s="189">
        <v>42.631500000000003</v>
      </c>
      <c r="CE16" s="189">
        <f>CC16</f>
        <v>0.112</v>
      </c>
      <c r="CF16" s="189">
        <v>34.573399999999999</v>
      </c>
      <c r="CG16" s="189">
        <f>CE16</f>
        <v>0.112</v>
      </c>
      <c r="CH16" s="189">
        <v>28.038499999999999</v>
      </c>
      <c r="CI16" s="189">
        <f>CG16</f>
        <v>0.112</v>
      </c>
      <c r="CJ16" s="189">
        <v>22.738800000000001</v>
      </c>
      <c r="CK16" s="189">
        <f>CI16</f>
        <v>0.112</v>
      </c>
      <c r="CL16" s="189">
        <v>18.440799999999999</v>
      </c>
      <c r="CM16" s="189">
        <f>CK16</f>
        <v>0.112</v>
      </c>
      <c r="CN16" s="189">
        <v>14.9552</v>
      </c>
      <c r="CO16" s="189">
        <f>CM16</f>
        <v>0.112</v>
      </c>
      <c r="CP16" s="189">
        <v>12.128399999999999</v>
      </c>
      <c r="CQ16" s="189">
        <f>CO16</f>
        <v>0.112</v>
      </c>
      <c r="CR16" s="189">
        <v>9.8360000000000003</v>
      </c>
      <c r="CS16" s="189">
        <f>CQ16</f>
        <v>0.112</v>
      </c>
      <c r="CT16" s="189">
        <v>7.9767999999999999</v>
      </c>
      <c r="CU16" s="189">
        <f>CS16</f>
        <v>0.112</v>
      </c>
      <c r="CV16" s="189">
        <v>6.4690000000000003</v>
      </c>
      <c r="CW16" s="189">
        <f>CU16</f>
        <v>0.112</v>
      </c>
      <c r="CX16" s="189">
        <v>5.2462999999999997</v>
      </c>
      <c r="CY16" s="189">
        <f>CW16</f>
        <v>0.112</v>
      </c>
      <c r="CZ16" s="189">
        <v>4.2546999999999997</v>
      </c>
      <c r="DA16" s="189">
        <f>CY16</f>
        <v>0.112</v>
      </c>
      <c r="DB16" s="189">
        <v>3.4504999999999999</v>
      </c>
      <c r="DC16" s="189">
        <f>DA16</f>
        <v>0.112</v>
      </c>
      <c r="DD16" s="189">
        <v>2.7982999999999998</v>
      </c>
      <c r="DE16" s="189">
        <f>DC16</f>
        <v>0.112</v>
      </c>
      <c r="DF16" s="189">
        <v>2.2692999999999999</v>
      </c>
      <c r="DG16" s="189">
        <f>DE16</f>
        <v>0.112</v>
      </c>
      <c r="DH16" s="189">
        <v>1.8404</v>
      </c>
      <c r="DI16" s="189">
        <f>DG16</f>
        <v>0.112</v>
      </c>
      <c r="DJ16" s="189">
        <v>1.4924999999999999</v>
      </c>
      <c r="DK16" s="189">
        <f>DI16</f>
        <v>0.112</v>
      </c>
      <c r="DL16" s="189">
        <v>1.2103999999999999</v>
      </c>
      <c r="DM16" s="189">
        <f>DK16</f>
        <v>0.112</v>
      </c>
      <c r="DN16" s="184">
        <v>0.98160000000000003</v>
      </c>
      <c r="DO16" s="185">
        <f>DM16</f>
        <v>0.112</v>
      </c>
      <c r="DP16" s="185">
        <v>0.79610000000000003</v>
      </c>
      <c r="DQ16" s="185">
        <f>DO16</f>
        <v>0.112</v>
      </c>
      <c r="DR16" s="185">
        <v>0.64559999999999995</v>
      </c>
      <c r="DS16" s="185">
        <f>DQ16</f>
        <v>0.112</v>
      </c>
      <c r="DT16" s="185">
        <v>0.52359999999999995</v>
      </c>
      <c r="DU16" s="185">
        <f>DS16</f>
        <v>0.112</v>
      </c>
      <c r="DV16" s="185">
        <v>0.42459999999999998</v>
      </c>
      <c r="DW16" s="185">
        <f>DU16</f>
        <v>0.112</v>
      </c>
      <c r="DX16" s="185">
        <v>0.34439999999999998</v>
      </c>
      <c r="DY16" s="185">
        <f>DW16</f>
        <v>0.112</v>
      </c>
      <c r="DZ16" s="185">
        <v>0.27929999999999999</v>
      </c>
      <c r="EA16" s="185">
        <f>DY16</f>
        <v>0.112</v>
      </c>
    </row>
    <row r="17" spans="1:131" ht="15" customHeight="1" x14ac:dyDescent="0.25">
      <c r="A17" s="42" t="s">
        <v>12</v>
      </c>
      <c r="B17" s="6">
        <v>983</v>
      </c>
      <c r="C17" s="6">
        <v>1</v>
      </c>
      <c r="D17" s="67">
        <f>(LARGE('Annual Heat Inputs'!D17:K17,1)+LARGE('Annual Heat Inputs'!D17:K17,2)+LARGE('Annual Heat Inputs'!D17:K17,3))/3</f>
        <v>11840420.453333333</v>
      </c>
      <c r="E17" s="68">
        <v>1165162556</v>
      </c>
      <c r="F17" s="107">
        <f t="shared" si="0"/>
        <v>1.0162033093460766E-2</v>
      </c>
      <c r="G17" s="97">
        <v>161456</v>
      </c>
      <c r="H17" s="101">
        <f t="shared" si="1"/>
        <v>1640.7212151378014</v>
      </c>
      <c r="I17" s="101">
        <f>MIN(H17,'SO2 Annual Emissions'!L17,' Retirement Adjustments'!D17)</f>
        <v>1640.7212151378014</v>
      </c>
      <c r="J17" s="101">
        <v>80318.265899999999</v>
      </c>
      <c r="K17" s="101">
        <f t="shared" ref="K17:K22" si="67">PRODUCT(F17,J17)+H17</f>
        <v>2456.9180912229826</v>
      </c>
      <c r="L17" s="101">
        <v>65136.826500000003</v>
      </c>
      <c r="M17" s="101">
        <f t="shared" ref="M17:M22" si="68">PRODUCT(F17,L17)+K17</f>
        <v>3118.8406777189948</v>
      </c>
      <c r="N17" s="101">
        <v>52824.922500000001</v>
      </c>
      <c r="O17" s="101">
        <f t="shared" ref="O17:O22" si="69">PRODUCT(F17,N17)+M17</f>
        <v>3655.6492883234951</v>
      </c>
      <c r="P17" s="101">
        <v>42840.1656</v>
      </c>
      <c r="Q17" s="101">
        <f t="shared" ref="Q17:Q22" si="70">PRODUCT(F17,P17)+O17</f>
        <v>4090.9924688800347</v>
      </c>
      <c r="R17" s="101">
        <v>34742.6878</v>
      </c>
      <c r="S17" s="101">
        <f t="shared" ref="S17:S22" si="71">PRODUCT(F17,R17)+Q17</f>
        <v>4444.04881205941</v>
      </c>
      <c r="T17" s="101">
        <v>28175.762999999999</v>
      </c>
      <c r="U17" s="101">
        <f t="shared" ref="U17:U22" si="72">PRODUCT(F17,T17)+S17</f>
        <v>4730.3718480989173</v>
      </c>
      <c r="V17" s="101">
        <v>22850.0923</v>
      </c>
      <c r="W17" s="101">
        <f t="shared" ref="W17:W22" si="73">PRODUCT(F17,V17)+U17</f>
        <v>4962.5752422401501</v>
      </c>
      <c r="X17" s="101">
        <v>18531.058700000001</v>
      </c>
      <c r="Y17" s="101">
        <f t="shared" ref="Y17:Y22" si="74">PRODUCT(F17,X17)+W17</f>
        <v>5150.8884740064141</v>
      </c>
      <c r="Z17" s="101">
        <v>15028.391600000001</v>
      </c>
      <c r="AA17" s="101">
        <f t="shared" ref="AA17:AA22" si="75">PRODUCT(F17,Z17)+Y17</f>
        <v>5303.6074867871021</v>
      </c>
      <c r="AB17" s="101">
        <v>12187.784799999999</v>
      </c>
      <c r="AC17" s="101">
        <f t="shared" ref="AC17:AC22" si="76">PRODUCT(F17,AB17)+AA17</f>
        <v>5427.4601592606805</v>
      </c>
      <c r="AD17" s="101">
        <v>9884.0980999999992</v>
      </c>
      <c r="AE17" s="101">
        <f t="shared" ref="AE17:AE22" si="77">PRODUCT(F17,AD17)+AC17</f>
        <v>5527.902691251893</v>
      </c>
      <c r="AF17" s="101">
        <v>8015.8451999999997</v>
      </c>
      <c r="AG17" s="101">
        <f t="shared" ref="AG17:AG22" si="78">PRODUCT(F17,AF17)+AE17</f>
        <v>5609.3599754463512</v>
      </c>
      <c r="AH17" s="101">
        <v>6500.7219999999998</v>
      </c>
      <c r="AI17" s="101">
        <f t="shared" ref="AI17:AI22" si="79">PRODUCT(F17,AH17)+AG17</f>
        <v>5675.4205275417398</v>
      </c>
      <c r="AJ17" s="101">
        <v>5271.9813999999997</v>
      </c>
      <c r="AK17" s="101">
        <f t="shared" ref="AK17:AK22" si="80">PRODUCT(F17,AJ17)+AI17</f>
        <v>5728.9945769966498</v>
      </c>
      <c r="AL17" s="101">
        <v>4275.4924000000001</v>
      </c>
      <c r="AM17" s="101">
        <f t="shared" ref="AM17:AM22" si="81">PRODUCT(F17,AL17)+AK17</f>
        <v>5772.4422722562895</v>
      </c>
      <c r="AN17" s="101">
        <v>3467.3557999999998</v>
      </c>
      <c r="AO17" s="101">
        <f t="shared" ref="AO17:AO22" si="82">PRODUCT(F17,AN17)+AM17</f>
        <v>5807.6776566426925</v>
      </c>
      <c r="AP17" s="101">
        <v>2811.97</v>
      </c>
      <c r="AQ17" s="101">
        <f t="shared" ref="AQ17:AQ22" si="83">PRODUCT(F17,AP17)+AO17</f>
        <v>5836.2529888405115</v>
      </c>
      <c r="AR17" s="101">
        <v>2280.4625999999998</v>
      </c>
      <c r="AS17" s="101">
        <f t="shared" ref="AS17:AS22" si="84">PRODUCT(F17,AR17)+AQ17</f>
        <v>5859.4271252501112</v>
      </c>
      <c r="AT17" s="101">
        <v>1849.4186</v>
      </c>
      <c r="AU17" s="101">
        <f t="shared" ref="AU17:AU22" si="85">PRODUCT(F17,AT17)+AS17</f>
        <v>5878.2209782669734</v>
      </c>
      <c r="AV17" s="101">
        <v>1499.8489</v>
      </c>
      <c r="AW17" s="101">
        <f t="shared" ref="AW17:AW22" si="86">PRODUCT(F17,AV17)+AU17</f>
        <v>5893.4624924239642</v>
      </c>
      <c r="AX17" s="195">
        <v>1216.3534</v>
      </c>
      <c r="AY17" s="188">
        <f t="shared" ref="AY17:AY22" si="87">PRODUCT(F17,AX17)+AW17</f>
        <v>5905.8231159281077</v>
      </c>
      <c r="AZ17" s="188">
        <v>986.44309999999996</v>
      </c>
      <c r="BA17" s="188">
        <f t="shared" ref="BA17:BA22" si="88">PRODUCT(F17,AZ17)+AY17</f>
        <v>5915.8473833551234</v>
      </c>
      <c r="BB17" s="188">
        <v>799.9896</v>
      </c>
      <c r="BC17" s="188">
        <f t="shared" ref="BC17:BC22" si="89">PRODUCT(F17,BB17)+BA17</f>
        <v>5923.976904144748</v>
      </c>
      <c r="BD17" s="188">
        <v>648.77869999999996</v>
      </c>
      <c r="BE17" s="188">
        <f t="shared" ref="BE17:BE22" si="90">PRODUCT(F17,BD17)+BC17</f>
        <v>5930.5698147644807</v>
      </c>
      <c r="BF17" s="188">
        <v>526.14909999999998</v>
      </c>
      <c r="BG17" s="188">
        <f t="shared" ref="BG17:BG22" si="91">PRODUCT(F17,BF17)+BE17</f>
        <v>5935.9165593307753</v>
      </c>
      <c r="BH17" s="188">
        <v>424.69850000000002</v>
      </c>
      <c r="BI17" s="188">
        <f t="shared" ref="BI17:BI22" si="92">PRODUCT(F17,BH17)+BG17</f>
        <v>5940.2323595425187</v>
      </c>
      <c r="BJ17" s="188">
        <v>346.4237</v>
      </c>
      <c r="BK17" s="188">
        <f t="shared" ref="BK17:BK22" si="93">PRODUCT(F17,BJ17)+BI17</f>
        <v>5943.7527286462782</v>
      </c>
      <c r="BL17" s="189">
        <v>280.94409999999999</v>
      </c>
      <c r="BM17" s="189">
        <f t="shared" ref="BM17:BM22" si="94">PRODUCT(F17,BL17)+BK17</f>
        <v>5946.6076918878907</v>
      </c>
      <c r="BN17" s="189">
        <v>227.84110000000001</v>
      </c>
      <c r="BO17" s="189">
        <f t="shared" ref="BO17:BO22" si="95">PRODUCT(F17,BN17)+BM17</f>
        <v>5948.9230206861412</v>
      </c>
      <c r="BP17" s="189">
        <v>184.77549999999999</v>
      </c>
      <c r="BQ17" s="189">
        <f t="shared" ref="BQ17:BQ22" si="96">PRODUCT(F17,BP17)+BO17</f>
        <v>5950.8007154320021</v>
      </c>
      <c r="BR17" s="189">
        <v>149.85</v>
      </c>
      <c r="BS17" s="189">
        <f t="shared" ref="BS17:BS22" si="97">PRODUCT(F17,BR17)+BQ17</f>
        <v>5952.3234960910568</v>
      </c>
      <c r="BT17" s="189">
        <v>121.52589999999999</v>
      </c>
      <c r="BU17" s="189">
        <f t="shared" ref="BU17:BU22" si="98">PRODUCT(F17,BT17)+BS17</f>
        <v>5953.5584463085697</v>
      </c>
      <c r="BV17" s="189">
        <v>98.555599999999998</v>
      </c>
      <c r="BW17" s="189">
        <f t="shared" ref="BW17:BW22" si="99">PRODUCT(F17,BV17)+BU17</f>
        <v>5954.559971577316</v>
      </c>
      <c r="BX17" s="189">
        <v>79.927000000000007</v>
      </c>
      <c r="BY17" s="189">
        <f t="shared" ref="BY17:BY22" si="100">PRODUCT(F17,BX17)+BW17</f>
        <v>5955.3721923963767</v>
      </c>
      <c r="BZ17" s="189">
        <v>64.819500000000005</v>
      </c>
      <c r="CA17" s="189">
        <f t="shared" ref="CA17:CA22" si="101">PRODUCT(F17,BZ17)+BY17</f>
        <v>5956.0308903004779</v>
      </c>
      <c r="CB17" s="189">
        <v>52.567599999999999</v>
      </c>
      <c r="CC17" s="189">
        <f t="shared" ref="CC17:CC22" si="102">PRODUCT(F17,CB17)+CA17</f>
        <v>5956.5650839913214</v>
      </c>
      <c r="CD17" s="189">
        <v>42.631500000000003</v>
      </c>
      <c r="CE17" s="189">
        <f t="shared" ref="CE17:CE22" si="103">PRODUCT(F17,CD17)+CC17</f>
        <v>5956.9983067051453</v>
      </c>
      <c r="CF17" s="189">
        <v>34.573399999999999</v>
      </c>
      <c r="CG17" s="189">
        <f t="shared" ref="CG17:CG22" si="104">PRODUCT(F17,CF17)+CE17</f>
        <v>5957.3496427400987</v>
      </c>
      <c r="CH17" s="189">
        <v>28.038499999999999</v>
      </c>
      <c r="CI17" s="189">
        <f t="shared" ref="CI17:CI22" si="105">PRODUCT(F17,CH17)+CG17</f>
        <v>5957.6345709049901</v>
      </c>
      <c r="CJ17" s="189">
        <v>22.738800000000001</v>
      </c>
      <c r="CK17" s="189">
        <f t="shared" ref="CK17:CK22" si="106">PRODUCT(F17,CJ17)+CI17</f>
        <v>5957.8656433430961</v>
      </c>
      <c r="CL17" s="189">
        <v>18.440799999999999</v>
      </c>
      <c r="CM17" s="189">
        <f t="shared" ref="CM17:CM22" si="107">PRODUCT(F17,CL17)+CK17</f>
        <v>5958.053039362966</v>
      </c>
      <c r="CN17" s="189">
        <v>14.9552</v>
      </c>
      <c r="CO17" s="189">
        <f t="shared" ref="CO17:CO22" si="108">PRODUCT(F17,CN17)+CM17</f>
        <v>5958.2050146002857</v>
      </c>
      <c r="CP17" s="189">
        <v>12.128399999999999</v>
      </c>
      <c r="CQ17" s="189">
        <f t="shared" ref="CQ17:CQ22" si="109">PRODUCT(F17,CP17)+CO17</f>
        <v>5958.3282638024566</v>
      </c>
      <c r="CR17" s="189">
        <v>9.8360000000000003</v>
      </c>
      <c r="CS17" s="189">
        <f t="shared" ref="CS17:CS22" si="110">PRODUCT(F17,CR17)+CQ17</f>
        <v>5958.4282175599637</v>
      </c>
      <c r="CT17" s="189">
        <v>7.9767999999999999</v>
      </c>
      <c r="CU17" s="189">
        <f t="shared" ref="CU17:CU22" si="111">PRODUCT(F17,CT17)+CS17</f>
        <v>5958.5092780655441</v>
      </c>
      <c r="CV17" s="189">
        <v>6.4690000000000003</v>
      </c>
      <c r="CW17" s="189">
        <f t="shared" ref="CW17:CW22" si="112">PRODUCT(F17,CV17)+CU17</f>
        <v>5958.575016257626</v>
      </c>
      <c r="CX17" s="189">
        <v>5.2462999999999997</v>
      </c>
      <c r="CY17" s="189">
        <f t="shared" ref="CY17:CY22" si="113">PRODUCT(F17,CX17)+CW17</f>
        <v>5958.6283293318438</v>
      </c>
      <c r="CZ17" s="189">
        <v>4.2546999999999997</v>
      </c>
      <c r="DA17" s="189">
        <f t="shared" ref="DA17:DA22" si="114">PRODUCT(F17,CZ17)+CY17</f>
        <v>5958.6715657340465</v>
      </c>
      <c r="DB17" s="189">
        <v>3.4504999999999999</v>
      </c>
      <c r="DC17" s="189">
        <f t="shared" ref="DC17:DC22" si="115">PRODUCT(F17,DB17)+DA17</f>
        <v>5958.7066298292357</v>
      </c>
      <c r="DD17" s="189">
        <v>2.7982999999999998</v>
      </c>
      <c r="DE17" s="189">
        <f t="shared" ref="DE17:DE22" si="116">PRODUCT(F17,DD17)+DC17</f>
        <v>5958.7350662464414</v>
      </c>
      <c r="DF17" s="189">
        <v>2.2692999999999999</v>
      </c>
      <c r="DG17" s="189">
        <f t="shared" ref="DG17:DG22" si="117">PRODUCT(F17,DF17)+DE17</f>
        <v>5958.7581269481407</v>
      </c>
      <c r="DH17" s="189">
        <v>1.8404</v>
      </c>
      <c r="DI17" s="189">
        <f t="shared" ref="DI17:DI22" si="118">PRODUCT(F17,DH17)+DG17</f>
        <v>5958.7768291538459</v>
      </c>
      <c r="DJ17" s="189">
        <v>1.4924999999999999</v>
      </c>
      <c r="DK17" s="189">
        <f t="shared" ref="DK17:DK22" si="119">PRODUCT(F17,DJ17)+DI17</f>
        <v>5958.7919959882383</v>
      </c>
      <c r="DL17" s="189">
        <v>1.2103999999999999</v>
      </c>
      <c r="DM17" s="189">
        <f t="shared" ref="DM17:DM22" si="120">PRODUCT(F17,DL17)+DK17</f>
        <v>5958.804296113095</v>
      </c>
      <c r="DN17" s="184">
        <v>0.98160000000000003</v>
      </c>
      <c r="DO17" s="185">
        <f t="shared" ref="DO17:DO22" si="121">PRODUCT(F17,DN17)+DM17</f>
        <v>5958.8142711647797</v>
      </c>
      <c r="DP17" s="185">
        <v>0.79610000000000003</v>
      </c>
      <c r="DQ17" s="185">
        <f t="shared" ref="DQ17:DQ22" si="122">PRODUCT(F17,DP17)+DO17</f>
        <v>5958.8223611593257</v>
      </c>
      <c r="DR17" s="185">
        <v>0.64559999999999995</v>
      </c>
      <c r="DS17" s="185">
        <f t="shared" ref="DS17:DS22" si="123">PRODUCT(F17,DR17)+DQ17</f>
        <v>5958.8289217678912</v>
      </c>
      <c r="DT17" s="185">
        <v>0.52359999999999995</v>
      </c>
      <c r="DU17" s="185">
        <f t="shared" ref="DU17:DU22" si="124">PRODUCT(F17,DT17)+DS17</f>
        <v>5958.8342426084191</v>
      </c>
      <c r="DV17" s="185">
        <v>0.42459999999999998</v>
      </c>
      <c r="DW17" s="185">
        <f t="shared" ref="DW17:DW22" si="125">PRODUCT(F17,DV17)+DU17</f>
        <v>5958.838557407671</v>
      </c>
      <c r="DX17" s="185">
        <v>0.34439999999999998</v>
      </c>
      <c r="DY17" s="185">
        <f t="shared" ref="DY17:DY22" si="126">PRODUCT(F17,DX17)+DW17</f>
        <v>5958.8420572118685</v>
      </c>
      <c r="DZ17" s="185">
        <v>0.27929999999999999</v>
      </c>
      <c r="EA17" s="185">
        <f t="shared" ref="EA17:EA22" si="127">PRODUCT(F17,DZ17)+DY17</f>
        <v>5958.8448954677115</v>
      </c>
    </row>
    <row r="18" spans="1:131" ht="15" customHeight="1" x14ac:dyDescent="0.25">
      <c r="A18" s="42" t="s">
        <v>12</v>
      </c>
      <c r="B18" s="6">
        <v>983</v>
      </c>
      <c r="C18" s="6">
        <v>2</v>
      </c>
      <c r="D18" s="67">
        <f>(LARGE('Annual Heat Inputs'!D18:K18,1)+LARGE('Annual Heat Inputs'!D18:K18,2)+LARGE('Annual Heat Inputs'!D18:K18,3))/3</f>
        <v>12419205.365999999</v>
      </c>
      <c r="E18" s="68">
        <v>1165162556</v>
      </c>
      <c r="F18" s="107">
        <f t="shared" si="0"/>
        <v>1.0658774865401698E-2</v>
      </c>
      <c r="G18" s="97">
        <v>161456</v>
      </c>
      <c r="H18" s="101">
        <f t="shared" si="1"/>
        <v>1720.9231546682965</v>
      </c>
      <c r="I18" s="101">
        <f>MIN(H18,'SO2 Annual Emissions'!L18,' Retirement Adjustments'!D18)</f>
        <v>1720.9231546682965</v>
      </c>
      <c r="J18" s="101">
        <v>80318.265899999999</v>
      </c>
      <c r="K18" s="101">
        <f t="shared" si="67"/>
        <v>2577.0174684758667</v>
      </c>
      <c r="L18" s="101">
        <v>65136.826500000003</v>
      </c>
      <c r="M18" s="101">
        <f t="shared" si="68"/>
        <v>3271.296237586098</v>
      </c>
      <c r="N18" s="101">
        <v>52824.922500000001</v>
      </c>
      <c r="O18" s="101">
        <f t="shared" si="69"/>
        <v>3834.3451937958907</v>
      </c>
      <c r="P18" s="101">
        <v>42840.1656</v>
      </c>
      <c r="Q18" s="101">
        <f t="shared" si="70"/>
        <v>4290.9688741228174</v>
      </c>
      <c r="R18" s="101">
        <v>34742.6878</v>
      </c>
      <c r="S18" s="101">
        <f t="shared" si="71"/>
        <v>4661.2833616019552</v>
      </c>
      <c r="T18" s="101">
        <v>28175.762999999999</v>
      </c>
      <c r="U18" s="101">
        <f t="shared" si="72"/>
        <v>4961.60247607987</v>
      </c>
      <c r="V18" s="101">
        <v>22850.0923</v>
      </c>
      <c r="W18" s="101">
        <f t="shared" si="73"/>
        <v>5205.1564655592192</v>
      </c>
      <c r="X18" s="101">
        <v>18531.058700000001</v>
      </c>
      <c r="Y18" s="101">
        <f t="shared" si="74"/>
        <v>5402.6748482600624</v>
      </c>
      <c r="Z18" s="101">
        <v>15028.391600000001</v>
      </c>
      <c r="AA18" s="101">
        <f t="shared" si="75"/>
        <v>5562.8590909135564</v>
      </c>
      <c r="AB18" s="101">
        <v>12187.784799999999</v>
      </c>
      <c r="AC18" s="101">
        <f t="shared" si="76"/>
        <v>5692.765945204721</v>
      </c>
      <c r="AD18" s="101">
        <v>9884.0980999999992</v>
      </c>
      <c r="AE18" s="101">
        <f t="shared" si="77"/>
        <v>5798.1183216001655</v>
      </c>
      <c r="AF18" s="101">
        <v>8015.8451999999997</v>
      </c>
      <c r="AG18" s="101">
        <f t="shared" si="78"/>
        <v>5883.5574109428762</v>
      </c>
      <c r="AH18" s="101">
        <v>6500.7219999999998</v>
      </c>
      <c r="AI18" s="101">
        <f t="shared" si="79"/>
        <v>5952.8471432034403</v>
      </c>
      <c r="AJ18" s="101">
        <v>5271.9813999999997</v>
      </c>
      <c r="AK18" s="101">
        <f t="shared" si="80"/>
        <v>6009.0400060406255</v>
      </c>
      <c r="AL18" s="101">
        <v>4275.4924000000001</v>
      </c>
      <c r="AM18" s="101">
        <f t="shared" si="81"/>
        <v>6054.611516970961</v>
      </c>
      <c r="AN18" s="101">
        <v>3467.3557999999998</v>
      </c>
      <c r="AO18" s="101">
        <f t="shared" si="82"/>
        <v>6091.5692818214056</v>
      </c>
      <c r="AP18" s="101">
        <v>2811.97</v>
      </c>
      <c r="AQ18" s="101">
        <f t="shared" si="83"/>
        <v>6121.541436979669</v>
      </c>
      <c r="AR18" s="101">
        <v>2280.4625999999998</v>
      </c>
      <c r="AS18" s="101">
        <f t="shared" si="84"/>
        <v>6145.8483744220375</v>
      </c>
      <c r="AT18" s="101">
        <v>1849.4186</v>
      </c>
      <c r="AU18" s="101">
        <f t="shared" si="85"/>
        <v>6165.5609109113238</v>
      </c>
      <c r="AV18" s="101">
        <v>1499.8489</v>
      </c>
      <c r="AW18" s="101">
        <f t="shared" si="86"/>
        <v>6181.5474626685445</v>
      </c>
      <c r="AX18" s="195">
        <v>1216.3534</v>
      </c>
      <c r="AY18" s="188">
        <f t="shared" si="87"/>
        <v>6194.5122997159106</v>
      </c>
      <c r="AZ18" s="188">
        <v>986.44309999999996</v>
      </c>
      <c r="BA18" s="188">
        <f t="shared" si="88"/>
        <v>6205.0265746363393</v>
      </c>
      <c r="BB18" s="188">
        <v>799.9896</v>
      </c>
      <c r="BC18" s="188">
        <f t="shared" si="89"/>
        <v>6213.5534836774023</v>
      </c>
      <c r="BD18" s="188">
        <v>648.77869999999996</v>
      </c>
      <c r="BE18" s="188">
        <f t="shared" si="90"/>
        <v>6220.4686697781699</v>
      </c>
      <c r="BF18" s="188">
        <v>526.14909999999998</v>
      </c>
      <c r="BG18" s="188">
        <f t="shared" si="91"/>
        <v>6226.0767745807034</v>
      </c>
      <c r="BH18" s="188">
        <v>424.69850000000002</v>
      </c>
      <c r="BI18" s="188">
        <f t="shared" si="92"/>
        <v>6230.6035402778771</v>
      </c>
      <c r="BJ18" s="188">
        <v>346.4237</v>
      </c>
      <c r="BK18" s="188">
        <f t="shared" si="93"/>
        <v>6234.2959925042169</v>
      </c>
      <c r="BL18" s="189">
        <v>280.94409999999999</v>
      </c>
      <c r="BM18" s="189">
        <f t="shared" si="94"/>
        <v>6237.2905124158797</v>
      </c>
      <c r="BN18" s="189">
        <v>227.84110000000001</v>
      </c>
      <c r="BO18" s="189">
        <f t="shared" si="95"/>
        <v>6239.7190194058649</v>
      </c>
      <c r="BP18" s="189">
        <v>184.77549999999999</v>
      </c>
      <c r="BQ18" s="189">
        <f t="shared" si="96"/>
        <v>6241.6884998610067</v>
      </c>
      <c r="BR18" s="189">
        <v>149.85</v>
      </c>
      <c r="BS18" s="189">
        <f t="shared" si="97"/>
        <v>6243.2857172745871</v>
      </c>
      <c r="BT18" s="189">
        <v>121.52589999999999</v>
      </c>
      <c r="BU18" s="189">
        <f t="shared" si="98"/>
        <v>6244.5810344830024</v>
      </c>
      <c r="BV18" s="189">
        <v>98.555599999999998</v>
      </c>
      <c r="BW18" s="189">
        <f t="shared" si="99"/>
        <v>6245.6315164351272</v>
      </c>
      <c r="BX18" s="189">
        <v>79.927000000000007</v>
      </c>
      <c r="BY18" s="189">
        <f t="shared" si="100"/>
        <v>6246.4834403337945</v>
      </c>
      <c r="BZ18" s="189">
        <v>64.819500000000005</v>
      </c>
      <c r="CA18" s="189">
        <f t="shared" si="101"/>
        <v>6247.1743367911822</v>
      </c>
      <c r="CB18" s="189">
        <v>52.567599999999999</v>
      </c>
      <c r="CC18" s="189">
        <f t="shared" si="102"/>
        <v>6247.7346430047965</v>
      </c>
      <c r="CD18" s="189">
        <v>42.631500000000003</v>
      </c>
      <c r="CE18" s="189">
        <f t="shared" si="103"/>
        <v>6248.189042565471</v>
      </c>
      <c r="CF18" s="189">
        <v>34.573399999999999</v>
      </c>
      <c r="CG18" s="189">
        <f t="shared" si="104"/>
        <v>6248.5575526524026</v>
      </c>
      <c r="CH18" s="189">
        <v>28.038499999999999</v>
      </c>
      <c r="CI18" s="189">
        <f t="shared" si="105"/>
        <v>6248.8564087114664</v>
      </c>
      <c r="CJ18" s="189">
        <v>22.738800000000001</v>
      </c>
      <c r="CK18" s="189">
        <f t="shared" si="106"/>
        <v>6249.0987764613756</v>
      </c>
      <c r="CL18" s="189">
        <v>18.440799999999999</v>
      </c>
      <c r="CM18" s="189">
        <f t="shared" si="107"/>
        <v>6249.2953327969135</v>
      </c>
      <c r="CN18" s="189">
        <v>14.9552</v>
      </c>
      <c r="CO18" s="189">
        <f t="shared" si="108"/>
        <v>6249.4547369067805</v>
      </c>
      <c r="CP18" s="189">
        <v>12.128399999999999</v>
      </c>
      <c r="CQ18" s="189">
        <f t="shared" si="109"/>
        <v>6249.5840107918584</v>
      </c>
      <c r="CR18" s="189">
        <v>9.8360000000000003</v>
      </c>
      <c r="CS18" s="189">
        <f t="shared" si="110"/>
        <v>6249.6888505014349</v>
      </c>
      <c r="CT18" s="189">
        <v>7.9767999999999999</v>
      </c>
      <c r="CU18" s="189">
        <f t="shared" si="111"/>
        <v>6249.7738734167815</v>
      </c>
      <c r="CV18" s="189">
        <v>6.4690000000000003</v>
      </c>
      <c r="CW18" s="189">
        <f t="shared" si="112"/>
        <v>6249.8428250313855</v>
      </c>
      <c r="CX18" s="189">
        <v>5.2462999999999997</v>
      </c>
      <c r="CY18" s="189">
        <f t="shared" si="113"/>
        <v>6249.898744161962</v>
      </c>
      <c r="CZ18" s="189">
        <v>4.2546999999999997</v>
      </c>
      <c r="DA18" s="189">
        <f t="shared" si="114"/>
        <v>6249.9440940513814</v>
      </c>
      <c r="DB18" s="189">
        <v>3.4504999999999999</v>
      </c>
      <c r="DC18" s="189">
        <f t="shared" si="115"/>
        <v>6249.9808721540549</v>
      </c>
      <c r="DD18" s="189">
        <v>2.7982999999999998</v>
      </c>
      <c r="DE18" s="189">
        <f t="shared" si="116"/>
        <v>6250.0106986037608</v>
      </c>
      <c r="DF18" s="189">
        <v>2.2692999999999999</v>
      </c>
      <c r="DG18" s="189">
        <f t="shared" si="117"/>
        <v>6250.0348865615633</v>
      </c>
      <c r="DH18" s="189">
        <v>1.8404</v>
      </c>
      <c r="DI18" s="189">
        <f t="shared" si="118"/>
        <v>6250.0545029708255</v>
      </c>
      <c r="DJ18" s="189">
        <v>1.4924999999999999</v>
      </c>
      <c r="DK18" s="189">
        <f t="shared" si="119"/>
        <v>6250.0704111923123</v>
      </c>
      <c r="DL18" s="189">
        <v>1.2103999999999999</v>
      </c>
      <c r="DM18" s="189">
        <f t="shared" si="120"/>
        <v>6250.0833125734098</v>
      </c>
      <c r="DN18" s="184">
        <v>0.98160000000000003</v>
      </c>
      <c r="DO18" s="185">
        <f t="shared" si="121"/>
        <v>6250.0937752268173</v>
      </c>
      <c r="DP18" s="185">
        <v>0.79610000000000003</v>
      </c>
      <c r="DQ18" s="185">
        <f t="shared" si="122"/>
        <v>6250.1022606774877</v>
      </c>
      <c r="DR18" s="185">
        <v>0.64559999999999995</v>
      </c>
      <c r="DS18" s="185">
        <f t="shared" si="123"/>
        <v>6250.1091419825407</v>
      </c>
      <c r="DT18" s="185">
        <v>0.52359999999999995</v>
      </c>
      <c r="DU18" s="185">
        <f t="shared" si="124"/>
        <v>6250.1147229170601</v>
      </c>
      <c r="DV18" s="185">
        <v>0.42459999999999998</v>
      </c>
      <c r="DW18" s="185">
        <f t="shared" si="125"/>
        <v>6250.1192486328682</v>
      </c>
      <c r="DX18" s="185">
        <v>0.34439999999999998</v>
      </c>
      <c r="DY18" s="185">
        <f t="shared" si="126"/>
        <v>6250.1229195149317</v>
      </c>
      <c r="DZ18" s="185">
        <v>0.27929999999999999</v>
      </c>
      <c r="EA18" s="185">
        <f t="shared" si="127"/>
        <v>6250.1258965107518</v>
      </c>
    </row>
    <row r="19" spans="1:131" ht="15" customHeight="1" x14ac:dyDescent="0.25">
      <c r="A19" s="42" t="s">
        <v>12</v>
      </c>
      <c r="B19" s="6">
        <v>983</v>
      </c>
      <c r="C19" s="6">
        <v>3</v>
      </c>
      <c r="D19" s="67">
        <f>(LARGE('Annual Heat Inputs'!D19:K19,1)+LARGE('Annual Heat Inputs'!D19:K19,2)+LARGE('Annual Heat Inputs'!D19:K19,3))/3</f>
        <v>11418125.277999999</v>
      </c>
      <c r="E19" s="68">
        <v>1165162556</v>
      </c>
      <c r="F19" s="107">
        <f t="shared" si="0"/>
        <v>9.7995985360174922E-3</v>
      </c>
      <c r="G19" s="97">
        <v>161456</v>
      </c>
      <c r="H19" s="101">
        <f t="shared" si="1"/>
        <v>1582.2039812312403</v>
      </c>
      <c r="I19" s="101">
        <f>MIN(H19,'SO2 Annual Emissions'!L19,' Retirement Adjustments'!D19)</f>
        <v>1582.2039812312403</v>
      </c>
      <c r="J19" s="101">
        <v>80318.265899999999</v>
      </c>
      <c r="K19" s="101">
        <f t="shared" si="67"/>
        <v>2369.2907421603441</v>
      </c>
      <c r="L19" s="101">
        <v>65136.826500000003</v>
      </c>
      <c r="M19" s="101">
        <f t="shared" si="68"/>
        <v>3007.6054917705696</v>
      </c>
      <c r="N19" s="101">
        <v>52824.922500000001</v>
      </c>
      <c r="O19" s="101">
        <f t="shared" si="69"/>
        <v>3525.268524966807</v>
      </c>
      <c r="P19" s="101">
        <v>42840.1656</v>
      </c>
      <c r="Q19" s="101">
        <f t="shared" si="70"/>
        <v>3945.0849490633141</v>
      </c>
      <c r="R19" s="101">
        <v>34742.6878</v>
      </c>
      <c r="S19" s="101">
        <f t="shared" si="71"/>
        <v>4285.5493415655064</v>
      </c>
      <c r="T19" s="101">
        <v>28175.762999999999</v>
      </c>
      <c r="U19" s="101">
        <f t="shared" si="72"/>
        <v>4561.6605074114823</v>
      </c>
      <c r="V19" s="101">
        <v>22850.0923</v>
      </c>
      <c r="W19" s="101">
        <f t="shared" si="73"/>
        <v>4785.5822384624271</v>
      </c>
      <c r="X19" s="101">
        <v>18531.058700000001</v>
      </c>
      <c r="Y19" s="101">
        <f t="shared" si="74"/>
        <v>4967.1791741698016</v>
      </c>
      <c r="Z19" s="101">
        <v>15028.391600000001</v>
      </c>
      <c r="AA19" s="101">
        <f t="shared" si="75"/>
        <v>5114.451378491859</v>
      </c>
      <c r="AB19" s="101">
        <v>12187.784799999999</v>
      </c>
      <c r="AC19" s="101">
        <f t="shared" si="76"/>
        <v>5233.8867765752357</v>
      </c>
      <c r="AD19" s="101">
        <v>9884.0980999999992</v>
      </c>
      <c r="AE19" s="101">
        <f t="shared" si="77"/>
        <v>5330.746969845849</v>
      </c>
      <c r="AF19" s="101">
        <v>8015.8451999999997</v>
      </c>
      <c r="AG19" s="101">
        <f t="shared" si="78"/>
        <v>5409.2990347327122</v>
      </c>
      <c r="AH19" s="101">
        <v>6500.7219999999998</v>
      </c>
      <c r="AI19" s="101">
        <f t="shared" si="79"/>
        <v>5473.0035005269692</v>
      </c>
      <c r="AJ19" s="101">
        <v>5271.9813999999997</v>
      </c>
      <c r="AK19" s="101">
        <f t="shared" si="80"/>
        <v>5524.6668017363208</v>
      </c>
      <c r="AL19" s="101">
        <v>4275.4924000000001</v>
      </c>
      <c r="AM19" s="101">
        <f t="shared" si="81"/>
        <v>5566.5649108001144</v>
      </c>
      <c r="AN19" s="101">
        <v>3467.3557999999998</v>
      </c>
      <c r="AO19" s="101">
        <f t="shared" si="82"/>
        <v>5600.5436056216458</v>
      </c>
      <c r="AP19" s="101">
        <v>2811.97</v>
      </c>
      <c r="AQ19" s="101">
        <f t="shared" si="83"/>
        <v>5628.0997827169713</v>
      </c>
      <c r="AR19" s="101">
        <v>2280.4625999999998</v>
      </c>
      <c r="AS19" s="101">
        <f t="shared" si="84"/>
        <v>5650.4474006733735</v>
      </c>
      <c r="AT19" s="101">
        <v>1849.4186</v>
      </c>
      <c r="AU19" s="101">
        <f t="shared" si="85"/>
        <v>5668.570960478417</v>
      </c>
      <c r="AV19" s="101">
        <v>1499.8489</v>
      </c>
      <c r="AW19" s="101">
        <f t="shared" si="86"/>
        <v>5683.2688775631041</v>
      </c>
      <c r="AX19" s="195">
        <v>1216.3534</v>
      </c>
      <c r="AY19" s="188">
        <f t="shared" si="87"/>
        <v>5695.1886525610244</v>
      </c>
      <c r="AZ19" s="188">
        <v>986.44309999999996</v>
      </c>
      <c r="BA19" s="188">
        <f t="shared" si="88"/>
        <v>5704.8553989196489</v>
      </c>
      <c r="BB19" s="188">
        <v>799.9896</v>
      </c>
      <c r="BC19" s="188">
        <f t="shared" si="89"/>
        <v>5712.6949758326382</v>
      </c>
      <c r="BD19" s="188">
        <v>648.77869999999996</v>
      </c>
      <c r="BE19" s="188">
        <f t="shared" si="90"/>
        <v>5719.0527466313579</v>
      </c>
      <c r="BF19" s="188">
        <v>526.14909999999998</v>
      </c>
      <c r="BG19" s="188">
        <f t="shared" si="91"/>
        <v>5724.2087965814444</v>
      </c>
      <c r="BH19" s="188">
        <v>424.69850000000002</v>
      </c>
      <c r="BI19" s="188">
        <f t="shared" si="92"/>
        <v>5728.3706713802931</v>
      </c>
      <c r="BJ19" s="188">
        <v>346.4237</v>
      </c>
      <c r="BK19" s="188">
        <f t="shared" si="93"/>
        <v>5731.7654845636553</v>
      </c>
      <c r="BL19" s="189">
        <v>280.94409999999999</v>
      </c>
      <c r="BM19" s="189">
        <f t="shared" si="94"/>
        <v>5734.5186239547184</v>
      </c>
      <c r="BN19" s="189">
        <v>227.84110000000001</v>
      </c>
      <c r="BO19" s="189">
        <f t="shared" si="95"/>
        <v>5736.7513752647228</v>
      </c>
      <c r="BP19" s="189">
        <v>184.77549999999999</v>
      </c>
      <c r="BQ19" s="189">
        <f t="shared" si="96"/>
        <v>5738.5621009840152</v>
      </c>
      <c r="BR19" s="189">
        <v>149.85</v>
      </c>
      <c r="BS19" s="189">
        <f t="shared" si="97"/>
        <v>5740.0305708246378</v>
      </c>
      <c r="BT19" s="189">
        <v>121.52589999999999</v>
      </c>
      <c r="BU19" s="189">
        <f t="shared" si="98"/>
        <v>5741.2214758563659</v>
      </c>
      <c r="BV19" s="189">
        <v>98.555599999999998</v>
      </c>
      <c r="BW19" s="189">
        <f t="shared" si="99"/>
        <v>5742.1872811698422</v>
      </c>
      <c r="BX19" s="189">
        <v>79.927000000000007</v>
      </c>
      <c r="BY19" s="189">
        <f t="shared" si="100"/>
        <v>5742.9705336820307</v>
      </c>
      <c r="BZ19" s="189">
        <v>64.819500000000005</v>
      </c>
      <c r="CA19" s="189">
        <f t="shared" si="101"/>
        <v>5743.6057387593364</v>
      </c>
      <c r="CB19" s="189">
        <v>52.567599999999999</v>
      </c>
      <c r="CC19" s="189">
        <f t="shared" si="102"/>
        <v>5744.1208801353387</v>
      </c>
      <c r="CD19" s="189">
        <v>42.631500000000003</v>
      </c>
      <c r="CE19" s="189">
        <f t="shared" si="103"/>
        <v>5744.5386517203269</v>
      </c>
      <c r="CF19" s="189">
        <v>34.573399999999999</v>
      </c>
      <c r="CG19" s="189">
        <f t="shared" si="104"/>
        <v>5744.8774571603517</v>
      </c>
      <c r="CH19" s="189">
        <v>28.038499999999999</v>
      </c>
      <c r="CI19" s="189">
        <f t="shared" si="105"/>
        <v>5745.1522232039042</v>
      </c>
      <c r="CJ19" s="189">
        <v>22.738800000000001</v>
      </c>
      <c r="CK19" s="189">
        <f t="shared" si="106"/>
        <v>5745.3750543150954</v>
      </c>
      <c r="CL19" s="189">
        <v>18.440799999999999</v>
      </c>
      <c r="CM19" s="189">
        <f t="shared" si="107"/>
        <v>5745.5557667517787</v>
      </c>
      <c r="CN19" s="189">
        <v>14.9552</v>
      </c>
      <c r="CO19" s="189">
        <f t="shared" si="108"/>
        <v>5745.7023217078049</v>
      </c>
      <c r="CP19" s="189">
        <v>12.128399999999999</v>
      </c>
      <c r="CQ19" s="189">
        <f t="shared" si="109"/>
        <v>5745.8211751586896</v>
      </c>
      <c r="CR19" s="189">
        <v>9.8360000000000003</v>
      </c>
      <c r="CS19" s="189">
        <f t="shared" si="110"/>
        <v>5745.9175640098902</v>
      </c>
      <c r="CT19" s="189">
        <v>7.9767999999999999</v>
      </c>
      <c r="CU19" s="189">
        <f t="shared" si="111"/>
        <v>5745.9957334474921</v>
      </c>
      <c r="CV19" s="189">
        <v>6.4690000000000003</v>
      </c>
      <c r="CW19" s="189">
        <f t="shared" si="112"/>
        <v>5746.0591270504219</v>
      </c>
      <c r="CX19" s="189">
        <v>5.2462999999999997</v>
      </c>
      <c r="CY19" s="189">
        <f t="shared" si="113"/>
        <v>5746.1105386842219</v>
      </c>
      <c r="CZ19" s="189">
        <v>4.2546999999999997</v>
      </c>
      <c r="DA19" s="189">
        <f t="shared" si="114"/>
        <v>5746.1522330361131</v>
      </c>
      <c r="DB19" s="189">
        <v>3.4504999999999999</v>
      </c>
      <c r="DC19" s="189">
        <f t="shared" si="115"/>
        <v>5746.1860465508616</v>
      </c>
      <c r="DD19" s="189">
        <v>2.7982999999999998</v>
      </c>
      <c r="DE19" s="189">
        <f t="shared" si="116"/>
        <v>5746.2134687674452</v>
      </c>
      <c r="DF19" s="189">
        <v>2.2692999999999999</v>
      </c>
      <c r="DG19" s="189">
        <f t="shared" si="117"/>
        <v>5746.2357069964028</v>
      </c>
      <c r="DH19" s="189">
        <v>1.8404</v>
      </c>
      <c r="DI19" s="189">
        <f t="shared" si="118"/>
        <v>5746.2537421775487</v>
      </c>
      <c r="DJ19" s="189">
        <v>1.4924999999999999</v>
      </c>
      <c r="DK19" s="189">
        <f t="shared" si="119"/>
        <v>5746.2683680783639</v>
      </c>
      <c r="DL19" s="189">
        <v>1.2103999999999999</v>
      </c>
      <c r="DM19" s="189">
        <f t="shared" si="120"/>
        <v>5746.280229512432</v>
      </c>
      <c r="DN19" s="184">
        <v>0.98160000000000003</v>
      </c>
      <c r="DO19" s="185">
        <f t="shared" si="121"/>
        <v>5746.2898487983548</v>
      </c>
      <c r="DP19" s="185">
        <v>0.79610000000000003</v>
      </c>
      <c r="DQ19" s="185">
        <f t="shared" si="122"/>
        <v>5746.2976502587489</v>
      </c>
      <c r="DR19" s="185">
        <v>0.64559999999999995</v>
      </c>
      <c r="DS19" s="185">
        <f t="shared" si="123"/>
        <v>5746.3039768795634</v>
      </c>
      <c r="DT19" s="185">
        <v>0.52359999999999995</v>
      </c>
      <c r="DU19" s="185">
        <f t="shared" si="124"/>
        <v>5746.309107949357</v>
      </c>
      <c r="DV19" s="185">
        <v>0.42459999999999998</v>
      </c>
      <c r="DW19" s="185">
        <f t="shared" si="125"/>
        <v>5746.3132688588958</v>
      </c>
      <c r="DX19" s="185">
        <v>0.34439999999999998</v>
      </c>
      <c r="DY19" s="185">
        <f t="shared" si="126"/>
        <v>5746.3166438406315</v>
      </c>
      <c r="DZ19" s="185">
        <v>0.27929999999999999</v>
      </c>
      <c r="EA19" s="185">
        <f t="shared" si="127"/>
        <v>5746.3193808685028</v>
      </c>
    </row>
    <row r="20" spans="1:131" ht="15" customHeight="1" x14ac:dyDescent="0.25">
      <c r="A20" s="42" t="s">
        <v>12</v>
      </c>
      <c r="B20" s="6">
        <v>983</v>
      </c>
      <c r="C20" s="6">
        <v>4</v>
      </c>
      <c r="D20" s="67">
        <f>(LARGE('Annual Heat Inputs'!D20:K20,1)+LARGE('Annual Heat Inputs'!D20:K20,2)+LARGE('Annual Heat Inputs'!D20:K20,3))/3</f>
        <v>12114134.945</v>
      </c>
      <c r="E20" s="68">
        <v>1165162556</v>
      </c>
      <c r="F20" s="107">
        <f t="shared" si="0"/>
        <v>1.0396948376531935E-2</v>
      </c>
      <c r="G20" s="97">
        <v>161456</v>
      </c>
      <c r="H20" s="101">
        <f t="shared" si="1"/>
        <v>1678.6496970813403</v>
      </c>
      <c r="I20" s="101">
        <f>MIN(H20,'SO2 Annual Emissions'!L20,' Retirement Adjustments'!D20)</f>
        <v>1678.6496970813403</v>
      </c>
      <c r="J20" s="101">
        <v>80318.265899999999</v>
      </c>
      <c r="K20" s="101">
        <f t="shared" si="67"/>
        <v>2513.7145613362054</v>
      </c>
      <c r="L20" s="101">
        <v>65136.826500000003</v>
      </c>
      <c r="M20" s="101">
        <f t="shared" si="68"/>
        <v>3190.9387838678226</v>
      </c>
      <c r="N20" s="101">
        <v>52824.922500000001</v>
      </c>
      <c r="O20" s="101">
        <f t="shared" si="69"/>
        <v>3740.1567760946227</v>
      </c>
      <c r="P20" s="101">
        <v>42840.1656</v>
      </c>
      <c r="Q20" s="101">
        <f t="shared" si="70"/>
        <v>4185.5637662799018</v>
      </c>
      <c r="R20" s="101">
        <v>34742.6878</v>
      </c>
      <c r="S20" s="101">
        <f t="shared" si="71"/>
        <v>4546.7816977984676</v>
      </c>
      <c r="T20" s="101">
        <v>28175.762999999999</v>
      </c>
      <c r="U20" s="101">
        <f t="shared" si="72"/>
        <v>4839.723651178866</v>
      </c>
      <c r="V20" s="101">
        <v>22850.0923</v>
      </c>
      <c r="W20" s="101">
        <f t="shared" si="73"/>
        <v>5077.2948812209561</v>
      </c>
      <c r="X20" s="101">
        <v>18531.058700000001</v>
      </c>
      <c r="Y20" s="101">
        <f t="shared" si="74"/>
        <v>5269.9613418873387</v>
      </c>
      <c r="Z20" s="101">
        <v>15028.391600000001</v>
      </c>
      <c r="AA20" s="101">
        <f t="shared" si="75"/>
        <v>5426.210753534845</v>
      </c>
      <c r="AB20" s="101">
        <v>12187.784799999999</v>
      </c>
      <c r="AC20" s="101">
        <f t="shared" si="76"/>
        <v>5552.9265229247258</v>
      </c>
      <c r="AD20" s="101">
        <v>9884.0980999999992</v>
      </c>
      <c r="AE20" s="101">
        <f t="shared" si="77"/>
        <v>5655.6909806190033</v>
      </c>
      <c r="AF20" s="101">
        <v>8015.8451999999997</v>
      </c>
      <c r="AG20" s="101">
        <f t="shared" si="78"/>
        <v>5739.0313093576742</v>
      </c>
      <c r="AH20" s="101">
        <v>6500.7219999999998</v>
      </c>
      <c r="AI20" s="101">
        <f t="shared" si="79"/>
        <v>5806.6189804018595</v>
      </c>
      <c r="AJ20" s="101">
        <v>5271.9813999999997</v>
      </c>
      <c r="AK20" s="101">
        <f t="shared" si="80"/>
        <v>5861.4314988596961</v>
      </c>
      <c r="AL20" s="101">
        <v>4275.4924000000001</v>
      </c>
      <c r="AM20" s="101">
        <f t="shared" si="81"/>
        <v>5905.8835726267507</v>
      </c>
      <c r="AN20" s="101">
        <v>3467.3557999999998</v>
      </c>
      <c r="AO20" s="101">
        <f t="shared" si="82"/>
        <v>5941.9334918824197</v>
      </c>
      <c r="AP20" s="101">
        <v>2811.97</v>
      </c>
      <c r="AQ20" s="101">
        <f t="shared" si="83"/>
        <v>5971.1693988087764</v>
      </c>
      <c r="AR20" s="101">
        <v>2280.4625999999998</v>
      </c>
      <c r="AS20" s="101">
        <f t="shared" si="84"/>
        <v>5994.8792507355884</v>
      </c>
      <c r="AT20" s="101">
        <v>1849.4186</v>
      </c>
      <c r="AU20" s="101">
        <f t="shared" si="85"/>
        <v>6014.1075604463867</v>
      </c>
      <c r="AV20" s="101">
        <v>1499.8489</v>
      </c>
      <c r="AW20" s="101">
        <f t="shared" si="86"/>
        <v>6029.7014120322847</v>
      </c>
      <c r="AX20" s="195">
        <v>1216.3534</v>
      </c>
      <c r="AY20" s="188">
        <f t="shared" si="87"/>
        <v>6042.3477755397034</v>
      </c>
      <c r="AZ20" s="188">
        <v>986.44309999999996</v>
      </c>
      <c r="BA20" s="188">
        <f t="shared" si="88"/>
        <v>6052.6037735267892</v>
      </c>
      <c r="BB20" s="188">
        <v>799.9896</v>
      </c>
      <c r="BC20" s="188">
        <f t="shared" si="89"/>
        <v>6060.9212240997513</v>
      </c>
      <c r="BD20" s="188">
        <v>648.77869999999996</v>
      </c>
      <c r="BE20" s="188">
        <f t="shared" si="90"/>
        <v>6067.6665427514445</v>
      </c>
      <c r="BF20" s="188">
        <v>526.14909999999998</v>
      </c>
      <c r="BG20" s="188">
        <f t="shared" si="91"/>
        <v>6073.1368877825034</v>
      </c>
      <c r="BH20" s="188">
        <v>424.69850000000002</v>
      </c>
      <c r="BI20" s="188">
        <f t="shared" si="92"/>
        <v>6077.5524561625944</v>
      </c>
      <c r="BJ20" s="188">
        <v>346.4237</v>
      </c>
      <c r="BK20" s="188">
        <f t="shared" si="93"/>
        <v>6081.1542054879019</v>
      </c>
      <c r="BL20" s="189">
        <v>280.94409999999999</v>
      </c>
      <c r="BM20" s="189">
        <f t="shared" si="94"/>
        <v>6084.0751667922932</v>
      </c>
      <c r="BN20" s="189">
        <v>227.84110000000001</v>
      </c>
      <c r="BO20" s="189">
        <f t="shared" si="95"/>
        <v>6086.4440189470452</v>
      </c>
      <c r="BP20" s="189">
        <v>184.77549999999999</v>
      </c>
      <c r="BQ20" s="189">
        <f t="shared" si="96"/>
        <v>6088.3651202817928</v>
      </c>
      <c r="BR20" s="189">
        <v>149.85</v>
      </c>
      <c r="BS20" s="189">
        <f t="shared" si="97"/>
        <v>6089.9231029960165</v>
      </c>
      <c r="BT20" s="189">
        <v>121.52589999999999</v>
      </c>
      <c r="BU20" s="189">
        <f t="shared" si="98"/>
        <v>6091.1866015047281</v>
      </c>
      <c r="BV20" s="189">
        <v>98.555599999999998</v>
      </c>
      <c r="BW20" s="189">
        <f t="shared" si="99"/>
        <v>6092.2112789901466</v>
      </c>
      <c r="BX20" s="189">
        <v>79.927000000000007</v>
      </c>
      <c r="BY20" s="189">
        <f t="shared" si="100"/>
        <v>6093.0422758830373</v>
      </c>
      <c r="BZ20" s="189">
        <v>64.819500000000005</v>
      </c>
      <c r="CA20" s="189">
        <f t="shared" si="101"/>
        <v>6093.7162008783298</v>
      </c>
      <c r="CB20" s="189">
        <v>52.567599999999999</v>
      </c>
      <c r="CC20" s="189">
        <f t="shared" si="102"/>
        <v>6094.2627435018076</v>
      </c>
      <c r="CD20" s="189">
        <v>42.631500000000003</v>
      </c>
      <c r="CE20" s="189">
        <f t="shared" si="103"/>
        <v>6094.7059810065221</v>
      </c>
      <c r="CF20" s="189">
        <v>34.573399999999999</v>
      </c>
      <c r="CG20" s="189">
        <f t="shared" si="104"/>
        <v>6095.065438861523</v>
      </c>
      <c r="CH20" s="189">
        <v>28.038499999999999</v>
      </c>
      <c r="CI20" s="189">
        <f t="shared" si="105"/>
        <v>6095.3569536985788</v>
      </c>
      <c r="CJ20" s="189">
        <v>22.738800000000001</v>
      </c>
      <c r="CK20" s="189">
        <f t="shared" si="106"/>
        <v>6095.5933678283227</v>
      </c>
      <c r="CL20" s="189">
        <v>18.440799999999999</v>
      </c>
      <c r="CM20" s="189">
        <f t="shared" si="107"/>
        <v>6095.7850958739446</v>
      </c>
      <c r="CN20" s="189">
        <v>14.9552</v>
      </c>
      <c r="CO20" s="189">
        <f t="shared" si="108"/>
        <v>6095.9405843163049</v>
      </c>
      <c r="CP20" s="189">
        <v>12.128399999999999</v>
      </c>
      <c r="CQ20" s="189">
        <f t="shared" si="109"/>
        <v>6096.0666826649949</v>
      </c>
      <c r="CR20" s="189">
        <v>9.8360000000000003</v>
      </c>
      <c r="CS20" s="189">
        <f t="shared" si="110"/>
        <v>6096.1689470492265</v>
      </c>
      <c r="CT20" s="189">
        <v>7.9767999999999999</v>
      </c>
      <c r="CU20" s="189">
        <f t="shared" si="111"/>
        <v>6096.2518814270361</v>
      </c>
      <c r="CV20" s="189">
        <v>6.4690000000000003</v>
      </c>
      <c r="CW20" s="189">
        <f t="shared" si="112"/>
        <v>6096.3191392860836</v>
      </c>
      <c r="CX20" s="189">
        <v>5.2462999999999997</v>
      </c>
      <c r="CY20" s="189">
        <f t="shared" si="113"/>
        <v>6096.373684796351</v>
      </c>
      <c r="CZ20" s="189">
        <v>4.2546999999999997</v>
      </c>
      <c r="DA20" s="189">
        <f t="shared" si="114"/>
        <v>6096.4179206926083</v>
      </c>
      <c r="DB20" s="189">
        <v>3.4504999999999999</v>
      </c>
      <c r="DC20" s="189">
        <f t="shared" si="115"/>
        <v>6096.4537953629815</v>
      </c>
      <c r="DD20" s="189">
        <v>2.7982999999999998</v>
      </c>
      <c r="DE20" s="189">
        <f t="shared" si="116"/>
        <v>6096.4828891436237</v>
      </c>
      <c r="DF20" s="189">
        <v>2.2692999999999999</v>
      </c>
      <c r="DG20" s="189">
        <f t="shared" si="117"/>
        <v>6096.5064829385747</v>
      </c>
      <c r="DH20" s="189">
        <v>1.8404</v>
      </c>
      <c r="DI20" s="189">
        <f t="shared" si="118"/>
        <v>6096.5256174823671</v>
      </c>
      <c r="DJ20" s="189">
        <v>1.4924999999999999</v>
      </c>
      <c r="DK20" s="189">
        <f t="shared" si="119"/>
        <v>6096.5411349278193</v>
      </c>
      <c r="DL20" s="189">
        <v>1.2103999999999999</v>
      </c>
      <c r="DM20" s="189">
        <f t="shared" si="120"/>
        <v>6096.5537193941345</v>
      </c>
      <c r="DN20" s="184">
        <v>0.98160000000000003</v>
      </c>
      <c r="DO20" s="185">
        <f t="shared" si="121"/>
        <v>6096.5639250386612</v>
      </c>
      <c r="DP20" s="185">
        <v>0.79610000000000003</v>
      </c>
      <c r="DQ20" s="185">
        <f t="shared" si="122"/>
        <v>6096.572202049264</v>
      </c>
      <c r="DR20" s="185">
        <v>0.64559999999999995</v>
      </c>
      <c r="DS20" s="185">
        <f t="shared" si="123"/>
        <v>6096.5789143191359</v>
      </c>
      <c r="DT20" s="185">
        <v>0.52359999999999995</v>
      </c>
      <c r="DU20" s="185">
        <f t="shared" si="124"/>
        <v>6096.5843581613062</v>
      </c>
      <c r="DV20" s="185">
        <v>0.42459999999999998</v>
      </c>
      <c r="DW20" s="185">
        <f t="shared" si="125"/>
        <v>6096.588772705587</v>
      </c>
      <c r="DX20" s="185">
        <v>0.34439999999999998</v>
      </c>
      <c r="DY20" s="185">
        <f t="shared" si="126"/>
        <v>6096.5923534146077</v>
      </c>
      <c r="DZ20" s="185">
        <v>0.27929999999999999</v>
      </c>
      <c r="EA20" s="185">
        <f t="shared" si="127"/>
        <v>6096.5952572822889</v>
      </c>
    </row>
    <row r="21" spans="1:131" ht="15" customHeight="1" x14ac:dyDescent="0.25">
      <c r="A21" s="42" t="s">
        <v>12</v>
      </c>
      <c r="B21" s="6">
        <v>983</v>
      </c>
      <c r="C21" s="6">
        <v>5</v>
      </c>
      <c r="D21" s="67">
        <f>(LARGE('Annual Heat Inputs'!D21:K21,1)+LARGE('Annual Heat Inputs'!D21:K21,2)+LARGE('Annual Heat Inputs'!D21:K21,3))/3</f>
        <v>12414865.631666666</v>
      </c>
      <c r="E21" s="68">
        <v>1165162556</v>
      </c>
      <c r="F21" s="107">
        <f t="shared" si="0"/>
        <v>1.0655050291254525E-2</v>
      </c>
      <c r="G21" s="97">
        <v>161456</v>
      </c>
      <c r="H21" s="101">
        <f t="shared" si="1"/>
        <v>1720.3217998247906</v>
      </c>
      <c r="I21" s="101">
        <f>MIN(H21,'SO2 Annual Emissions'!L21,' Retirement Adjustments'!D21)</f>
        <v>1720.3217998247906</v>
      </c>
      <c r="J21" s="101">
        <v>80318.265899999999</v>
      </c>
      <c r="K21" s="101">
        <f t="shared" si="67"/>
        <v>2576.116962295644</v>
      </c>
      <c r="L21" s="101">
        <v>65136.826500000003</v>
      </c>
      <c r="M21" s="101">
        <f t="shared" si="68"/>
        <v>3270.1531244658645</v>
      </c>
      <c r="N21" s="101">
        <v>52824.922500000001</v>
      </c>
      <c r="O21" s="101">
        <f t="shared" si="69"/>
        <v>3833.0053303349873</v>
      </c>
      <c r="P21" s="101">
        <v>42840.1656</v>
      </c>
      <c r="Q21" s="101">
        <f t="shared" si="70"/>
        <v>4289.4694492886592</v>
      </c>
      <c r="R21" s="101">
        <v>34742.6878</v>
      </c>
      <c r="S21" s="101">
        <f t="shared" si="71"/>
        <v>4659.6545350510141</v>
      </c>
      <c r="T21" s="101">
        <v>28175.762999999999</v>
      </c>
      <c r="U21" s="101">
        <f t="shared" si="72"/>
        <v>4959.8687068104828</v>
      </c>
      <c r="V21" s="101">
        <v>22850.0923</v>
      </c>
      <c r="W21" s="101">
        <f t="shared" si="73"/>
        <v>5203.3375894267901</v>
      </c>
      <c r="X21" s="101">
        <v>18531.058700000001</v>
      </c>
      <c r="Y21" s="101">
        <f t="shared" si="74"/>
        <v>5400.7869518254802</v>
      </c>
      <c r="Z21" s="101">
        <v>15028.391600000001</v>
      </c>
      <c r="AA21" s="101">
        <f t="shared" si="75"/>
        <v>5560.9152201201468</v>
      </c>
      <c r="AB21" s="101">
        <v>12187.784799999999</v>
      </c>
      <c r="AC21" s="101">
        <f t="shared" si="76"/>
        <v>5690.7766801031339</v>
      </c>
      <c r="AD21" s="101">
        <v>9884.0980999999992</v>
      </c>
      <c r="AE21" s="101">
        <f t="shared" si="77"/>
        <v>5796.092242442327</v>
      </c>
      <c r="AF21" s="101">
        <v>8015.8451999999997</v>
      </c>
      <c r="AG21" s="101">
        <f t="shared" si="78"/>
        <v>5881.5014761752382</v>
      </c>
      <c r="AH21" s="101">
        <v>6500.7219999999998</v>
      </c>
      <c r="AI21" s="101">
        <f t="shared" si="79"/>
        <v>5950.7669960147032</v>
      </c>
      <c r="AJ21" s="101">
        <v>5271.9813999999997</v>
      </c>
      <c r="AK21" s="101">
        <f t="shared" si="80"/>
        <v>6006.9402229662619</v>
      </c>
      <c r="AL21" s="101">
        <v>4275.4924000000001</v>
      </c>
      <c r="AM21" s="101">
        <f t="shared" si="81"/>
        <v>6052.4958095081383</v>
      </c>
      <c r="AN21" s="101">
        <v>3467.3557999999998</v>
      </c>
      <c r="AO21" s="101">
        <f t="shared" si="82"/>
        <v>6089.4406599348113</v>
      </c>
      <c r="AP21" s="101">
        <v>2811.97</v>
      </c>
      <c r="AQ21" s="101">
        <f t="shared" si="83"/>
        <v>6119.40234170231</v>
      </c>
      <c r="AR21" s="101">
        <v>2280.4625999999998</v>
      </c>
      <c r="AS21" s="101">
        <f t="shared" si="84"/>
        <v>6143.7007853926352</v>
      </c>
      <c r="AT21" s="101">
        <v>1849.4186</v>
      </c>
      <c r="AU21" s="101">
        <f t="shared" si="85"/>
        <v>6163.4064335852172</v>
      </c>
      <c r="AV21" s="101">
        <v>1499.8489</v>
      </c>
      <c r="AW21" s="101">
        <f t="shared" si="86"/>
        <v>6179.3873990439997</v>
      </c>
      <c r="AX21" s="195">
        <v>1216.3534</v>
      </c>
      <c r="AY21" s="188">
        <f t="shared" si="87"/>
        <v>6192.3477056929378</v>
      </c>
      <c r="AZ21" s="188">
        <v>986.44309999999996</v>
      </c>
      <c r="BA21" s="188">
        <f t="shared" si="88"/>
        <v>6202.8583065328985</v>
      </c>
      <c r="BB21" s="188">
        <v>799.9896</v>
      </c>
      <c r="BC21" s="188">
        <f t="shared" si="89"/>
        <v>6211.3822359533788</v>
      </c>
      <c r="BD21" s="188">
        <v>648.77869999999996</v>
      </c>
      <c r="BE21" s="188">
        <f t="shared" si="90"/>
        <v>6218.2950056297732</v>
      </c>
      <c r="BF21" s="188">
        <v>526.14909999999998</v>
      </c>
      <c r="BG21" s="188">
        <f t="shared" si="91"/>
        <v>6223.9011507509713</v>
      </c>
      <c r="BH21" s="188">
        <v>424.69850000000002</v>
      </c>
      <c r="BI21" s="188">
        <f t="shared" si="92"/>
        <v>6228.4263346270918</v>
      </c>
      <c r="BJ21" s="188">
        <v>346.4237</v>
      </c>
      <c r="BK21" s="188">
        <f t="shared" si="93"/>
        <v>6232.1174965726741</v>
      </c>
      <c r="BL21" s="189">
        <v>280.94409999999999</v>
      </c>
      <c r="BM21" s="189">
        <f t="shared" si="94"/>
        <v>6235.1109700872057</v>
      </c>
      <c r="BN21" s="189">
        <v>227.84110000000001</v>
      </c>
      <c r="BO21" s="189">
        <f t="shared" si="95"/>
        <v>6237.5386284661208</v>
      </c>
      <c r="BP21" s="189">
        <v>184.77549999999999</v>
      </c>
      <c r="BQ21" s="189">
        <f t="shared" si="96"/>
        <v>6239.5074207112129</v>
      </c>
      <c r="BR21" s="189">
        <v>149.85</v>
      </c>
      <c r="BS21" s="189">
        <f t="shared" si="97"/>
        <v>6241.1040799973571</v>
      </c>
      <c r="BT21" s="189">
        <v>121.52589999999999</v>
      </c>
      <c r="BU21" s="189">
        <f t="shared" si="98"/>
        <v>6242.3989445735469</v>
      </c>
      <c r="BV21" s="189">
        <v>98.555599999999998</v>
      </c>
      <c r="BW21" s="189">
        <f t="shared" si="99"/>
        <v>6243.4490594480321</v>
      </c>
      <c r="BX21" s="189">
        <v>79.927000000000007</v>
      </c>
      <c r="BY21" s="189">
        <f t="shared" si="100"/>
        <v>6244.3006856526608</v>
      </c>
      <c r="BZ21" s="189">
        <v>64.819500000000005</v>
      </c>
      <c r="CA21" s="189">
        <f t="shared" si="101"/>
        <v>6244.9913406850146</v>
      </c>
      <c r="CB21" s="189">
        <v>52.567599999999999</v>
      </c>
      <c r="CC21" s="189">
        <f t="shared" si="102"/>
        <v>6245.5514511067049</v>
      </c>
      <c r="CD21" s="189">
        <v>42.631500000000003</v>
      </c>
      <c r="CE21" s="189">
        <f t="shared" si="103"/>
        <v>6246.005691883197</v>
      </c>
      <c r="CF21" s="189">
        <v>34.573399999999999</v>
      </c>
      <c r="CG21" s="189">
        <f t="shared" si="104"/>
        <v>6246.3740731989365</v>
      </c>
      <c r="CH21" s="189">
        <v>28.038499999999999</v>
      </c>
      <c r="CI21" s="189">
        <f t="shared" si="105"/>
        <v>6246.6728248265281</v>
      </c>
      <c r="CJ21" s="189">
        <v>22.738800000000001</v>
      </c>
      <c r="CK21" s="189">
        <f t="shared" si="106"/>
        <v>6246.9151078840905</v>
      </c>
      <c r="CL21" s="189">
        <v>18.440799999999999</v>
      </c>
      <c r="CM21" s="189">
        <f t="shared" si="107"/>
        <v>6247.1115955355017</v>
      </c>
      <c r="CN21" s="189">
        <v>14.9552</v>
      </c>
      <c r="CO21" s="189">
        <f t="shared" si="108"/>
        <v>6247.2709439436176</v>
      </c>
      <c r="CP21" s="189">
        <v>12.128399999999999</v>
      </c>
      <c r="CQ21" s="189">
        <f t="shared" si="109"/>
        <v>6247.4001726555698</v>
      </c>
      <c r="CR21" s="189">
        <v>9.8360000000000003</v>
      </c>
      <c r="CS21" s="189">
        <f t="shared" si="110"/>
        <v>6247.5049757302349</v>
      </c>
      <c r="CT21" s="189">
        <v>7.9767999999999999</v>
      </c>
      <c r="CU21" s="189">
        <f t="shared" si="111"/>
        <v>6247.5899689353982</v>
      </c>
      <c r="CV21" s="189">
        <v>6.4690000000000003</v>
      </c>
      <c r="CW21" s="189">
        <f t="shared" si="112"/>
        <v>6247.6588964557322</v>
      </c>
      <c r="CX21" s="189">
        <v>5.2462999999999997</v>
      </c>
      <c r="CY21" s="189">
        <f t="shared" si="113"/>
        <v>6247.7147960460752</v>
      </c>
      <c r="CZ21" s="189">
        <v>4.2546999999999997</v>
      </c>
      <c r="DA21" s="189">
        <f t="shared" si="114"/>
        <v>6247.760130088549</v>
      </c>
      <c r="DB21" s="189">
        <v>3.4504999999999999</v>
      </c>
      <c r="DC21" s="189">
        <f t="shared" si="115"/>
        <v>6247.7968953395794</v>
      </c>
      <c r="DD21" s="189">
        <v>2.7982999999999998</v>
      </c>
      <c r="DE21" s="189">
        <f t="shared" si="116"/>
        <v>6247.8267113668089</v>
      </c>
      <c r="DF21" s="189">
        <v>2.2692999999999999</v>
      </c>
      <c r="DG21" s="189">
        <f t="shared" si="117"/>
        <v>6247.8508908724352</v>
      </c>
      <c r="DH21" s="189">
        <v>1.8404</v>
      </c>
      <c r="DI21" s="189">
        <f t="shared" si="118"/>
        <v>6247.8705004269914</v>
      </c>
      <c r="DJ21" s="189">
        <v>1.4924999999999999</v>
      </c>
      <c r="DK21" s="189">
        <f t="shared" si="119"/>
        <v>6247.8864030895511</v>
      </c>
      <c r="DL21" s="189">
        <v>1.2103999999999999</v>
      </c>
      <c r="DM21" s="189">
        <f t="shared" si="120"/>
        <v>6247.8992999624234</v>
      </c>
      <c r="DN21" s="184">
        <v>0.98160000000000003</v>
      </c>
      <c r="DO21" s="185">
        <f t="shared" si="121"/>
        <v>6247.9097589597895</v>
      </c>
      <c r="DP21" s="185">
        <v>0.79610000000000003</v>
      </c>
      <c r="DQ21" s="185">
        <f t="shared" si="122"/>
        <v>6247.9182414453262</v>
      </c>
      <c r="DR21" s="185">
        <v>0.64559999999999995</v>
      </c>
      <c r="DS21" s="185">
        <f t="shared" si="123"/>
        <v>6247.9251203457943</v>
      </c>
      <c r="DT21" s="185">
        <v>0.52359999999999995</v>
      </c>
      <c r="DU21" s="185">
        <f t="shared" si="124"/>
        <v>6247.930699330127</v>
      </c>
      <c r="DV21" s="185">
        <v>0.42459999999999998</v>
      </c>
      <c r="DW21" s="185">
        <f t="shared" si="125"/>
        <v>6247.9352234644803</v>
      </c>
      <c r="DX21" s="185">
        <v>0.34439999999999998</v>
      </c>
      <c r="DY21" s="185">
        <f t="shared" si="126"/>
        <v>6247.9388930638006</v>
      </c>
      <c r="DZ21" s="185">
        <v>0.27929999999999999</v>
      </c>
      <c r="EA21" s="185">
        <f t="shared" si="127"/>
        <v>6247.941869019347</v>
      </c>
    </row>
    <row r="22" spans="1:131" ht="15" customHeight="1" x14ac:dyDescent="0.25">
      <c r="A22" s="42" t="s">
        <v>12</v>
      </c>
      <c r="B22" s="6">
        <v>983</v>
      </c>
      <c r="C22" s="6">
        <v>6</v>
      </c>
      <c r="D22" s="67">
        <f>(LARGE('Annual Heat Inputs'!D22:K22,1)+LARGE('Annual Heat Inputs'!D22:K22,2)+LARGE('Annual Heat Inputs'!D22:K22,3))/3</f>
        <v>9018077.3129999992</v>
      </c>
      <c r="E22" s="68">
        <v>1165162556</v>
      </c>
      <c r="F22" s="107">
        <f t="shared" si="0"/>
        <v>7.7397589431289614E-3</v>
      </c>
      <c r="G22" s="97">
        <v>161456</v>
      </c>
      <c r="H22" s="101">
        <f t="shared" si="1"/>
        <v>1249.6305199218295</v>
      </c>
      <c r="I22" s="101">
        <f>MIN(H22,'SO2 Annual Emissions'!L22,' Retirement Adjustments'!D22)</f>
        <v>1249.6305199218295</v>
      </c>
      <c r="J22" s="101">
        <v>80318.265899999999</v>
      </c>
      <c r="K22" s="101">
        <f t="shared" si="67"/>
        <v>1871.2745367179646</v>
      </c>
      <c r="L22" s="101">
        <v>65136.826500000003</v>
      </c>
      <c r="M22" s="101">
        <f t="shared" si="68"/>
        <v>2375.417872148379</v>
      </c>
      <c r="N22" s="101">
        <v>52824.922500000001</v>
      </c>
      <c r="O22" s="101">
        <f t="shared" si="69"/>
        <v>2784.2700384878485</v>
      </c>
      <c r="P22" s="101">
        <v>42840.1656</v>
      </c>
      <c r="Q22" s="101">
        <f t="shared" si="70"/>
        <v>3115.842593315574</v>
      </c>
      <c r="R22" s="101">
        <v>34742.6878</v>
      </c>
      <c r="S22" s="101">
        <f t="shared" si="71"/>
        <v>3384.7426219239615</v>
      </c>
      <c r="T22" s="101">
        <v>28175.762999999999</v>
      </c>
      <c r="U22" s="101">
        <f t="shared" si="72"/>
        <v>3602.8162355826935</v>
      </c>
      <c r="V22" s="101">
        <v>22850.0923</v>
      </c>
      <c r="W22" s="101">
        <f t="shared" si="73"/>
        <v>3779.6704418129407</v>
      </c>
      <c r="X22" s="101">
        <v>18531.058700000001</v>
      </c>
      <c r="Y22" s="101">
        <f t="shared" si="74"/>
        <v>3923.0963691119136</v>
      </c>
      <c r="Z22" s="101">
        <v>15028.391600000001</v>
      </c>
      <c r="AA22" s="101">
        <f t="shared" si="75"/>
        <v>4039.4124973988578</v>
      </c>
      <c r="AB22" s="101">
        <v>12187.784799999999</v>
      </c>
      <c r="AC22" s="101">
        <f t="shared" si="76"/>
        <v>4133.7430138015889</v>
      </c>
      <c r="AD22" s="101">
        <v>9884.0980999999992</v>
      </c>
      <c r="AE22" s="101">
        <f t="shared" si="77"/>
        <v>4210.2435504658279</v>
      </c>
      <c r="AF22" s="101">
        <v>8015.8451999999997</v>
      </c>
      <c r="AG22" s="101">
        <f t="shared" si="78"/>
        <v>4272.2842600392651</v>
      </c>
      <c r="AH22" s="101">
        <v>6500.7219999999998</v>
      </c>
      <c r="AI22" s="101">
        <f t="shared" si="79"/>
        <v>4322.5982812755601</v>
      </c>
      <c r="AJ22" s="101">
        <v>5271.9813999999997</v>
      </c>
      <c r="AK22" s="101">
        <f t="shared" si="80"/>
        <v>4363.4021464642201</v>
      </c>
      <c r="AL22" s="101">
        <v>4275.4924000000001</v>
      </c>
      <c r="AM22" s="101">
        <f t="shared" si="81"/>
        <v>4396.4934270034</v>
      </c>
      <c r="AN22" s="101">
        <v>3467.3557999999998</v>
      </c>
      <c r="AO22" s="101">
        <f t="shared" si="82"/>
        <v>4423.32992506546</v>
      </c>
      <c r="AP22" s="101">
        <v>2811.97</v>
      </c>
      <c r="AQ22" s="101">
        <f t="shared" si="83"/>
        <v>4445.0938950207701</v>
      </c>
      <c r="AR22" s="101">
        <v>2280.4625999999998</v>
      </c>
      <c r="AS22" s="101">
        <f t="shared" si="84"/>
        <v>4462.7441258235913</v>
      </c>
      <c r="AT22" s="101">
        <v>1849.4186</v>
      </c>
      <c r="AU22" s="101">
        <f t="shared" si="85"/>
        <v>4477.0581799725305</v>
      </c>
      <c r="AV22" s="101">
        <v>1499.8489</v>
      </c>
      <c r="AW22" s="101">
        <f t="shared" si="86"/>
        <v>4488.6666489096478</v>
      </c>
      <c r="AX22" s="195">
        <v>1216.3534</v>
      </c>
      <c r="AY22" s="188">
        <f t="shared" si="87"/>
        <v>4498.0809310153036</v>
      </c>
      <c r="AZ22" s="188">
        <v>986.44309999999996</v>
      </c>
      <c r="BA22" s="188">
        <f t="shared" si="88"/>
        <v>4505.7157628204168</v>
      </c>
      <c r="BB22" s="188">
        <v>799.9896</v>
      </c>
      <c r="BC22" s="188">
        <f t="shared" si="89"/>
        <v>4511.9074894814266</v>
      </c>
      <c r="BD22" s="188">
        <v>648.77869999999996</v>
      </c>
      <c r="BE22" s="188">
        <f t="shared" si="90"/>
        <v>4516.9288802268629</v>
      </c>
      <c r="BF22" s="188">
        <v>526.14909999999998</v>
      </c>
      <c r="BG22" s="188">
        <f t="shared" si="91"/>
        <v>4521.0011474290068</v>
      </c>
      <c r="BH22" s="188">
        <v>424.69850000000002</v>
      </c>
      <c r="BI22" s="188">
        <f t="shared" si="92"/>
        <v>4524.2882114425156</v>
      </c>
      <c r="BJ22" s="188">
        <v>346.4237</v>
      </c>
      <c r="BK22" s="188">
        <f t="shared" si="93"/>
        <v>4526.9694473727022</v>
      </c>
      <c r="BL22" s="189">
        <v>280.94409999999999</v>
      </c>
      <c r="BM22" s="189">
        <f t="shared" si="94"/>
        <v>4529.1438869831964</v>
      </c>
      <c r="BN22" s="189">
        <v>227.84110000000001</v>
      </c>
      <c r="BO22" s="189">
        <f t="shared" si="95"/>
        <v>4530.9073221745339</v>
      </c>
      <c r="BP22" s="189">
        <v>184.77549999999999</v>
      </c>
      <c r="BQ22" s="189">
        <f t="shared" si="96"/>
        <v>4532.3374400031298</v>
      </c>
      <c r="BR22" s="189">
        <v>149.85</v>
      </c>
      <c r="BS22" s="189">
        <f t="shared" si="97"/>
        <v>4533.4972428807578</v>
      </c>
      <c r="BT22" s="189">
        <v>121.52589999999999</v>
      </c>
      <c r="BU22" s="189">
        <f t="shared" si="98"/>
        <v>4534.4378240521046</v>
      </c>
      <c r="BV22" s="189">
        <v>98.555599999999998</v>
      </c>
      <c r="BW22" s="189">
        <f t="shared" si="99"/>
        <v>4535.2006206386004</v>
      </c>
      <c r="BX22" s="189">
        <v>79.927000000000007</v>
      </c>
      <c r="BY22" s="189">
        <f t="shared" si="100"/>
        <v>4535.8192363516482</v>
      </c>
      <c r="BZ22" s="189">
        <v>64.819500000000005</v>
      </c>
      <c r="CA22" s="189">
        <f t="shared" si="101"/>
        <v>4536.3209236564626</v>
      </c>
      <c r="CB22" s="189">
        <v>52.567599999999999</v>
      </c>
      <c r="CC22" s="189">
        <f t="shared" si="102"/>
        <v>4536.7277842086814</v>
      </c>
      <c r="CD22" s="189">
        <v>42.631500000000003</v>
      </c>
      <c r="CE22" s="189">
        <f t="shared" si="103"/>
        <v>4537.0577417420654</v>
      </c>
      <c r="CF22" s="189">
        <v>34.573399999999999</v>
      </c>
      <c r="CG22" s="189">
        <f t="shared" si="104"/>
        <v>4537.3253315239099</v>
      </c>
      <c r="CH22" s="189">
        <v>28.038499999999999</v>
      </c>
      <c r="CI22" s="189">
        <f t="shared" si="105"/>
        <v>4537.5423427550368</v>
      </c>
      <c r="CJ22" s="189">
        <v>22.738800000000001</v>
      </c>
      <c r="CK22" s="189">
        <f t="shared" si="106"/>
        <v>4537.7183355856932</v>
      </c>
      <c r="CL22" s="189">
        <v>18.440799999999999</v>
      </c>
      <c r="CM22" s="189">
        <f t="shared" si="107"/>
        <v>4537.8610629324121</v>
      </c>
      <c r="CN22" s="189">
        <v>14.9552</v>
      </c>
      <c r="CO22" s="189">
        <f t="shared" si="108"/>
        <v>4537.9768125753581</v>
      </c>
      <c r="CP22" s="189">
        <v>12.128399999999999</v>
      </c>
      <c r="CQ22" s="189">
        <f t="shared" si="109"/>
        <v>4538.0706834677239</v>
      </c>
      <c r="CR22" s="189">
        <v>9.8360000000000003</v>
      </c>
      <c r="CS22" s="189">
        <f t="shared" si="110"/>
        <v>4538.1468117366885</v>
      </c>
      <c r="CT22" s="189">
        <v>7.9767999999999999</v>
      </c>
      <c r="CU22" s="189">
        <f t="shared" si="111"/>
        <v>4538.2085502458258</v>
      </c>
      <c r="CV22" s="189">
        <v>6.4690000000000003</v>
      </c>
      <c r="CW22" s="189">
        <f t="shared" si="112"/>
        <v>4538.2586187464285</v>
      </c>
      <c r="CX22" s="189">
        <v>5.2462999999999997</v>
      </c>
      <c r="CY22" s="189">
        <f t="shared" si="113"/>
        <v>4538.2992238437719</v>
      </c>
      <c r="CZ22" s="189">
        <v>4.2546999999999997</v>
      </c>
      <c r="DA22" s="189">
        <f t="shared" si="114"/>
        <v>4538.3321541961468</v>
      </c>
      <c r="DB22" s="189">
        <v>3.4504999999999999</v>
      </c>
      <c r="DC22" s="189">
        <f t="shared" si="115"/>
        <v>4538.3588602343798</v>
      </c>
      <c r="DD22" s="189">
        <v>2.7982999999999998</v>
      </c>
      <c r="DE22" s="189">
        <f t="shared" si="116"/>
        <v>4538.3805184018302</v>
      </c>
      <c r="DF22" s="189">
        <v>2.2692999999999999</v>
      </c>
      <c r="DG22" s="189">
        <f t="shared" si="117"/>
        <v>4538.3980822367994</v>
      </c>
      <c r="DH22" s="189">
        <v>1.8404</v>
      </c>
      <c r="DI22" s="189">
        <f t="shared" si="118"/>
        <v>4538.4123264891587</v>
      </c>
      <c r="DJ22" s="189">
        <v>1.4924999999999999</v>
      </c>
      <c r="DK22" s="189">
        <f t="shared" si="119"/>
        <v>4538.4238780793812</v>
      </c>
      <c r="DL22" s="189">
        <v>1.2103999999999999</v>
      </c>
      <c r="DM22" s="189">
        <f t="shared" si="120"/>
        <v>4538.4332462836064</v>
      </c>
      <c r="DN22" s="184">
        <v>0.98160000000000003</v>
      </c>
      <c r="DO22" s="185">
        <f t="shared" si="121"/>
        <v>4538.440843630985</v>
      </c>
      <c r="DP22" s="185">
        <v>0.79610000000000003</v>
      </c>
      <c r="DQ22" s="185">
        <f t="shared" si="122"/>
        <v>4538.4470052530796</v>
      </c>
      <c r="DR22" s="185">
        <v>0.64559999999999995</v>
      </c>
      <c r="DS22" s="185">
        <f t="shared" si="123"/>
        <v>4538.4520020414529</v>
      </c>
      <c r="DT22" s="185">
        <v>0.52359999999999995</v>
      </c>
      <c r="DU22" s="185">
        <f t="shared" si="124"/>
        <v>4538.4560545792356</v>
      </c>
      <c r="DV22" s="185">
        <v>0.42459999999999998</v>
      </c>
      <c r="DW22" s="185">
        <f t="shared" si="125"/>
        <v>4538.4593408808832</v>
      </c>
      <c r="DX22" s="185">
        <v>0.34439999999999998</v>
      </c>
      <c r="DY22" s="185">
        <f t="shared" si="126"/>
        <v>4538.4620064538631</v>
      </c>
      <c r="DZ22" s="185">
        <v>0.27929999999999999</v>
      </c>
      <c r="EA22" s="185">
        <f t="shared" si="127"/>
        <v>4538.4641681685362</v>
      </c>
    </row>
    <row r="23" spans="1:131" s="62" customFormat="1" ht="15" customHeight="1" x14ac:dyDescent="0.25">
      <c r="A23" s="81" t="s">
        <v>13</v>
      </c>
      <c r="B23" s="81">
        <v>1004</v>
      </c>
      <c r="C23" s="83" t="s">
        <v>90</v>
      </c>
      <c r="D23" s="67">
        <f>(LARGE('Annual Heat Inputs'!D23:K23,1)+LARGE('Annual Heat Inputs'!D23:K23,2)+LARGE('Annual Heat Inputs'!D23:K23,3))/3</f>
        <v>14784826.311333334</v>
      </c>
      <c r="E23" s="68">
        <v>1165162556</v>
      </c>
      <c r="F23" s="107">
        <f t="shared" si="0"/>
        <v>1.2689067491225949E-2</v>
      </c>
      <c r="G23" s="97">
        <v>161456</v>
      </c>
      <c r="H23" s="101">
        <f t="shared" si="1"/>
        <v>2048.7260808633769</v>
      </c>
      <c r="I23" s="101">
        <f>MIN(H23,'SO2 Annual Emissions'!L23,' Retirement Adjustments'!D23)</f>
        <v>90.108999999999995</v>
      </c>
      <c r="J23" s="101">
        <v>80318.265899999999</v>
      </c>
      <c r="K23" s="101">
        <f>I23</f>
        <v>90.108999999999995</v>
      </c>
      <c r="L23" s="101">
        <v>65136.826500000003</v>
      </c>
      <c r="M23" s="101">
        <f>K23</f>
        <v>90.108999999999995</v>
      </c>
      <c r="N23" s="101">
        <v>52824.922500000001</v>
      </c>
      <c r="O23" s="101">
        <f>M23</f>
        <v>90.108999999999995</v>
      </c>
      <c r="P23" s="101">
        <v>42840.1656</v>
      </c>
      <c r="Q23" s="101">
        <f>O23</f>
        <v>90.108999999999995</v>
      </c>
      <c r="R23" s="101">
        <v>34742.6878</v>
      </c>
      <c r="S23" s="101">
        <f>Q23</f>
        <v>90.108999999999995</v>
      </c>
      <c r="T23" s="101">
        <v>28175.762999999999</v>
      </c>
      <c r="U23" s="101">
        <f>S23</f>
        <v>90.108999999999995</v>
      </c>
      <c r="V23" s="101">
        <v>22850.0923</v>
      </c>
      <c r="W23" s="101">
        <f>U23</f>
        <v>90.108999999999995</v>
      </c>
      <c r="X23" s="101">
        <v>18531.058700000001</v>
      </c>
      <c r="Y23" s="101">
        <f>W23</f>
        <v>90.108999999999995</v>
      </c>
      <c r="Z23" s="101">
        <v>15028.391600000001</v>
      </c>
      <c r="AA23" s="101">
        <f>Y23</f>
        <v>90.108999999999995</v>
      </c>
      <c r="AB23" s="101">
        <v>12187.784799999999</v>
      </c>
      <c r="AC23" s="101">
        <f>AA23</f>
        <v>90.108999999999995</v>
      </c>
      <c r="AD23" s="101">
        <v>9884.0980999999992</v>
      </c>
      <c r="AE23" s="101">
        <f>AC23</f>
        <v>90.108999999999995</v>
      </c>
      <c r="AF23" s="101">
        <v>8015.8451999999997</v>
      </c>
      <c r="AG23" s="101">
        <f>AE23</f>
        <v>90.108999999999995</v>
      </c>
      <c r="AH23" s="101">
        <v>6500.7219999999998</v>
      </c>
      <c r="AI23" s="101">
        <f>AG23</f>
        <v>90.108999999999995</v>
      </c>
      <c r="AJ23" s="101">
        <v>5271.9813999999997</v>
      </c>
      <c r="AK23" s="101">
        <f>AI23</f>
        <v>90.108999999999995</v>
      </c>
      <c r="AL23" s="101">
        <v>4275.4924000000001</v>
      </c>
      <c r="AM23" s="101">
        <f>AK23</f>
        <v>90.108999999999995</v>
      </c>
      <c r="AN23" s="101">
        <v>3467.3557999999998</v>
      </c>
      <c r="AO23" s="101">
        <f>AM23</f>
        <v>90.108999999999995</v>
      </c>
      <c r="AP23" s="101">
        <v>2811.97</v>
      </c>
      <c r="AQ23" s="101">
        <f>AO23</f>
        <v>90.108999999999995</v>
      </c>
      <c r="AR23" s="101">
        <v>2280.4625999999998</v>
      </c>
      <c r="AS23" s="101">
        <f>AQ23</f>
        <v>90.108999999999995</v>
      </c>
      <c r="AT23" s="101">
        <v>1849.4186</v>
      </c>
      <c r="AU23" s="101">
        <f>AS23</f>
        <v>90.108999999999995</v>
      </c>
      <c r="AV23" s="101">
        <v>1499.8489</v>
      </c>
      <c r="AW23" s="101">
        <f>AU23</f>
        <v>90.108999999999995</v>
      </c>
      <c r="AX23" s="195">
        <v>1216.3534</v>
      </c>
      <c r="AY23" s="188">
        <f>AW23</f>
        <v>90.108999999999995</v>
      </c>
      <c r="AZ23" s="188">
        <v>986.44309999999996</v>
      </c>
      <c r="BA23" s="188">
        <f>AY23</f>
        <v>90.108999999999995</v>
      </c>
      <c r="BB23" s="188">
        <v>799.9896</v>
      </c>
      <c r="BC23" s="188">
        <f>BA23</f>
        <v>90.108999999999995</v>
      </c>
      <c r="BD23" s="188">
        <v>648.77869999999996</v>
      </c>
      <c r="BE23" s="188">
        <f>BC23</f>
        <v>90.108999999999995</v>
      </c>
      <c r="BF23" s="188">
        <v>526.14909999999998</v>
      </c>
      <c r="BG23" s="188">
        <f>BE23</f>
        <v>90.108999999999995</v>
      </c>
      <c r="BH23" s="188">
        <v>424.69850000000002</v>
      </c>
      <c r="BI23" s="188">
        <f>BG23</f>
        <v>90.108999999999995</v>
      </c>
      <c r="BJ23" s="188">
        <v>346.4237</v>
      </c>
      <c r="BK23" s="188">
        <f>BI23</f>
        <v>90.108999999999995</v>
      </c>
      <c r="BL23" s="189">
        <v>280.94409999999999</v>
      </c>
      <c r="BM23" s="189">
        <f>BK23</f>
        <v>90.108999999999995</v>
      </c>
      <c r="BN23" s="189">
        <v>227.84110000000001</v>
      </c>
      <c r="BO23" s="189">
        <f>BM23</f>
        <v>90.108999999999995</v>
      </c>
      <c r="BP23" s="189">
        <v>184.77549999999999</v>
      </c>
      <c r="BQ23" s="189">
        <f>BO23</f>
        <v>90.108999999999995</v>
      </c>
      <c r="BR23" s="189">
        <v>149.85</v>
      </c>
      <c r="BS23" s="189">
        <f>BQ23</f>
        <v>90.108999999999995</v>
      </c>
      <c r="BT23" s="189">
        <v>121.52589999999999</v>
      </c>
      <c r="BU23" s="189">
        <f>BS23</f>
        <v>90.108999999999995</v>
      </c>
      <c r="BV23" s="189">
        <v>98.555599999999998</v>
      </c>
      <c r="BW23" s="189">
        <f>BU23</f>
        <v>90.108999999999995</v>
      </c>
      <c r="BX23" s="189">
        <v>79.927000000000007</v>
      </c>
      <c r="BY23" s="189">
        <f>BW23</f>
        <v>90.108999999999995</v>
      </c>
      <c r="BZ23" s="189">
        <v>64.819500000000005</v>
      </c>
      <c r="CA23" s="189">
        <f>BY23</f>
        <v>90.108999999999995</v>
      </c>
      <c r="CB23" s="189">
        <v>52.567599999999999</v>
      </c>
      <c r="CC23" s="189">
        <f>CA23</f>
        <v>90.108999999999995</v>
      </c>
      <c r="CD23" s="189">
        <v>42.631500000000003</v>
      </c>
      <c r="CE23" s="189">
        <f>CC23</f>
        <v>90.108999999999995</v>
      </c>
      <c r="CF23" s="189">
        <v>34.573399999999999</v>
      </c>
      <c r="CG23" s="189">
        <f>CE23</f>
        <v>90.108999999999995</v>
      </c>
      <c r="CH23" s="189">
        <v>28.038499999999999</v>
      </c>
      <c r="CI23" s="189">
        <f>CG23</f>
        <v>90.108999999999995</v>
      </c>
      <c r="CJ23" s="189">
        <v>22.738800000000001</v>
      </c>
      <c r="CK23" s="189">
        <f>CI23</f>
        <v>90.108999999999995</v>
      </c>
      <c r="CL23" s="189">
        <v>18.440799999999999</v>
      </c>
      <c r="CM23" s="189">
        <f>CK23</f>
        <v>90.108999999999995</v>
      </c>
      <c r="CN23" s="189">
        <v>14.9552</v>
      </c>
      <c r="CO23" s="189">
        <f>CM23</f>
        <v>90.108999999999995</v>
      </c>
      <c r="CP23" s="189">
        <v>12.128399999999999</v>
      </c>
      <c r="CQ23" s="189">
        <f>CO23</f>
        <v>90.108999999999995</v>
      </c>
      <c r="CR23" s="189">
        <v>9.8360000000000003</v>
      </c>
      <c r="CS23" s="189">
        <f>CQ23</f>
        <v>90.108999999999995</v>
      </c>
      <c r="CT23" s="189">
        <v>7.9767999999999999</v>
      </c>
      <c r="CU23" s="189">
        <f>CS23</f>
        <v>90.108999999999995</v>
      </c>
      <c r="CV23" s="189">
        <v>6.4690000000000003</v>
      </c>
      <c r="CW23" s="189">
        <f>CU23</f>
        <v>90.108999999999995</v>
      </c>
      <c r="CX23" s="189">
        <v>5.2462999999999997</v>
      </c>
      <c r="CY23" s="189">
        <f>CW23</f>
        <v>90.108999999999995</v>
      </c>
      <c r="CZ23" s="189">
        <v>4.2546999999999997</v>
      </c>
      <c r="DA23" s="189">
        <f>CY23</f>
        <v>90.108999999999995</v>
      </c>
      <c r="DB23" s="189">
        <v>3.4504999999999999</v>
      </c>
      <c r="DC23" s="189">
        <f>DA23</f>
        <v>90.108999999999995</v>
      </c>
      <c r="DD23" s="189">
        <v>2.7982999999999998</v>
      </c>
      <c r="DE23" s="189">
        <f>DC23</f>
        <v>90.108999999999995</v>
      </c>
      <c r="DF23" s="189">
        <v>2.2692999999999999</v>
      </c>
      <c r="DG23" s="189">
        <f>DE23</f>
        <v>90.108999999999995</v>
      </c>
      <c r="DH23" s="189">
        <v>1.8404</v>
      </c>
      <c r="DI23" s="189">
        <f>DG23</f>
        <v>90.108999999999995</v>
      </c>
      <c r="DJ23" s="189">
        <v>1.4924999999999999</v>
      </c>
      <c r="DK23" s="189">
        <f>DI23</f>
        <v>90.108999999999995</v>
      </c>
      <c r="DL23" s="189">
        <v>1.2103999999999999</v>
      </c>
      <c r="DM23" s="189">
        <f>DK23</f>
        <v>90.108999999999995</v>
      </c>
      <c r="DN23" s="184">
        <v>0.98160000000000003</v>
      </c>
      <c r="DO23" s="185">
        <f>DM23</f>
        <v>90.108999999999995</v>
      </c>
      <c r="DP23" s="185">
        <v>0.79610000000000003</v>
      </c>
      <c r="DQ23" s="185">
        <f>DO23</f>
        <v>90.108999999999995</v>
      </c>
      <c r="DR23" s="185">
        <v>0.64559999999999995</v>
      </c>
      <c r="DS23" s="185">
        <f>DQ23</f>
        <v>90.108999999999995</v>
      </c>
      <c r="DT23" s="185">
        <v>0.52359999999999995</v>
      </c>
      <c r="DU23" s="185">
        <f>DS23</f>
        <v>90.108999999999995</v>
      </c>
      <c r="DV23" s="185">
        <v>0.42459999999999998</v>
      </c>
      <c r="DW23" s="185">
        <f>DU23</f>
        <v>90.108999999999995</v>
      </c>
      <c r="DX23" s="185">
        <v>0.34439999999999998</v>
      </c>
      <c r="DY23" s="185">
        <f>DW23</f>
        <v>90.108999999999995</v>
      </c>
      <c r="DZ23" s="185">
        <v>0.27929999999999999</v>
      </c>
      <c r="EA23" s="185">
        <f>DY23</f>
        <v>90.108999999999995</v>
      </c>
    </row>
    <row r="24" spans="1:131" s="62" customFormat="1" ht="15" customHeight="1" x14ac:dyDescent="0.25">
      <c r="A24" s="81" t="s">
        <v>13</v>
      </c>
      <c r="B24" s="81">
        <v>1004</v>
      </c>
      <c r="C24" s="83" t="s">
        <v>91</v>
      </c>
      <c r="D24" s="67">
        <f>(LARGE('Annual Heat Inputs'!D24:K24,1)+LARGE('Annual Heat Inputs'!D24:K24,2)+LARGE('Annual Heat Inputs'!D24:K24,3))/3</f>
        <v>14526297.630999999</v>
      </c>
      <c r="E24" s="68">
        <v>1165162556</v>
      </c>
      <c r="F24" s="107">
        <f t="shared" si="0"/>
        <v>1.2467185420778317E-2</v>
      </c>
      <c r="G24" s="97">
        <v>161456</v>
      </c>
      <c r="H24" s="101">
        <f t="shared" si="1"/>
        <v>2012.901889297184</v>
      </c>
      <c r="I24" s="101">
        <f>MIN(H24,'SO2 Annual Emissions'!L24,' Retirement Adjustments'!D24)</f>
        <v>94.436000000000007</v>
      </c>
      <c r="J24" s="101">
        <v>80318.265899999999</v>
      </c>
      <c r="K24" s="101">
        <f>I24</f>
        <v>94.436000000000007</v>
      </c>
      <c r="L24" s="101">
        <v>65136.826500000003</v>
      </c>
      <c r="M24" s="101">
        <f>K24</f>
        <v>94.436000000000007</v>
      </c>
      <c r="N24" s="101">
        <v>52824.922500000001</v>
      </c>
      <c r="O24" s="101">
        <f>M24</f>
        <v>94.436000000000007</v>
      </c>
      <c r="P24" s="101">
        <v>42840.1656</v>
      </c>
      <c r="Q24" s="101">
        <f>O24</f>
        <v>94.436000000000007</v>
      </c>
      <c r="R24" s="101">
        <v>34742.6878</v>
      </c>
      <c r="S24" s="101">
        <f>Q24</f>
        <v>94.436000000000007</v>
      </c>
      <c r="T24" s="101">
        <v>28175.762999999999</v>
      </c>
      <c r="U24" s="101">
        <f>S24</f>
        <v>94.436000000000007</v>
      </c>
      <c r="V24" s="101">
        <v>22850.0923</v>
      </c>
      <c r="W24" s="101">
        <f>U24</f>
        <v>94.436000000000007</v>
      </c>
      <c r="X24" s="101">
        <v>18531.058700000001</v>
      </c>
      <c r="Y24" s="101">
        <f>W24</f>
        <v>94.436000000000007</v>
      </c>
      <c r="Z24" s="101">
        <v>15028.391600000001</v>
      </c>
      <c r="AA24" s="101">
        <f>Y24</f>
        <v>94.436000000000007</v>
      </c>
      <c r="AB24" s="101">
        <v>12187.784799999999</v>
      </c>
      <c r="AC24" s="101">
        <f>AA24</f>
        <v>94.436000000000007</v>
      </c>
      <c r="AD24" s="101">
        <v>9884.0980999999992</v>
      </c>
      <c r="AE24" s="101">
        <f>AC24</f>
        <v>94.436000000000007</v>
      </c>
      <c r="AF24" s="101">
        <v>8015.8451999999997</v>
      </c>
      <c r="AG24" s="101">
        <f>AE24</f>
        <v>94.436000000000007</v>
      </c>
      <c r="AH24" s="101">
        <v>6500.7219999999998</v>
      </c>
      <c r="AI24" s="101">
        <f>AG24</f>
        <v>94.436000000000007</v>
      </c>
      <c r="AJ24" s="101">
        <v>5271.9813999999997</v>
      </c>
      <c r="AK24" s="101">
        <f>AI24</f>
        <v>94.436000000000007</v>
      </c>
      <c r="AL24" s="101">
        <v>4275.4924000000001</v>
      </c>
      <c r="AM24" s="101">
        <f>AK24</f>
        <v>94.436000000000007</v>
      </c>
      <c r="AN24" s="101">
        <v>3467.3557999999998</v>
      </c>
      <c r="AO24" s="101">
        <f>AM24</f>
        <v>94.436000000000007</v>
      </c>
      <c r="AP24" s="101">
        <v>2811.97</v>
      </c>
      <c r="AQ24" s="101">
        <f>AO24</f>
        <v>94.436000000000007</v>
      </c>
      <c r="AR24" s="101">
        <v>2280.4625999999998</v>
      </c>
      <c r="AS24" s="101">
        <f>AQ24</f>
        <v>94.436000000000007</v>
      </c>
      <c r="AT24" s="101">
        <v>1849.4186</v>
      </c>
      <c r="AU24" s="101">
        <f>AS24</f>
        <v>94.436000000000007</v>
      </c>
      <c r="AV24" s="101">
        <v>1499.8489</v>
      </c>
      <c r="AW24" s="101">
        <f>AU24</f>
        <v>94.436000000000007</v>
      </c>
      <c r="AX24" s="195">
        <v>1216.3534</v>
      </c>
      <c r="AY24" s="188">
        <f>AW24</f>
        <v>94.436000000000007</v>
      </c>
      <c r="AZ24" s="188">
        <v>986.44309999999996</v>
      </c>
      <c r="BA24" s="188">
        <f>AY24</f>
        <v>94.436000000000007</v>
      </c>
      <c r="BB24" s="188">
        <v>799.9896</v>
      </c>
      <c r="BC24" s="188">
        <f>BA24</f>
        <v>94.436000000000007</v>
      </c>
      <c r="BD24" s="188">
        <v>648.77869999999996</v>
      </c>
      <c r="BE24" s="188">
        <f>BC24</f>
        <v>94.436000000000007</v>
      </c>
      <c r="BF24" s="188">
        <v>526.14909999999998</v>
      </c>
      <c r="BG24" s="188">
        <f>BE24</f>
        <v>94.436000000000007</v>
      </c>
      <c r="BH24" s="188">
        <v>424.69850000000002</v>
      </c>
      <c r="BI24" s="188">
        <f>BG24</f>
        <v>94.436000000000007</v>
      </c>
      <c r="BJ24" s="188">
        <v>346.4237</v>
      </c>
      <c r="BK24" s="188">
        <f>BI24</f>
        <v>94.436000000000007</v>
      </c>
      <c r="BL24" s="189">
        <v>280.94409999999999</v>
      </c>
      <c r="BM24" s="189">
        <f>BK24</f>
        <v>94.436000000000007</v>
      </c>
      <c r="BN24" s="189">
        <v>227.84110000000001</v>
      </c>
      <c r="BO24" s="189">
        <f>BM24</f>
        <v>94.436000000000007</v>
      </c>
      <c r="BP24" s="189">
        <v>184.77549999999999</v>
      </c>
      <c r="BQ24" s="189">
        <f>BO24</f>
        <v>94.436000000000007</v>
      </c>
      <c r="BR24" s="189">
        <v>149.85</v>
      </c>
      <c r="BS24" s="189">
        <f>BQ24</f>
        <v>94.436000000000007</v>
      </c>
      <c r="BT24" s="189">
        <v>121.52589999999999</v>
      </c>
      <c r="BU24" s="189">
        <f>BS24</f>
        <v>94.436000000000007</v>
      </c>
      <c r="BV24" s="189">
        <v>98.555599999999998</v>
      </c>
      <c r="BW24" s="189">
        <f>BU24</f>
        <v>94.436000000000007</v>
      </c>
      <c r="BX24" s="189">
        <v>79.927000000000007</v>
      </c>
      <c r="BY24" s="189">
        <f>BW24</f>
        <v>94.436000000000007</v>
      </c>
      <c r="BZ24" s="189">
        <v>64.819500000000005</v>
      </c>
      <c r="CA24" s="189">
        <f>BY24</f>
        <v>94.436000000000007</v>
      </c>
      <c r="CB24" s="189">
        <v>52.567599999999999</v>
      </c>
      <c r="CC24" s="189">
        <f>CA24</f>
        <v>94.436000000000007</v>
      </c>
      <c r="CD24" s="189">
        <v>42.631500000000003</v>
      </c>
      <c r="CE24" s="189">
        <f>CC24</f>
        <v>94.436000000000007</v>
      </c>
      <c r="CF24" s="189">
        <v>34.573399999999999</v>
      </c>
      <c r="CG24" s="189">
        <f>CE24</f>
        <v>94.436000000000007</v>
      </c>
      <c r="CH24" s="189">
        <v>28.038499999999999</v>
      </c>
      <c r="CI24" s="189">
        <f>CG24</f>
        <v>94.436000000000007</v>
      </c>
      <c r="CJ24" s="189">
        <v>22.738800000000001</v>
      </c>
      <c r="CK24" s="189">
        <f>CI24</f>
        <v>94.436000000000007</v>
      </c>
      <c r="CL24" s="189">
        <v>18.440799999999999</v>
      </c>
      <c r="CM24" s="189">
        <f>CK24</f>
        <v>94.436000000000007</v>
      </c>
      <c r="CN24" s="189">
        <v>14.9552</v>
      </c>
      <c r="CO24" s="189">
        <f>CM24</f>
        <v>94.436000000000007</v>
      </c>
      <c r="CP24" s="189">
        <v>12.128399999999999</v>
      </c>
      <c r="CQ24" s="189">
        <f>CO24</f>
        <v>94.436000000000007</v>
      </c>
      <c r="CR24" s="189">
        <v>9.8360000000000003</v>
      </c>
      <c r="CS24" s="189">
        <f>CQ24</f>
        <v>94.436000000000007</v>
      </c>
      <c r="CT24" s="189">
        <v>7.9767999999999999</v>
      </c>
      <c r="CU24" s="189">
        <f>CS24</f>
        <v>94.436000000000007</v>
      </c>
      <c r="CV24" s="189">
        <v>6.4690000000000003</v>
      </c>
      <c r="CW24" s="189">
        <f>CU24</f>
        <v>94.436000000000007</v>
      </c>
      <c r="CX24" s="189">
        <v>5.2462999999999997</v>
      </c>
      <c r="CY24" s="189">
        <f>CW24</f>
        <v>94.436000000000007</v>
      </c>
      <c r="CZ24" s="189">
        <v>4.2546999999999997</v>
      </c>
      <c r="DA24" s="189">
        <f>CY24</f>
        <v>94.436000000000007</v>
      </c>
      <c r="DB24" s="189">
        <v>3.4504999999999999</v>
      </c>
      <c r="DC24" s="189">
        <f>DA24</f>
        <v>94.436000000000007</v>
      </c>
      <c r="DD24" s="189">
        <v>2.7982999999999998</v>
      </c>
      <c r="DE24" s="189">
        <f>DC24</f>
        <v>94.436000000000007</v>
      </c>
      <c r="DF24" s="189">
        <v>2.2692999999999999</v>
      </c>
      <c r="DG24" s="189">
        <f>DE24</f>
        <v>94.436000000000007</v>
      </c>
      <c r="DH24" s="189">
        <v>1.8404</v>
      </c>
      <c r="DI24" s="189">
        <f>DG24</f>
        <v>94.436000000000007</v>
      </c>
      <c r="DJ24" s="189">
        <v>1.4924999999999999</v>
      </c>
      <c r="DK24" s="189">
        <f>DI24</f>
        <v>94.436000000000007</v>
      </c>
      <c r="DL24" s="189">
        <v>1.2103999999999999</v>
      </c>
      <c r="DM24" s="189">
        <f>DK24</f>
        <v>94.436000000000007</v>
      </c>
      <c r="DN24" s="184">
        <v>0.98160000000000003</v>
      </c>
      <c r="DO24" s="185">
        <f>DM24</f>
        <v>94.436000000000007</v>
      </c>
      <c r="DP24" s="185">
        <v>0.79610000000000003</v>
      </c>
      <c r="DQ24" s="185">
        <f>DO24</f>
        <v>94.436000000000007</v>
      </c>
      <c r="DR24" s="185">
        <v>0.64559999999999995</v>
      </c>
      <c r="DS24" s="185">
        <f>DQ24</f>
        <v>94.436000000000007</v>
      </c>
      <c r="DT24" s="185">
        <v>0.52359999999999995</v>
      </c>
      <c r="DU24" s="185">
        <f>DS24</f>
        <v>94.436000000000007</v>
      </c>
      <c r="DV24" s="185">
        <v>0.42459999999999998</v>
      </c>
      <c r="DW24" s="185">
        <f>DU24</f>
        <v>94.436000000000007</v>
      </c>
      <c r="DX24" s="185">
        <v>0.34439999999999998</v>
      </c>
      <c r="DY24" s="185">
        <f>DW24</f>
        <v>94.436000000000007</v>
      </c>
      <c r="DZ24" s="185">
        <v>0.27929999999999999</v>
      </c>
      <c r="EA24" s="185">
        <f>DY24</f>
        <v>94.436000000000007</v>
      </c>
    </row>
    <row r="25" spans="1:131" ht="15" customHeight="1" x14ac:dyDescent="0.25">
      <c r="A25" s="42" t="s">
        <v>14</v>
      </c>
      <c r="B25" s="6">
        <v>1012</v>
      </c>
      <c r="C25" s="6">
        <v>2</v>
      </c>
      <c r="D25" s="67">
        <f>(LARGE('Annual Heat Inputs'!D25:K25,1)+LARGE('Annual Heat Inputs'!D25:K25,2)+LARGE('Annual Heat Inputs'!D25:K25,3))/3</f>
        <v>3409652.5449999999</v>
      </c>
      <c r="E25" s="68">
        <v>1165162556</v>
      </c>
      <c r="F25" s="107">
        <f t="shared" si="0"/>
        <v>2.9263320619444966E-3</v>
      </c>
      <c r="G25" s="97">
        <v>161456</v>
      </c>
      <c r="H25" s="101">
        <f t="shared" si="1"/>
        <v>472.47386939331068</v>
      </c>
      <c r="I25" s="101">
        <f>MIN(H25,'SO2 Annual Emissions'!L25,' Retirement Adjustments'!D25)</f>
        <v>344.334</v>
      </c>
      <c r="J25" s="101">
        <v>80318.265899999999</v>
      </c>
      <c r="K25" s="101">
        <f>I25</f>
        <v>344.334</v>
      </c>
      <c r="L25" s="101">
        <v>65136.826500000003</v>
      </c>
      <c r="M25" s="101">
        <f>K25</f>
        <v>344.334</v>
      </c>
      <c r="N25" s="101">
        <v>52824.922500000001</v>
      </c>
      <c r="O25" s="101">
        <f>M25</f>
        <v>344.334</v>
      </c>
      <c r="P25" s="101">
        <v>42840.1656</v>
      </c>
      <c r="Q25" s="101">
        <f>O25</f>
        <v>344.334</v>
      </c>
      <c r="R25" s="101">
        <v>34742.6878</v>
      </c>
      <c r="S25" s="101">
        <f>Q25</f>
        <v>344.334</v>
      </c>
      <c r="T25" s="101">
        <v>28175.762999999999</v>
      </c>
      <c r="U25" s="101">
        <f>S25</f>
        <v>344.334</v>
      </c>
      <c r="V25" s="101">
        <v>22850.0923</v>
      </c>
      <c r="W25" s="101">
        <f>U25</f>
        <v>344.334</v>
      </c>
      <c r="X25" s="101">
        <v>18531.058700000001</v>
      </c>
      <c r="Y25" s="101">
        <f>W25</f>
        <v>344.334</v>
      </c>
      <c r="Z25" s="101">
        <v>15028.391600000001</v>
      </c>
      <c r="AA25" s="101">
        <f>Y25</f>
        <v>344.334</v>
      </c>
      <c r="AB25" s="101">
        <v>12187.784799999999</v>
      </c>
      <c r="AC25" s="101">
        <f>AA25</f>
        <v>344.334</v>
      </c>
      <c r="AD25" s="101">
        <v>9884.0980999999992</v>
      </c>
      <c r="AE25" s="101">
        <f>AC25</f>
        <v>344.334</v>
      </c>
      <c r="AF25" s="101">
        <v>8015.8451999999997</v>
      </c>
      <c r="AG25" s="101">
        <f>AE25</f>
        <v>344.334</v>
      </c>
      <c r="AH25" s="101">
        <v>6500.7219999999998</v>
      </c>
      <c r="AI25" s="101">
        <f>AG25</f>
        <v>344.334</v>
      </c>
      <c r="AJ25" s="101">
        <v>5271.9813999999997</v>
      </c>
      <c r="AK25" s="101">
        <f>AI25</f>
        <v>344.334</v>
      </c>
      <c r="AL25" s="101">
        <v>4275.4924000000001</v>
      </c>
      <c r="AM25" s="101">
        <f>AK25</f>
        <v>344.334</v>
      </c>
      <c r="AN25" s="101">
        <v>3467.3557999999998</v>
      </c>
      <c r="AO25" s="101">
        <f>AM25</f>
        <v>344.334</v>
      </c>
      <c r="AP25" s="101">
        <v>2811.97</v>
      </c>
      <c r="AQ25" s="101">
        <f>AO25</f>
        <v>344.334</v>
      </c>
      <c r="AR25" s="101">
        <v>2280.4625999999998</v>
      </c>
      <c r="AS25" s="101">
        <f>AQ25</f>
        <v>344.334</v>
      </c>
      <c r="AT25" s="101">
        <v>1849.4186</v>
      </c>
      <c r="AU25" s="101">
        <f>AS25</f>
        <v>344.334</v>
      </c>
      <c r="AV25" s="101">
        <v>1499.8489</v>
      </c>
      <c r="AW25" s="101">
        <f>AU25</f>
        <v>344.334</v>
      </c>
      <c r="AX25" s="195">
        <v>1216.3534</v>
      </c>
      <c r="AY25" s="188">
        <f>AW25</f>
        <v>344.334</v>
      </c>
      <c r="AZ25" s="188">
        <v>986.44309999999996</v>
      </c>
      <c r="BA25" s="188">
        <f>AY25</f>
        <v>344.334</v>
      </c>
      <c r="BB25" s="188">
        <v>799.9896</v>
      </c>
      <c r="BC25" s="188">
        <f>BA25</f>
        <v>344.334</v>
      </c>
      <c r="BD25" s="188">
        <v>648.77869999999996</v>
      </c>
      <c r="BE25" s="188">
        <f>BC25</f>
        <v>344.334</v>
      </c>
      <c r="BF25" s="188">
        <v>526.14909999999998</v>
      </c>
      <c r="BG25" s="188">
        <f>BE25</f>
        <v>344.334</v>
      </c>
      <c r="BH25" s="188">
        <v>424.69850000000002</v>
      </c>
      <c r="BI25" s="188">
        <f>BG25</f>
        <v>344.334</v>
      </c>
      <c r="BJ25" s="188">
        <v>346.4237</v>
      </c>
      <c r="BK25" s="188">
        <f>BI25</f>
        <v>344.334</v>
      </c>
      <c r="BL25" s="189">
        <v>280.94409999999999</v>
      </c>
      <c r="BM25" s="189">
        <f>BK25</f>
        <v>344.334</v>
      </c>
      <c r="BN25" s="189">
        <v>227.84110000000001</v>
      </c>
      <c r="BO25" s="189">
        <f>BM25</f>
        <v>344.334</v>
      </c>
      <c r="BP25" s="189">
        <v>184.77549999999999</v>
      </c>
      <c r="BQ25" s="189">
        <f>BO25</f>
        <v>344.334</v>
      </c>
      <c r="BR25" s="189">
        <v>149.85</v>
      </c>
      <c r="BS25" s="189">
        <f>BQ25</f>
        <v>344.334</v>
      </c>
      <c r="BT25" s="189">
        <v>121.52589999999999</v>
      </c>
      <c r="BU25" s="189">
        <f>BS25</f>
        <v>344.334</v>
      </c>
      <c r="BV25" s="189">
        <v>98.555599999999998</v>
      </c>
      <c r="BW25" s="189">
        <f>BU25</f>
        <v>344.334</v>
      </c>
      <c r="BX25" s="189">
        <v>79.927000000000007</v>
      </c>
      <c r="BY25" s="189">
        <f>BW25</f>
        <v>344.334</v>
      </c>
      <c r="BZ25" s="189">
        <v>64.819500000000005</v>
      </c>
      <c r="CA25" s="189">
        <f>BY25</f>
        <v>344.334</v>
      </c>
      <c r="CB25" s="189">
        <v>52.567599999999999</v>
      </c>
      <c r="CC25" s="189">
        <f>CA25</f>
        <v>344.334</v>
      </c>
      <c r="CD25" s="189">
        <v>42.631500000000003</v>
      </c>
      <c r="CE25" s="189">
        <f>CC25</f>
        <v>344.334</v>
      </c>
      <c r="CF25" s="189">
        <v>34.573399999999999</v>
      </c>
      <c r="CG25" s="189">
        <f>CE25</f>
        <v>344.334</v>
      </c>
      <c r="CH25" s="189">
        <v>28.038499999999999</v>
      </c>
      <c r="CI25" s="189">
        <f>CG25</f>
        <v>344.334</v>
      </c>
      <c r="CJ25" s="189">
        <v>22.738800000000001</v>
      </c>
      <c r="CK25" s="189">
        <f>CI25</f>
        <v>344.334</v>
      </c>
      <c r="CL25" s="189">
        <v>18.440799999999999</v>
      </c>
      <c r="CM25" s="189">
        <f>CK25</f>
        <v>344.334</v>
      </c>
      <c r="CN25" s="189">
        <v>14.9552</v>
      </c>
      <c r="CO25" s="189">
        <f>CM25</f>
        <v>344.334</v>
      </c>
      <c r="CP25" s="189">
        <v>12.128399999999999</v>
      </c>
      <c r="CQ25" s="189">
        <f>CO25</f>
        <v>344.334</v>
      </c>
      <c r="CR25" s="189">
        <v>9.8360000000000003</v>
      </c>
      <c r="CS25" s="189">
        <f>CQ25</f>
        <v>344.334</v>
      </c>
      <c r="CT25" s="189">
        <v>7.9767999999999999</v>
      </c>
      <c r="CU25" s="189">
        <f>CS25</f>
        <v>344.334</v>
      </c>
      <c r="CV25" s="189">
        <v>6.4690000000000003</v>
      </c>
      <c r="CW25" s="189">
        <f>CU25</f>
        <v>344.334</v>
      </c>
      <c r="CX25" s="189">
        <v>5.2462999999999997</v>
      </c>
      <c r="CY25" s="189">
        <f>CW25</f>
        <v>344.334</v>
      </c>
      <c r="CZ25" s="189">
        <v>4.2546999999999997</v>
      </c>
      <c r="DA25" s="189">
        <f>CY25</f>
        <v>344.334</v>
      </c>
      <c r="DB25" s="189">
        <v>3.4504999999999999</v>
      </c>
      <c r="DC25" s="189">
        <f>DA25</f>
        <v>344.334</v>
      </c>
      <c r="DD25" s="189">
        <v>2.7982999999999998</v>
      </c>
      <c r="DE25" s="189">
        <f>DC25</f>
        <v>344.334</v>
      </c>
      <c r="DF25" s="189">
        <v>2.2692999999999999</v>
      </c>
      <c r="DG25" s="189">
        <f>DE25</f>
        <v>344.334</v>
      </c>
      <c r="DH25" s="189">
        <v>1.8404</v>
      </c>
      <c r="DI25" s="189">
        <f>DG25</f>
        <v>344.334</v>
      </c>
      <c r="DJ25" s="189">
        <v>1.4924999999999999</v>
      </c>
      <c r="DK25" s="189">
        <f>DI25</f>
        <v>344.334</v>
      </c>
      <c r="DL25" s="189">
        <v>1.2103999999999999</v>
      </c>
      <c r="DM25" s="189">
        <f>DK25</f>
        <v>344.334</v>
      </c>
      <c r="DN25" s="184">
        <v>0.98160000000000003</v>
      </c>
      <c r="DO25" s="185">
        <f>DM25</f>
        <v>344.334</v>
      </c>
      <c r="DP25" s="185">
        <v>0.79610000000000003</v>
      </c>
      <c r="DQ25" s="185">
        <f>DO25</f>
        <v>344.334</v>
      </c>
      <c r="DR25" s="185">
        <v>0.64559999999999995</v>
      </c>
      <c r="DS25" s="185">
        <f>DQ25</f>
        <v>344.334</v>
      </c>
      <c r="DT25" s="185">
        <v>0.52359999999999995</v>
      </c>
      <c r="DU25" s="185">
        <f>DS25</f>
        <v>344.334</v>
      </c>
      <c r="DV25" s="185">
        <v>0.42459999999999998</v>
      </c>
      <c r="DW25" s="185">
        <f>DU25</f>
        <v>344.334</v>
      </c>
      <c r="DX25" s="185">
        <v>0.34439999999999998</v>
      </c>
      <c r="DY25" s="185">
        <f>DW25</f>
        <v>344.334</v>
      </c>
      <c r="DZ25" s="185">
        <v>0.27929999999999999</v>
      </c>
      <c r="EA25" s="185">
        <f>DY25</f>
        <v>344.334</v>
      </c>
    </row>
    <row r="26" spans="1:131" ht="15" customHeight="1" x14ac:dyDescent="0.25">
      <c r="A26" s="42" t="s">
        <v>14</v>
      </c>
      <c r="B26" s="6">
        <v>1012</v>
      </c>
      <c r="C26" s="6">
        <v>3</v>
      </c>
      <c r="D26" s="67">
        <f>(LARGE('Annual Heat Inputs'!D26:K26,1)+LARGE('Annual Heat Inputs'!D26:K26,2)+LARGE('Annual Heat Inputs'!D26:K26,3))/3</f>
        <v>20378601.035666663</v>
      </c>
      <c r="E26" s="68">
        <v>1165162556</v>
      </c>
      <c r="F26" s="107">
        <f t="shared" si="0"/>
        <v>1.7489920982035629E-2</v>
      </c>
      <c r="G26" s="97">
        <v>161456</v>
      </c>
      <c r="H26" s="101">
        <f t="shared" si="1"/>
        <v>2823.8526820755446</v>
      </c>
      <c r="I26" s="101">
        <f>MIN(H26,'SO2 Annual Emissions'!L26,' Retirement Adjustments'!D26)</f>
        <v>1659.5650000000001</v>
      </c>
      <c r="J26" s="101">
        <v>80318.265899999999</v>
      </c>
      <c r="K26" s="101">
        <f t="shared" ref="K26:K34" si="128">I26</f>
        <v>1659.5650000000001</v>
      </c>
      <c r="L26" s="101">
        <v>65136.826500000003</v>
      </c>
      <c r="M26" s="101">
        <f t="shared" ref="M26:M34" si="129">K26</f>
        <v>1659.5650000000001</v>
      </c>
      <c r="N26" s="101">
        <v>52824.922500000001</v>
      </c>
      <c r="O26" s="101">
        <f t="shared" ref="O26:O34" si="130">M26</f>
        <v>1659.5650000000001</v>
      </c>
      <c r="P26" s="101">
        <v>42840.1656</v>
      </c>
      <c r="Q26" s="101">
        <f t="shared" ref="Q26:Q34" si="131">O26</f>
        <v>1659.5650000000001</v>
      </c>
      <c r="R26" s="101">
        <v>34742.6878</v>
      </c>
      <c r="S26" s="101">
        <f t="shared" ref="S26:S34" si="132">Q26</f>
        <v>1659.5650000000001</v>
      </c>
      <c r="T26" s="101">
        <v>28175.762999999999</v>
      </c>
      <c r="U26" s="101">
        <f t="shared" ref="U26:U34" si="133">S26</f>
        <v>1659.5650000000001</v>
      </c>
      <c r="V26" s="101">
        <v>22850.0923</v>
      </c>
      <c r="W26" s="101">
        <f t="shared" ref="W26:W34" si="134">U26</f>
        <v>1659.5650000000001</v>
      </c>
      <c r="X26" s="101">
        <v>18531.058700000001</v>
      </c>
      <c r="Y26" s="101">
        <f t="shared" ref="Y26:Y34" si="135">W26</f>
        <v>1659.5650000000001</v>
      </c>
      <c r="Z26" s="101">
        <v>15028.391600000001</v>
      </c>
      <c r="AA26" s="101">
        <f t="shared" ref="AA26:AA34" si="136">Y26</f>
        <v>1659.5650000000001</v>
      </c>
      <c r="AB26" s="101">
        <v>12187.784799999999</v>
      </c>
      <c r="AC26" s="101">
        <f t="shared" ref="AC26:AC34" si="137">AA26</f>
        <v>1659.5650000000001</v>
      </c>
      <c r="AD26" s="101">
        <v>9884.0980999999992</v>
      </c>
      <c r="AE26" s="101">
        <f t="shared" ref="AE26:AE34" si="138">AC26</f>
        <v>1659.5650000000001</v>
      </c>
      <c r="AF26" s="101">
        <v>8015.8451999999997</v>
      </c>
      <c r="AG26" s="101">
        <f t="shared" ref="AG26:AG34" si="139">AE26</f>
        <v>1659.5650000000001</v>
      </c>
      <c r="AH26" s="101">
        <v>6500.7219999999998</v>
      </c>
      <c r="AI26" s="101">
        <f t="shared" ref="AI26:AI34" si="140">AG26</f>
        <v>1659.5650000000001</v>
      </c>
      <c r="AJ26" s="101">
        <v>5271.9813999999997</v>
      </c>
      <c r="AK26" s="101">
        <f t="shared" ref="AK26:AK34" si="141">AI26</f>
        <v>1659.5650000000001</v>
      </c>
      <c r="AL26" s="101">
        <v>4275.4924000000001</v>
      </c>
      <c r="AM26" s="101">
        <f t="shared" ref="AM26:AM34" si="142">AK26</f>
        <v>1659.5650000000001</v>
      </c>
      <c r="AN26" s="101">
        <v>3467.3557999999998</v>
      </c>
      <c r="AO26" s="101">
        <f t="shared" ref="AO26:AO34" si="143">AM26</f>
        <v>1659.5650000000001</v>
      </c>
      <c r="AP26" s="101">
        <v>2811.97</v>
      </c>
      <c r="AQ26" s="101">
        <f t="shared" ref="AQ26:AQ34" si="144">AO26</f>
        <v>1659.5650000000001</v>
      </c>
      <c r="AR26" s="101">
        <v>2280.4625999999998</v>
      </c>
      <c r="AS26" s="101">
        <f t="shared" ref="AS26:AS34" si="145">AQ26</f>
        <v>1659.5650000000001</v>
      </c>
      <c r="AT26" s="101">
        <v>1849.4186</v>
      </c>
      <c r="AU26" s="101">
        <f t="shared" ref="AU26:AU34" si="146">AS26</f>
        <v>1659.5650000000001</v>
      </c>
      <c r="AV26" s="101">
        <v>1499.8489</v>
      </c>
      <c r="AW26" s="101">
        <f t="shared" ref="AW26:AW34" si="147">AU26</f>
        <v>1659.5650000000001</v>
      </c>
      <c r="AX26" s="195">
        <v>1216.3534</v>
      </c>
      <c r="AY26" s="188">
        <f t="shared" ref="AY26:AY34" si="148">AW26</f>
        <v>1659.5650000000001</v>
      </c>
      <c r="AZ26" s="188">
        <v>986.44309999999996</v>
      </c>
      <c r="BA26" s="188">
        <f t="shared" ref="BA26:BA34" si="149">AY26</f>
        <v>1659.5650000000001</v>
      </c>
      <c r="BB26" s="188">
        <v>799.9896</v>
      </c>
      <c r="BC26" s="188">
        <f t="shared" ref="BC26:BC34" si="150">BA26</f>
        <v>1659.5650000000001</v>
      </c>
      <c r="BD26" s="188">
        <v>648.77869999999996</v>
      </c>
      <c r="BE26" s="188">
        <f t="shared" ref="BE26:BE34" si="151">BC26</f>
        <v>1659.5650000000001</v>
      </c>
      <c r="BF26" s="188">
        <v>526.14909999999998</v>
      </c>
      <c r="BG26" s="188">
        <f t="shared" ref="BG26:BG34" si="152">BE26</f>
        <v>1659.5650000000001</v>
      </c>
      <c r="BH26" s="188">
        <v>424.69850000000002</v>
      </c>
      <c r="BI26" s="188">
        <f t="shared" ref="BI26:BI34" si="153">BG26</f>
        <v>1659.5650000000001</v>
      </c>
      <c r="BJ26" s="188">
        <v>346.4237</v>
      </c>
      <c r="BK26" s="188">
        <f t="shared" ref="BK26:BK34" si="154">BI26</f>
        <v>1659.5650000000001</v>
      </c>
      <c r="BL26" s="189">
        <v>280.94409999999999</v>
      </c>
      <c r="BM26" s="189">
        <f t="shared" ref="BM26:BM34" si="155">BK26</f>
        <v>1659.5650000000001</v>
      </c>
      <c r="BN26" s="189">
        <v>227.84110000000001</v>
      </c>
      <c r="BO26" s="189">
        <f t="shared" ref="BO26:BO34" si="156">BM26</f>
        <v>1659.5650000000001</v>
      </c>
      <c r="BP26" s="189">
        <v>184.77549999999999</v>
      </c>
      <c r="BQ26" s="189">
        <f t="shared" ref="BQ26:BQ34" si="157">BO26</f>
        <v>1659.5650000000001</v>
      </c>
      <c r="BR26" s="189">
        <v>149.85</v>
      </c>
      <c r="BS26" s="189">
        <f t="shared" ref="BS26:BS34" si="158">BQ26</f>
        <v>1659.5650000000001</v>
      </c>
      <c r="BT26" s="189">
        <v>121.52589999999999</v>
      </c>
      <c r="BU26" s="189">
        <f t="shared" ref="BU26:BU34" si="159">BS26</f>
        <v>1659.5650000000001</v>
      </c>
      <c r="BV26" s="189">
        <v>98.555599999999998</v>
      </c>
      <c r="BW26" s="189">
        <f t="shared" ref="BW26:BW34" si="160">BU26</f>
        <v>1659.5650000000001</v>
      </c>
      <c r="BX26" s="189">
        <v>79.927000000000007</v>
      </c>
      <c r="BY26" s="189">
        <f t="shared" ref="BY26:BY34" si="161">BW26</f>
        <v>1659.5650000000001</v>
      </c>
      <c r="BZ26" s="189">
        <v>64.819500000000005</v>
      </c>
      <c r="CA26" s="189">
        <f t="shared" ref="CA26:CA34" si="162">BY26</f>
        <v>1659.5650000000001</v>
      </c>
      <c r="CB26" s="189">
        <v>52.567599999999999</v>
      </c>
      <c r="CC26" s="189">
        <f t="shared" ref="CC26:CC34" si="163">CA26</f>
        <v>1659.5650000000001</v>
      </c>
      <c r="CD26" s="189">
        <v>42.631500000000003</v>
      </c>
      <c r="CE26" s="189">
        <f t="shared" ref="CE26:CE34" si="164">CC26</f>
        <v>1659.5650000000001</v>
      </c>
      <c r="CF26" s="189">
        <v>34.573399999999999</v>
      </c>
      <c r="CG26" s="189">
        <f t="shared" ref="CG26:CG34" si="165">CE26</f>
        <v>1659.5650000000001</v>
      </c>
      <c r="CH26" s="189">
        <v>28.038499999999999</v>
      </c>
      <c r="CI26" s="189">
        <f t="shared" ref="CI26:CI34" si="166">CG26</f>
        <v>1659.5650000000001</v>
      </c>
      <c r="CJ26" s="189">
        <v>22.738800000000001</v>
      </c>
      <c r="CK26" s="189">
        <f t="shared" ref="CK26:CK34" si="167">CI26</f>
        <v>1659.5650000000001</v>
      </c>
      <c r="CL26" s="189">
        <v>18.440799999999999</v>
      </c>
      <c r="CM26" s="189">
        <f t="shared" ref="CM26:CM34" si="168">CK26</f>
        <v>1659.5650000000001</v>
      </c>
      <c r="CN26" s="189">
        <v>14.9552</v>
      </c>
      <c r="CO26" s="189">
        <f t="shared" ref="CO26:CO34" si="169">CM26</f>
        <v>1659.5650000000001</v>
      </c>
      <c r="CP26" s="189">
        <v>12.128399999999999</v>
      </c>
      <c r="CQ26" s="189">
        <f t="shared" ref="CQ26:CQ34" si="170">CO26</f>
        <v>1659.5650000000001</v>
      </c>
      <c r="CR26" s="189">
        <v>9.8360000000000003</v>
      </c>
      <c r="CS26" s="189">
        <f t="shared" ref="CS26:CS34" si="171">CQ26</f>
        <v>1659.5650000000001</v>
      </c>
      <c r="CT26" s="189">
        <v>7.9767999999999999</v>
      </c>
      <c r="CU26" s="189">
        <f t="shared" ref="CU26:CU34" si="172">CS26</f>
        <v>1659.5650000000001</v>
      </c>
      <c r="CV26" s="189">
        <v>6.4690000000000003</v>
      </c>
      <c r="CW26" s="189">
        <f t="shared" ref="CW26:CW34" si="173">CU26</f>
        <v>1659.5650000000001</v>
      </c>
      <c r="CX26" s="189">
        <v>5.2462999999999997</v>
      </c>
      <c r="CY26" s="189">
        <f t="shared" ref="CY26:CY34" si="174">CW26</f>
        <v>1659.5650000000001</v>
      </c>
      <c r="CZ26" s="189">
        <v>4.2546999999999997</v>
      </c>
      <c r="DA26" s="189">
        <f t="shared" ref="DA26:DA34" si="175">CY26</f>
        <v>1659.5650000000001</v>
      </c>
      <c r="DB26" s="189">
        <v>3.4504999999999999</v>
      </c>
      <c r="DC26" s="189">
        <f t="shared" ref="DC26:DC34" si="176">DA26</f>
        <v>1659.5650000000001</v>
      </c>
      <c r="DD26" s="189">
        <v>2.7982999999999998</v>
      </c>
      <c r="DE26" s="189">
        <f t="shared" ref="DE26:DE34" si="177">DC26</f>
        <v>1659.5650000000001</v>
      </c>
      <c r="DF26" s="189">
        <v>2.2692999999999999</v>
      </c>
      <c r="DG26" s="189">
        <f t="shared" ref="DG26:DG34" si="178">DE26</f>
        <v>1659.5650000000001</v>
      </c>
      <c r="DH26" s="189">
        <v>1.8404</v>
      </c>
      <c r="DI26" s="189">
        <f t="shared" ref="DI26:DI34" si="179">DG26</f>
        <v>1659.5650000000001</v>
      </c>
      <c r="DJ26" s="189">
        <v>1.4924999999999999</v>
      </c>
      <c r="DK26" s="189">
        <f t="shared" ref="DK26:DK34" si="180">DI26</f>
        <v>1659.5650000000001</v>
      </c>
      <c r="DL26" s="189">
        <v>1.2103999999999999</v>
      </c>
      <c r="DM26" s="189">
        <f t="shared" ref="DM26:DM34" si="181">DK26</f>
        <v>1659.5650000000001</v>
      </c>
      <c r="DN26" s="184">
        <v>0.98160000000000003</v>
      </c>
      <c r="DO26" s="185">
        <f t="shared" ref="DO26:DO34" si="182">DM26</f>
        <v>1659.5650000000001</v>
      </c>
      <c r="DP26" s="185">
        <v>0.79610000000000003</v>
      </c>
      <c r="DQ26" s="185">
        <f t="shared" ref="DQ26:DQ34" si="183">DO26</f>
        <v>1659.5650000000001</v>
      </c>
      <c r="DR26" s="185">
        <v>0.64559999999999995</v>
      </c>
      <c r="DS26" s="185">
        <f t="shared" ref="DS26:DS34" si="184">DQ26</f>
        <v>1659.5650000000001</v>
      </c>
      <c r="DT26" s="185">
        <v>0.52359999999999995</v>
      </c>
      <c r="DU26" s="185">
        <f t="shared" ref="DU26:DU34" si="185">DS26</f>
        <v>1659.5650000000001</v>
      </c>
      <c r="DV26" s="185">
        <v>0.42459999999999998</v>
      </c>
      <c r="DW26" s="185">
        <f t="shared" ref="DW26:DW34" si="186">DU26</f>
        <v>1659.5650000000001</v>
      </c>
      <c r="DX26" s="185">
        <v>0.34439999999999998</v>
      </c>
      <c r="DY26" s="185">
        <f t="shared" ref="DY26:DY34" si="187">DW26</f>
        <v>1659.5650000000001</v>
      </c>
      <c r="DZ26" s="185">
        <v>0.27929999999999999</v>
      </c>
      <c r="EA26" s="185">
        <f t="shared" ref="EA26:EA34" si="188">DY26</f>
        <v>1659.5650000000001</v>
      </c>
    </row>
    <row r="27" spans="1:131" ht="15" customHeight="1" x14ac:dyDescent="0.25">
      <c r="A27" s="42" t="s">
        <v>17</v>
      </c>
      <c r="B27" s="6">
        <v>7759</v>
      </c>
      <c r="C27" s="8" t="s">
        <v>18</v>
      </c>
      <c r="D27" s="67">
        <f>(LARGE('Annual Heat Inputs'!D27:K27,1)+LARGE('Annual Heat Inputs'!D27:K27,2)+LARGE('Annual Heat Inputs'!D27:K27,3))/3</f>
        <v>666045.68000000005</v>
      </c>
      <c r="E27" s="68">
        <v>1165162556</v>
      </c>
      <c r="F27" s="107">
        <f t="shared" si="0"/>
        <v>5.7163326831110423E-4</v>
      </c>
      <c r="G27" s="97">
        <v>161456</v>
      </c>
      <c r="H27" s="101">
        <f t="shared" si="1"/>
        <v>92.293620968437651</v>
      </c>
      <c r="I27" s="101">
        <f>MIN(H27,'SO2 Annual Emissions'!L27,' Retirement Adjustments'!D27)</f>
        <v>0.248</v>
      </c>
      <c r="J27" s="101">
        <v>80318.265899999999</v>
      </c>
      <c r="K27" s="101">
        <f t="shared" si="128"/>
        <v>0.248</v>
      </c>
      <c r="L27" s="101">
        <v>65136.826500000003</v>
      </c>
      <c r="M27" s="101">
        <f t="shared" si="129"/>
        <v>0.248</v>
      </c>
      <c r="N27" s="101">
        <v>52824.922500000001</v>
      </c>
      <c r="O27" s="101">
        <f t="shared" si="130"/>
        <v>0.248</v>
      </c>
      <c r="P27" s="101">
        <v>42840.1656</v>
      </c>
      <c r="Q27" s="101">
        <f t="shared" si="131"/>
        <v>0.248</v>
      </c>
      <c r="R27" s="101">
        <v>34742.6878</v>
      </c>
      <c r="S27" s="101">
        <f t="shared" si="132"/>
        <v>0.248</v>
      </c>
      <c r="T27" s="101">
        <v>28175.762999999999</v>
      </c>
      <c r="U27" s="101">
        <f t="shared" si="133"/>
        <v>0.248</v>
      </c>
      <c r="V27" s="101">
        <v>22850.0923</v>
      </c>
      <c r="W27" s="101">
        <f t="shared" si="134"/>
        <v>0.248</v>
      </c>
      <c r="X27" s="101">
        <v>18531.058700000001</v>
      </c>
      <c r="Y27" s="101">
        <f t="shared" si="135"/>
        <v>0.248</v>
      </c>
      <c r="Z27" s="101">
        <v>15028.391600000001</v>
      </c>
      <c r="AA27" s="101">
        <f t="shared" si="136"/>
        <v>0.248</v>
      </c>
      <c r="AB27" s="101">
        <v>12187.784799999999</v>
      </c>
      <c r="AC27" s="101">
        <f t="shared" si="137"/>
        <v>0.248</v>
      </c>
      <c r="AD27" s="101">
        <v>9884.0980999999992</v>
      </c>
      <c r="AE27" s="101">
        <f t="shared" si="138"/>
        <v>0.248</v>
      </c>
      <c r="AF27" s="101">
        <v>8015.8451999999997</v>
      </c>
      <c r="AG27" s="101">
        <f t="shared" si="139"/>
        <v>0.248</v>
      </c>
      <c r="AH27" s="101">
        <v>6500.7219999999998</v>
      </c>
      <c r="AI27" s="101">
        <f t="shared" si="140"/>
        <v>0.248</v>
      </c>
      <c r="AJ27" s="101">
        <v>5271.9813999999997</v>
      </c>
      <c r="AK27" s="101">
        <f t="shared" si="141"/>
        <v>0.248</v>
      </c>
      <c r="AL27" s="101">
        <v>4275.4924000000001</v>
      </c>
      <c r="AM27" s="101">
        <f t="shared" si="142"/>
        <v>0.248</v>
      </c>
      <c r="AN27" s="101">
        <v>3467.3557999999998</v>
      </c>
      <c r="AO27" s="101">
        <f t="shared" si="143"/>
        <v>0.248</v>
      </c>
      <c r="AP27" s="101">
        <v>2811.97</v>
      </c>
      <c r="AQ27" s="101">
        <f t="shared" si="144"/>
        <v>0.248</v>
      </c>
      <c r="AR27" s="101">
        <v>2280.4625999999998</v>
      </c>
      <c r="AS27" s="101">
        <f t="shared" si="145"/>
        <v>0.248</v>
      </c>
      <c r="AT27" s="101">
        <v>1849.4186</v>
      </c>
      <c r="AU27" s="101">
        <f t="shared" si="146"/>
        <v>0.248</v>
      </c>
      <c r="AV27" s="101">
        <v>1499.8489</v>
      </c>
      <c r="AW27" s="101">
        <f t="shared" si="147"/>
        <v>0.248</v>
      </c>
      <c r="AX27" s="195">
        <v>1216.3534</v>
      </c>
      <c r="AY27" s="188">
        <f t="shared" si="148"/>
        <v>0.248</v>
      </c>
      <c r="AZ27" s="188">
        <v>986.44309999999996</v>
      </c>
      <c r="BA27" s="188">
        <f t="shared" si="149"/>
        <v>0.248</v>
      </c>
      <c r="BB27" s="188">
        <v>799.9896</v>
      </c>
      <c r="BC27" s="188">
        <f t="shared" si="150"/>
        <v>0.248</v>
      </c>
      <c r="BD27" s="188">
        <v>648.77869999999996</v>
      </c>
      <c r="BE27" s="188">
        <f t="shared" si="151"/>
        <v>0.248</v>
      </c>
      <c r="BF27" s="188">
        <v>526.14909999999998</v>
      </c>
      <c r="BG27" s="188">
        <f t="shared" si="152"/>
        <v>0.248</v>
      </c>
      <c r="BH27" s="188">
        <v>424.69850000000002</v>
      </c>
      <c r="BI27" s="188">
        <f t="shared" si="153"/>
        <v>0.248</v>
      </c>
      <c r="BJ27" s="188">
        <v>346.4237</v>
      </c>
      <c r="BK27" s="188">
        <f t="shared" si="154"/>
        <v>0.248</v>
      </c>
      <c r="BL27" s="189">
        <v>280.94409999999999</v>
      </c>
      <c r="BM27" s="189">
        <f t="shared" si="155"/>
        <v>0.248</v>
      </c>
      <c r="BN27" s="189">
        <v>227.84110000000001</v>
      </c>
      <c r="BO27" s="189">
        <f t="shared" si="156"/>
        <v>0.248</v>
      </c>
      <c r="BP27" s="189">
        <v>184.77549999999999</v>
      </c>
      <c r="BQ27" s="189">
        <f t="shared" si="157"/>
        <v>0.248</v>
      </c>
      <c r="BR27" s="189">
        <v>149.85</v>
      </c>
      <c r="BS27" s="189">
        <f t="shared" si="158"/>
        <v>0.248</v>
      </c>
      <c r="BT27" s="189">
        <v>121.52589999999999</v>
      </c>
      <c r="BU27" s="189">
        <f t="shared" si="159"/>
        <v>0.248</v>
      </c>
      <c r="BV27" s="189">
        <v>98.555599999999998</v>
      </c>
      <c r="BW27" s="189">
        <f t="shared" si="160"/>
        <v>0.248</v>
      </c>
      <c r="BX27" s="189">
        <v>79.927000000000007</v>
      </c>
      <c r="BY27" s="189">
        <f t="shared" si="161"/>
        <v>0.248</v>
      </c>
      <c r="BZ27" s="189">
        <v>64.819500000000005</v>
      </c>
      <c r="CA27" s="189">
        <f t="shared" si="162"/>
        <v>0.248</v>
      </c>
      <c r="CB27" s="189">
        <v>52.567599999999999</v>
      </c>
      <c r="CC27" s="189">
        <f t="shared" si="163"/>
        <v>0.248</v>
      </c>
      <c r="CD27" s="189">
        <v>42.631500000000003</v>
      </c>
      <c r="CE27" s="189">
        <f t="shared" si="164"/>
        <v>0.248</v>
      </c>
      <c r="CF27" s="189">
        <v>34.573399999999999</v>
      </c>
      <c r="CG27" s="189">
        <f t="shared" si="165"/>
        <v>0.248</v>
      </c>
      <c r="CH27" s="189">
        <v>28.038499999999999</v>
      </c>
      <c r="CI27" s="189">
        <f t="shared" si="166"/>
        <v>0.248</v>
      </c>
      <c r="CJ27" s="189">
        <v>22.738800000000001</v>
      </c>
      <c r="CK27" s="189">
        <f t="shared" si="167"/>
        <v>0.248</v>
      </c>
      <c r="CL27" s="189">
        <v>18.440799999999999</v>
      </c>
      <c r="CM27" s="189">
        <f t="shared" si="168"/>
        <v>0.248</v>
      </c>
      <c r="CN27" s="189">
        <v>14.9552</v>
      </c>
      <c r="CO27" s="189">
        <f t="shared" si="169"/>
        <v>0.248</v>
      </c>
      <c r="CP27" s="189">
        <v>12.128399999999999</v>
      </c>
      <c r="CQ27" s="189">
        <f t="shared" si="170"/>
        <v>0.248</v>
      </c>
      <c r="CR27" s="189">
        <v>9.8360000000000003</v>
      </c>
      <c r="CS27" s="189">
        <f t="shared" si="171"/>
        <v>0.248</v>
      </c>
      <c r="CT27" s="189">
        <v>7.9767999999999999</v>
      </c>
      <c r="CU27" s="189">
        <f t="shared" si="172"/>
        <v>0.248</v>
      </c>
      <c r="CV27" s="189">
        <v>6.4690000000000003</v>
      </c>
      <c r="CW27" s="189">
        <f t="shared" si="173"/>
        <v>0.248</v>
      </c>
      <c r="CX27" s="189">
        <v>5.2462999999999997</v>
      </c>
      <c r="CY27" s="189">
        <f t="shared" si="174"/>
        <v>0.248</v>
      </c>
      <c r="CZ27" s="189">
        <v>4.2546999999999997</v>
      </c>
      <c r="DA27" s="189">
        <f t="shared" si="175"/>
        <v>0.248</v>
      </c>
      <c r="DB27" s="189">
        <v>3.4504999999999999</v>
      </c>
      <c r="DC27" s="189">
        <f t="shared" si="176"/>
        <v>0.248</v>
      </c>
      <c r="DD27" s="189">
        <v>2.7982999999999998</v>
      </c>
      <c r="DE27" s="189">
        <f t="shared" si="177"/>
        <v>0.248</v>
      </c>
      <c r="DF27" s="189">
        <v>2.2692999999999999</v>
      </c>
      <c r="DG27" s="189">
        <f t="shared" si="178"/>
        <v>0.248</v>
      </c>
      <c r="DH27" s="189">
        <v>1.8404</v>
      </c>
      <c r="DI27" s="189">
        <f t="shared" si="179"/>
        <v>0.248</v>
      </c>
      <c r="DJ27" s="189">
        <v>1.4924999999999999</v>
      </c>
      <c r="DK27" s="189">
        <f t="shared" si="180"/>
        <v>0.248</v>
      </c>
      <c r="DL27" s="189">
        <v>1.2103999999999999</v>
      </c>
      <c r="DM27" s="189">
        <f t="shared" si="181"/>
        <v>0.248</v>
      </c>
      <c r="DN27" s="184">
        <v>0.98160000000000003</v>
      </c>
      <c r="DO27" s="185">
        <f t="shared" si="182"/>
        <v>0.248</v>
      </c>
      <c r="DP27" s="185">
        <v>0.79610000000000003</v>
      </c>
      <c r="DQ27" s="185">
        <f t="shared" si="183"/>
        <v>0.248</v>
      </c>
      <c r="DR27" s="185">
        <v>0.64559999999999995</v>
      </c>
      <c r="DS27" s="185">
        <f t="shared" si="184"/>
        <v>0.248</v>
      </c>
      <c r="DT27" s="185">
        <v>0.52359999999999995</v>
      </c>
      <c r="DU27" s="185">
        <f t="shared" si="185"/>
        <v>0.248</v>
      </c>
      <c r="DV27" s="185">
        <v>0.42459999999999998</v>
      </c>
      <c r="DW27" s="185">
        <f t="shared" si="186"/>
        <v>0.248</v>
      </c>
      <c r="DX27" s="185">
        <v>0.34439999999999998</v>
      </c>
      <c r="DY27" s="185">
        <f t="shared" si="187"/>
        <v>0.248</v>
      </c>
      <c r="DZ27" s="185">
        <v>0.27929999999999999</v>
      </c>
      <c r="EA27" s="185">
        <f t="shared" si="188"/>
        <v>0.248</v>
      </c>
    </row>
    <row r="28" spans="1:131" ht="15" customHeight="1" x14ac:dyDescent="0.25">
      <c r="A28" s="42" t="s">
        <v>17</v>
      </c>
      <c r="B28" s="6">
        <v>7759</v>
      </c>
      <c r="C28" s="8" t="s">
        <v>19</v>
      </c>
      <c r="D28" s="67">
        <f>(LARGE('Annual Heat Inputs'!D28:K28,1)+LARGE('Annual Heat Inputs'!D28:K28,2)+LARGE('Annual Heat Inputs'!D28:K28,3))/3</f>
        <v>782052.86400000006</v>
      </c>
      <c r="E28" s="68">
        <v>1165162556</v>
      </c>
      <c r="F28" s="107">
        <f t="shared" si="0"/>
        <v>6.7119635794406706E-4</v>
      </c>
      <c r="G28" s="97">
        <v>161456</v>
      </c>
      <c r="H28" s="101">
        <f t="shared" si="1"/>
        <v>108.3686791682173</v>
      </c>
      <c r="I28" s="101">
        <f>MIN(H28,'SO2 Annual Emissions'!L28,' Retirement Adjustments'!D28)</f>
        <v>0.252</v>
      </c>
      <c r="J28" s="101">
        <v>80318.265899999999</v>
      </c>
      <c r="K28" s="101">
        <f t="shared" si="128"/>
        <v>0.252</v>
      </c>
      <c r="L28" s="101">
        <v>65136.826500000003</v>
      </c>
      <c r="M28" s="101">
        <f t="shared" si="129"/>
        <v>0.252</v>
      </c>
      <c r="N28" s="101">
        <v>52824.922500000001</v>
      </c>
      <c r="O28" s="101">
        <f t="shared" si="130"/>
        <v>0.252</v>
      </c>
      <c r="P28" s="101">
        <v>42840.1656</v>
      </c>
      <c r="Q28" s="101">
        <f t="shared" si="131"/>
        <v>0.252</v>
      </c>
      <c r="R28" s="101">
        <v>34742.6878</v>
      </c>
      <c r="S28" s="101">
        <f t="shared" si="132"/>
        <v>0.252</v>
      </c>
      <c r="T28" s="101">
        <v>28175.762999999999</v>
      </c>
      <c r="U28" s="101">
        <f t="shared" si="133"/>
        <v>0.252</v>
      </c>
      <c r="V28" s="101">
        <v>22850.0923</v>
      </c>
      <c r="W28" s="101">
        <f t="shared" si="134"/>
        <v>0.252</v>
      </c>
      <c r="X28" s="101">
        <v>18531.058700000001</v>
      </c>
      <c r="Y28" s="101">
        <f t="shared" si="135"/>
        <v>0.252</v>
      </c>
      <c r="Z28" s="101">
        <v>15028.391600000001</v>
      </c>
      <c r="AA28" s="101">
        <f t="shared" si="136"/>
        <v>0.252</v>
      </c>
      <c r="AB28" s="101">
        <v>12187.784799999999</v>
      </c>
      <c r="AC28" s="101">
        <f t="shared" si="137"/>
        <v>0.252</v>
      </c>
      <c r="AD28" s="101">
        <v>9884.0980999999992</v>
      </c>
      <c r="AE28" s="101">
        <f t="shared" si="138"/>
        <v>0.252</v>
      </c>
      <c r="AF28" s="101">
        <v>8015.8451999999997</v>
      </c>
      <c r="AG28" s="101">
        <f t="shared" si="139"/>
        <v>0.252</v>
      </c>
      <c r="AH28" s="101">
        <v>6500.7219999999998</v>
      </c>
      <c r="AI28" s="101">
        <f t="shared" si="140"/>
        <v>0.252</v>
      </c>
      <c r="AJ28" s="101">
        <v>5271.9813999999997</v>
      </c>
      <c r="AK28" s="101">
        <f t="shared" si="141"/>
        <v>0.252</v>
      </c>
      <c r="AL28" s="101">
        <v>4275.4924000000001</v>
      </c>
      <c r="AM28" s="101">
        <f t="shared" si="142"/>
        <v>0.252</v>
      </c>
      <c r="AN28" s="101">
        <v>3467.3557999999998</v>
      </c>
      <c r="AO28" s="101">
        <f t="shared" si="143"/>
        <v>0.252</v>
      </c>
      <c r="AP28" s="101">
        <v>2811.97</v>
      </c>
      <c r="AQ28" s="101">
        <f t="shared" si="144"/>
        <v>0.252</v>
      </c>
      <c r="AR28" s="101">
        <v>2280.4625999999998</v>
      </c>
      <c r="AS28" s="101">
        <f t="shared" si="145"/>
        <v>0.252</v>
      </c>
      <c r="AT28" s="101">
        <v>1849.4186</v>
      </c>
      <c r="AU28" s="101">
        <f t="shared" si="146"/>
        <v>0.252</v>
      </c>
      <c r="AV28" s="101">
        <v>1499.8489</v>
      </c>
      <c r="AW28" s="101">
        <f t="shared" si="147"/>
        <v>0.252</v>
      </c>
      <c r="AX28" s="195">
        <v>1216.3534</v>
      </c>
      <c r="AY28" s="188">
        <f t="shared" si="148"/>
        <v>0.252</v>
      </c>
      <c r="AZ28" s="188">
        <v>986.44309999999996</v>
      </c>
      <c r="BA28" s="188">
        <f t="shared" si="149"/>
        <v>0.252</v>
      </c>
      <c r="BB28" s="188">
        <v>799.9896</v>
      </c>
      <c r="BC28" s="188">
        <f t="shared" si="150"/>
        <v>0.252</v>
      </c>
      <c r="BD28" s="188">
        <v>648.77869999999996</v>
      </c>
      <c r="BE28" s="188">
        <f t="shared" si="151"/>
        <v>0.252</v>
      </c>
      <c r="BF28" s="188">
        <v>526.14909999999998</v>
      </c>
      <c r="BG28" s="188">
        <f t="shared" si="152"/>
        <v>0.252</v>
      </c>
      <c r="BH28" s="188">
        <v>424.69850000000002</v>
      </c>
      <c r="BI28" s="188">
        <f t="shared" si="153"/>
        <v>0.252</v>
      </c>
      <c r="BJ28" s="188">
        <v>346.4237</v>
      </c>
      <c r="BK28" s="188">
        <f t="shared" si="154"/>
        <v>0.252</v>
      </c>
      <c r="BL28" s="189">
        <v>280.94409999999999</v>
      </c>
      <c r="BM28" s="189">
        <f t="shared" si="155"/>
        <v>0.252</v>
      </c>
      <c r="BN28" s="189">
        <v>227.84110000000001</v>
      </c>
      <c r="BO28" s="189">
        <f t="shared" si="156"/>
        <v>0.252</v>
      </c>
      <c r="BP28" s="189">
        <v>184.77549999999999</v>
      </c>
      <c r="BQ28" s="189">
        <f t="shared" si="157"/>
        <v>0.252</v>
      </c>
      <c r="BR28" s="189">
        <v>149.85</v>
      </c>
      <c r="BS28" s="189">
        <f t="shared" si="158"/>
        <v>0.252</v>
      </c>
      <c r="BT28" s="189">
        <v>121.52589999999999</v>
      </c>
      <c r="BU28" s="189">
        <f t="shared" si="159"/>
        <v>0.252</v>
      </c>
      <c r="BV28" s="189">
        <v>98.555599999999998</v>
      </c>
      <c r="BW28" s="189">
        <f t="shared" si="160"/>
        <v>0.252</v>
      </c>
      <c r="BX28" s="189">
        <v>79.927000000000007</v>
      </c>
      <c r="BY28" s="189">
        <f t="shared" si="161"/>
        <v>0.252</v>
      </c>
      <c r="BZ28" s="189">
        <v>64.819500000000005</v>
      </c>
      <c r="CA28" s="189">
        <f t="shared" si="162"/>
        <v>0.252</v>
      </c>
      <c r="CB28" s="189">
        <v>52.567599999999999</v>
      </c>
      <c r="CC28" s="189">
        <f t="shared" si="163"/>
        <v>0.252</v>
      </c>
      <c r="CD28" s="189">
        <v>42.631500000000003</v>
      </c>
      <c r="CE28" s="189">
        <f t="shared" si="164"/>
        <v>0.252</v>
      </c>
      <c r="CF28" s="189">
        <v>34.573399999999999</v>
      </c>
      <c r="CG28" s="189">
        <f t="shared" si="165"/>
        <v>0.252</v>
      </c>
      <c r="CH28" s="189">
        <v>28.038499999999999</v>
      </c>
      <c r="CI28" s="189">
        <f t="shared" si="166"/>
        <v>0.252</v>
      </c>
      <c r="CJ28" s="189">
        <v>22.738800000000001</v>
      </c>
      <c r="CK28" s="189">
        <f t="shared" si="167"/>
        <v>0.252</v>
      </c>
      <c r="CL28" s="189">
        <v>18.440799999999999</v>
      </c>
      <c r="CM28" s="189">
        <f t="shared" si="168"/>
        <v>0.252</v>
      </c>
      <c r="CN28" s="189">
        <v>14.9552</v>
      </c>
      <c r="CO28" s="189">
        <f t="shared" si="169"/>
        <v>0.252</v>
      </c>
      <c r="CP28" s="189">
        <v>12.128399999999999</v>
      </c>
      <c r="CQ28" s="189">
        <f t="shared" si="170"/>
        <v>0.252</v>
      </c>
      <c r="CR28" s="189">
        <v>9.8360000000000003</v>
      </c>
      <c r="CS28" s="189">
        <f t="shared" si="171"/>
        <v>0.252</v>
      </c>
      <c r="CT28" s="189">
        <v>7.9767999999999999</v>
      </c>
      <c r="CU28" s="189">
        <f t="shared" si="172"/>
        <v>0.252</v>
      </c>
      <c r="CV28" s="189">
        <v>6.4690000000000003</v>
      </c>
      <c r="CW28" s="189">
        <f t="shared" si="173"/>
        <v>0.252</v>
      </c>
      <c r="CX28" s="189">
        <v>5.2462999999999997</v>
      </c>
      <c r="CY28" s="189">
        <f t="shared" si="174"/>
        <v>0.252</v>
      </c>
      <c r="CZ28" s="189">
        <v>4.2546999999999997</v>
      </c>
      <c r="DA28" s="189">
        <f t="shared" si="175"/>
        <v>0.252</v>
      </c>
      <c r="DB28" s="189">
        <v>3.4504999999999999</v>
      </c>
      <c r="DC28" s="189">
        <f t="shared" si="176"/>
        <v>0.252</v>
      </c>
      <c r="DD28" s="189">
        <v>2.7982999999999998</v>
      </c>
      <c r="DE28" s="189">
        <f t="shared" si="177"/>
        <v>0.252</v>
      </c>
      <c r="DF28" s="189">
        <v>2.2692999999999999</v>
      </c>
      <c r="DG28" s="189">
        <f t="shared" si="178"/>
        <v>0.252</v>
      </c>
      <c r="DH28" s="189">
        <v>1.8404</v>
      </c>
      <c r="DI28" s="189">
        <f t="shared" si="179"/>
        <v>0.252</v>
      </c>
      <c r="DJ28" s="189">
        <v>1.4924999999999999</v>
      </c>
      <c r="DK28" s="189">
        <f t="shared" si="180"/>
        <v>0.252</v>
      </c>
      <c r="DL28" s="189">
        <v>1.2103999999999999</v>
      </c>
      <c r="DM28" s="189">
        <f t="shared" si="181"/>
        <v>0.252</v>
      </c>
      <c r="DN28" s="184">
        <v>0.98160000000000003</v>
      </c>
      <c r="DO28" s="185">
        <f t="shared" si="182"/>
        <v>0.252</v>
      </c>
      <c r="DP28" s="185">
        <v>0.79610000000000003</v>
      </c>
      <c r="DQ28" s="185">
        <f t="shared" si="183"/>
        <v>0.252</v>
      </c>
      <c r="DR28" s="185">
        <v>0.64559999999999995</v>
      </c>
      <c r="DS28" s="185">
        <f t="shared" si="184"/>
        <v>0.252</v>
      </c>
      <c r="DT28" s="185">
        <v>0.52359999999999995</v>
      </c>
      <c r="DU28" s="185">
        <f t="shared" si="185"/>
        <v>0.252</v>
      </c>
      <c r="DV28" s="185">
        <v>0.42459999999999998</v>
      </c>
      <c r="DW28" s="185">
        <f t="shared" si="186"/>
        <v>0.252</v>
      </c>
      <c r="DX28" s="185">
        <v>0.34439999999999998</v>
      </c>
      <c r="DY28" s="185">
        <f t="shared" si="187"/>
        <v>0.252</v>
      </c>
      <c r="DZ28" s="185">
        <v>0.27929999999999999</v>
      </c>
      <c r="EA28" s="185">
        <f t="shared" si="188"/>
        <v>0.252</v>
      </c>
    </row>
    <row r="29" spans="1:131" ht="15" customHeight="1" x14ac:dyDescent="0.25">
      <c r="A29" s="42" t="s">
        <v>17</v>
      </c>
      <c r="B29" s="6">
        <v>7759</v>
      </c>
      <c r="C29" s="8" t="s">
        <v>20</v>
      </c>
      <c r="D29" s="67">
        <f>(LARGE('Annual Heat Inputs'!D29:K29,1)+LARGE('Annual Heat Inputs'!D29:K29,2)+LARGE('Annual Heat Inputs'!D29:K29,3))/3</f>
        <v>708484.92866666673</v>
      </c>
      <c r="E29" s="68">
        <v>1165162556</v>
      </c>
      <c r="F29" s="107">
        <f t="shared" si="0"/>
        <v>6.0805672566315006E-4</v>
      </c>
      <c r="G29" s="97">
        <v>161456</v>
      </c>
      <c r="H29" s="101">
        <f t="shared" si="1"/>
        <v>98.174406698669557</v>
      </c>
      <c r="I29" s="101">
        <f>MIN(H29,'SO2 Annual Emissions'!L29,' Retirement Adjustments'!D29)</f>
        <v>0.23599999999999999</v>
      </c>
      <c r="J29" s="101">
        <v>80318.265899999999</v>
      </c>
      <c r="K29" s="101">
        <f t="shared" si="128"/>
        <v>0.23599999999999999</v>
      </c>
      <c r="L29" s="101">
        <v>65136.826500000003</v>
      </c>
      <c r="M29" s="101">
        <f t="shared" si="129"/>
        <v>0.23599999999999999</v>
      </c>
      <c r="N29" s="101">
        <v>52824.922500000001</v>
      </c>
      <c r="O29" s="101">
        <f t="shared" si="130"/>
        <v>0.23599999999999999</v>
      </c>
      <c r="P29" s="101">
        <v>42840.1656</v>
      </c>
      <c r="Q29" s="101">
        <f t="shared" si="131"/>
        <v>0.23599999999999999</v>
      </c>
      <c r="R29" s="101">
        <v>34742.6878</v>
      </c>
      <c r="S29" s="101">
        <f t="shared" si="132"/>
        <v>0.23599999999999999</v>
      </c>
      <c r="T29" s="101">
        <v>28175.762999999999</v>
      </c>
      <c r="U29" s="101">
        <f t="shared" si="133"/>
        <v>0.23599999999999999</v>
      </c>
      <c r="V29" s="101">
        <v>22850.0923</v>
      </c>
      <c r="W29" s="101">
        <f t="shared" si="134"/>
        <v>0.23599999999999999</v>
      </c>
      <c r="X29" s="101">
        <v>18531.058700000001</v>
      </c>
      <c r="Y29" s="101">
        <f t="shared" si="135"/>
        <v>0.23599999999999999</v>
      </c>
      <c r="Z29" s="101">
        <v>15028.391600000001</v>
      </c>
      <c r="AA29" s="101">
        <f t="shared" si="136"/>
        <v>0.23599999999999999</v>
      </c>
      <c r="AB29" s="101">
        <v>12187.784799999999</v>
      </c>
      <c r="AC29" s="101">
        <f t="shared" si="137"/>
        <v>0.23599999999999999</v>
      </c>
      <c r="AD29" s="101">
        <v>9884.0980999999992</v>
      </c>
      <c r="AE29" s="101">
        <f t="shared" si="138"/>
        <v>0.23599999999999999</v>
      </c>
      <c r="AF29" s="101">
        <v>8015.8451999999997</v>
      </c>
      <c r="AG29" s="101">
        <f t="shared" si="139"/>
        <v>0.23599999999999999</v>
      </c>
      <c r="AH29" s="101">
        <v>6500.7219999999998</v>
      </c>
      <c r="AI29" s="101">
        <f t="shared" si="140"/>
        <v>0.23599999999999999</v>
      </c>
      <c r="AJ29" s="101">
        <v>5271.9813999999997</v>
      </c>
      <c r="AK29" s="101">
        <f t="shared" si="141"/>
        <v>0.23599999999999999</v>
      </c>
      <c r="AL29" s="101">
        <v>4275.4924000000001</v>
      </c>
      <c r="AM29" s="101">
        <f t="shared" si="142"/>
        <v>0.23599999999999999</v>
      </c>
      <c r="AN29" s="101">
        <v>3467.3557999999998</v>
      </c>
      <c r="AO29" s="101">
        <f t="shared" si="143"/>
        <v>0.23599999999999999</v>
      </c>
      <c r="AP29" s="101">
        <v>2811.97</v>
      </c>
      <c r="AQ29" s="101">
        <f t="shared" si="144"/>
        <v>0.23599999999999999</v>
      </c>
      <c r="AR29" s="101">
        <v>2280.4625999999998</v>
      </c>
      <c r="AS29" s="101">
        <f t="shared" si="145"/>
        <v>0.23599999999999999</v>
      </c>
      <c r="AT29" s="101">
        <v>1849.4186</v>
      </c>
      <c r="AU29" s="101">
        <f t="shared" si="146"/>
        <v>0.23599999999999999</v>
      </c>
      <c r="AV29" s="101">
        <v>1499.8489</v>
      </c>
      <c r="AW29" s="101">
        <f t="shared" si="147"/>
        <v>0.23599999999999999</v>
      </c>
      <c r="AX29" s="195">
        <v>1216.3534</v>
      </c>
      <c r="AY29" s="188">
        <f t="shared" si="148"/>
        <v>0.23599999999999999</v>
      </c>
      <c r="AZ29" s="188">
        <v>986.44309999999996</v>
      </c>
      <c r="BA29" s="188">
        <f t="shared" si="149"/>
        <v>0.23599999999999999</v>
      </c>
      <c r="BB29" s="188">
        <v>799.9896</v>
      </c>
      <c r="BC29" s="188">
        <f t="shared" si="150"/>
        <v>0.23599999999999999</v>
      </c>
      <c r="BD29" s="188">
        <v>648.77869999999996</v>
      </c>
      <c r="BE29" s="188">
        <f t="shared" si="151"/>
        <v>0.23599999999999999</v>
      </c>
      <c r="BF29" s="188">
        <v>526.14909999999998</v>
      </c>
      <c r="BG29" s="188">
        <f t="shared" si="152"/>
        <v>0.23599999999999999</v>
      </c>
      <c r="BH29" s="188">
        <v>424.69850000000002</v>
      </c>
      <c r="BI29" s="188">
        <f t="shared" si="153"/>
        <v>0.23599999999999999</v>
      </c>
      <c r="BJ29" s="188">
        <v>346.4237</v>
      </c>
      <c r="BK29" s="188">
        <f t="shared" si="154"/>
        <v>0.23599999999999999</v>
      </c>
      <c r="BL29" s="189">
        <v>280.94409999999999</v>
      </c>
      <c r="BM29" s="189">
        <f t="shared" si="155"/>
        <v>0.23599999999999999</v>
      </c>
      <c r="BN29" s="189">
        <v>227.84110000000001</v>
      </c>
      <c r="BO29" s="189">
        <f t="shared" si="156"/>
        <v>0.23599999999999999</v>
      </c>
      <c r="BP29" s="189">
        <v>184.77549999999999</v>
      </c>
      <c r="BQ29" s="189">
        <f t="shared" si="157"/>
        <v>0.23599999999999999</v>
      </c>
      <c r="BR29" s="189">
        <v>149.85</v>
      </c>
      <c r="BS29" s="189">
        <f t="shared" si="158"/>
        <v>0.23599999999999999</v>
      </c>
      <c r="BT29" s="189">
        <v>121.52589999999999</v>
      </c>
      <c r="BU29" s="189">
        <f t="shared" si="159"/>
        <v>0.23599999999999999</v>
      </c>
      <c r="BV29" s="189">
        <v>98.555599999999998</v>
      </c>
      <c r="BW29" s="189">
        <f t="shared" si="160"/>
        <v>0.23599999999999999</v>
      </c>
      <c r="BX29" s="189">
        <v>79.927000000000007</v>
      </c>
      <c r="BY29" s="189">
        <f t="shared" si="161"/>
        <v>0.23599999999999999</v>
      </c>
      <c r="BZ29" s="189">
        <v>64.819500000000005</v>
      </c>
      <c r="CA29" s="189">
        <f t="shared" si="162"/>
        <v>0.23599999999999999</v>
      </c>
      <c r="CB29" s="189">
        <v>52.567599999999999</v>
      </c>
      <c r="CC29" s="189">
        <f t="shared" si="163"/>
        <v>0.23599999999999999</v>
      </c>
      <c r="CD29" s="189">
        <v>42.631500000000003</v>
      </c>
      <c r="CE29" s="189">
        <f t="shared" si="164"/>
        <v>0.23599999999999999</v>
      </c>
      <c r="CF29" s="189">
        <v>34.573399999999999</v>
      </c>
      <c r="CG29" s="189">
        <f t="shared" si="165"/>
        <v>0.23599999999999999</v>
      </c>
      <c r="CH29" s="189">
        <v>28.038499999999999</v>
      </c>
      <c r="CI29" s="189">
        <f t="shared" si="166"/>
        <v>0.23599999999999999</v>
      </c>
      <c r="CJ29" s="189">
        <v>22.738800000000001</v>
      </c>
      <c r="CK29" s="189">
        <f t="shared" si="167"/>
        <v>0.23599999999999999</v>
      </c>
      <c r="CL29" s="189">
        <v>18.440799999999999</v>
      </c>
      <c r="CM29" s="189">
        <f t="shared" si="168"/>
        <v>0.23599999999999999</v>
      </c>
      <c r="CN29" s="189">
        <v>14.9552</v>
      </c>
      <c r="CO29" s="189">
        <f t="shared" si="169"/>
        <v>0.23599999999999999</v>
      </c>
      <c r="CP29" s="189">
        <v>12.128399999999999</v>
      </c>
      <c r="CQ29" s="189">
        <f t="shared" si="170"/>
        <v>0.23599999999999999</v>
      </c>
      <c r="CR29" s="189">
        <v>9.8360000000000003</v>
      </c>
      <c r="CS29" s="189">
        <f t="shared" si="171"/>
        <v>0.23599999999999999</v>
      </c>
      <c r="CT29" s="189">
        <v>7.9767999999999999</v>
      </c>
      <c r="CU29" s="189">
        <f t="shared" si="172"/>
        <v>0.23599999999999999</v>
      </c>
      <c r="CV29" s="189">
        <v>6.4690000000000003</v>
      </c>
      <c r="CW29" s="189">
        <f t="shared" si="173"/>
        <v>0.23599999999999999</v>
      </c>
      <c r="CX29" s="189">
        <v>5.2462999999999997</v>
      </c>
      <c r="CY29" s="189">
        <f t="shared" si="174"/>
        <v>0.23599999999999999</v>
      </c>
      <c r="CZ29" s="189">
        <v>4.2546999999999997</v>
      </c>
      <c r="DA29" s="189">
        <f t="shared" si="175"/>
        <v>0.23599999999999999</v>
      </c>
      <c r="DB29" s="189">
        <v>3.4504999999999999</v>
      </c>
      <c r="DC29" s="189">
        <f t="shared" si="176"/>
        <v>0.23599999999999999</v>
      </c>
      <c r="DD29" s="189">
        <v>2.7982999999999998</v>
      </c>
      <c r="DE29" s="189">
        <f t="shared" si="177"/>
        <v>0.23599999999999999</v>
      </c>
      <c r="DF29" s="189">
        <v>2.2692999999999999</v>
      </c>
      <c r="DG29" s="189">
        <f t="shared" si="178"/>
        <v>0.23599999999999999</v>
      </c>
      <c r="DH29" s="189">
        <v>1.8404</v>
      </c>
      <c r="DI29" s="189">
        <f t="shared" si="179"/>
        <v>0.23599999999999999</v>
      </c>
      <c r="DJ29" s="189">
        <v>1.4924999999999999</v>
      </c>
      <c r="DK29" s="189">
        <f t="shared" si="180"/>
        <v>0.23599999999999999</v>
      </c>
      <c r="DL29" s="189">
        <v>1.2103999999999999</v>
      </c>
      <c r="DM29" s="189">
        <f t="shared" si="181"/>
        <v>0.23599999999999999</v>
      </c>
      <c r="DN29" s="184">
        <v>0.98160000000000003</v>
      </c>
      <c r="DO29" s="185">
        <f t="shared" si="182"/>
        <v>0.23599999999999999</v>
      </c>
      <c r="DP29" s="185">
        <v>0.79610000000000003</v>
      </c>
      <c r="DQ29" s="185">
        <f t="shared" si="183"/>
        <v>0.23599999999999999</v>
      </c>
      <c r="DR29" s="185">
        <v>0.64559999999999995</v>
      </c>
      <c r="DS29" s="185">
        <f t="shared" si="184"/>
        <v>0.23599999999999999</v>
      </c>
      <c r="DT29" s="185">
        <v>0.52359999999999995</v>
      </c>
      <c r="DU29" s="185">
        <f t="shared" si="185"/>
        <v>0.23599999999999999</v>
      </c>
      <c r="DV29" s="185">
        <v>0.42459999999999998</v>
      </c>
      <c r="DW29" s="185">
        <f t="shared" si="186"/>
        <v>0.23599999999999999</v>
      </c>
      <c r="DX29" s="185">
        <v>0.34439999999999998</v>
      </c>
      <c r="DY29" s="185">
        <f t="shared" si="187"/>
        <v>0.23599999999999999</v>
      </c>
      <c r="DZ29" s="185">
        <v>0.27929999999999999</v>
      </c>
      <c r="EA29" s="185">
        <f t="shared" si="188"/>
        <v>0.23599999999999999</v>
      </c>
    </row>
    <row r="30" spans="1:131" ht="15" customHeight="1" x14ac:dyDescent="0.25">
      <c r="A30" s="42" t="s">
        <v>17</v>
      </c>
      <c r="B30" s="6">
        <v>7759</v>
      </c>
      <c r="C30" s="8" t="s">
        <v>21</v>
      </c>
      <c r="D30" s="67">
        <f>(LARGE('Annual Heat Inputs'!D30:K30,1)+LARGE('Annual Heat Inputs'!D30:K30,2)+LARGE('Annual Heat Inputs'!D30:K30,3))/3</f>
        <v>713675.42499999993</v>
      </c>
      <c r="E30" s="68">
        <v>1165162556</v>
      </c>
      <c r="F30" s="107">
        <f t="shared" si="0"/>
        <v>6.1251146573920625E-4</v>
      </c>
      <c r="G30" s="97">
        <v>161456</v>
      </c>
      <c r="H30" s="101">
        <f t="shared" si="1"/>
        <v>98.893651212389287</v>
      </c>
      <c r="I30" s="101">
        <f>MIN(H30,'SO2 Annual Emissions'!L30,' Retirement Adjustments'!D30)</f>
        <v>0.25800000000000001</v>
      </c>
      <c r="J30" s="101">
        <v>80318.265899999999</v>
      </c>
      <c r="K30" s="101">
        <f t="shared" si="128"/>
        <v>0.25800000000000001</v>
      </c>
      <c r="L30" s="101">
        <v>65136.826500000003</v>
      </c>
      <c r="M30" s="101">
        <f t="shared" si="129"/>
        <v>0.25800000000000001</v>
      </c>
      <c r="N30" s="101">
        <v>52824.922500000001</v>
      </c>
      <c r="O30" s="101">
        <f t="shared" si="130"/>
        <v>0.25800000000000001</v>
      </c>
      <c r="P30" s="101">
        <v>42840.1656</v>
      </c>
      <c r="Q30" s="101">
        <f t="shared" si="131"/>
        <v>0.25800000000000001</v>
      </c>
      <c r="R30" s="101">
        <v>34742.6878</v>
      </c>
      <c r="S30" s="101">
        <f t="shared" si="132"/>
        <v>0.25800000000000001</v>
      </c>
      <c r="T30" s="101">
        <v>28175.762999999999</v>
      </c>
      <c r="U30" s="101">
        <f t="shared" si="133"/>
        <v>0.25800000000000001</v>
      </c>
      <c r="V30" s="101">
        <v>22850.0923</v>
      </c>
      <c r="W30" s="101">
        <f t="shared" si="134"/>
        <v>0.25800000000000001</v>
      </c>
      <c r="X30" s="101">
        <v>18531.058700000001</v>
      </c>
      <c r="Y30" s="101">
        <f t="shared" si="135"/>
        <v>0.25800000000000001</v>
      </c>
      <c r="Z30" s="101">
        <v>15028.391600000001</v>
      </c>
      <c r="AA30" s="101">
        <f t="shared" si="136"/>
        <v>0.25800000000000001</v>
      </c>
      <c r="AB30" s="101">
        <v>12187.784799999999</v>
      </c>
      <c r="AC30" s="101">
        <f t="shared" si="137"/>
        <v>0.25800000000000001</v>
      </c>
      <c r="AD30" s="101">
        <v>9884.0980999999992</v>
      </c>
      <c r="AE30" s="101">
        <f t="shared" si="138"/>
        <v>0.25800000000000001</v>
      </c>
      <c r="AF30" s="101">
        <v>8015.8451999999997</v>
      </c>
      <c r="AG30" s="101">
        <f t="shared" si="139"/>
        <v>0.25800000000000001</v>
      </c>
      <c r="AH30" s="101">
        <v>6500.7219999999998</v>
      </c>
      <c r="AI30" s="101">
        <f t="shared" si="140"/>
        <v>0.25800000000000001</v>
      </c>
      <c r="AJ30" s="101">
        <v>5271.9813999999997</v>
      </c>
      <c r="AK30" s="101">
        <f t="shared" si="141"/>
        <v>0.25800000000000001</v>
      </c>
      <c r="AL30" s="101">
        <v>4275.4924000000001</v>
      </c>
      <c r="AM30" s="101">
        <f t="shared" si="142"/>
        <v>0.25800000000000001</v>
      </c>
      <c r="AN30" s="101">
        <v>3467.3557999999998</v>
      </c>
      <c r="AO30" s="101">
        <f t="shared" si="143"/>
        <v>0.25800000000000001</v>
      </c>
      <c r="AP30" s="101">
        <v>2811.97</v>
      </c>
      <c r="AQ30" s="101">
        <f t="shared" si="144"/>
        <v>0.25800000000000001</v>
      </c>
      <c r="AR30" s="101">
        <v>2280.4625999999998</v>
      </c>
      <c r="AS30" s="101">
        <f t="shared" si="145"/>
        <v>0.25800000000000001</v>
      </c>
      <c r="AT30" s="101">
        <v>1849.4186</v>
      </c>
      <c r="AU30" s="101">
        <f t="shared" si="146"/>
        <v>0.25800000000000001</v>
      </c>
      <c r="AV30" s="101">
        <v>1499.8489</v>
      </c>
      <c r="AW30" s="101">
        <f t="shared" si="147"/>
        <v>0.25800000000000001</v>
      </c>
      <c r="AX30" s="195">
        <v>1216.3534</v>
      </c>
      <c r="AY30" s="188">
        <f t="shared" si="148"/>
        <v>0.25800000000000001</v>
      </c>
      <c r="AZ30" s="188">
        <v>986.44309999999996</v>
      </c>
      <c r="BA30" s="188">
        <f t="shared" si="149"/>
        <v>0.25800000000000001</v>
      </c>
      <c r="BB30" s="188">
        <v>799.9896</v>
      </c>
      <c r="BC30" s="188">
        <f t="shared" si="150"/>
        <v>0.25800000000000001</v>
      </c>
      <c r="BD30" s="188">
        <v>648.77869999999996</v>
      </c>
      <c r="BE30" s="188">
        <f t="shared" si="151"/>
        <v>0.25800000000000001</v>
      </c>
      <c r="BF30" s="188">
        <v>526.14909999999998</v>
      </c>
      <c r="BG30" s="188">
        <f t="shared" si="152"/>
        <v>0.25800000000000001</v>
      </c>
      <c r="BH30" s="188">
        <v>424.69850000000002</v>
      </c>
      <c r="BI30" s="188">
        <f t="shared" si="153"/>
        <v>0.25800000000000001</v>
      </c>
      <c r="BJ30" s="188">
        <v>346.4237</v>
      </c>
      <c r="BK30" s="188">
        <f t="shared" si="154"/>
        <v>0.25800000000000001</v>
      </c>
      <c r="BL30" s="189">
        <v>280.94409999999999</v>
      </c>
      <c r="BM30" s="189">
        <f t="shared" si="155"/>
        <v>0.25800000000000001</v>
      </c>
      <c r="BN30" s="189">
        <v>227.84110000000001</v>
      </c>
      <c r="BO30" s="189">
        <f t="shared" si="156"/>
        <v>0.25800000000000001</v>
      </c>
      <c r="BP30" s="189">
        <v>184.77549999999999</v>
      </c>
      <c r="BQ30" s="189">
        <f t="shared" si="157"/>
        <v>0.25800000000000001</v>
      </c>
      <c r="BR30" s="189">
        <v>149.85</v>
      </c>
      <c r="BS30" s="189">
        <f t="shared" si="158"/>
        <v>0.25800000000000001</v>
      </c>
      <c r="BT30" s="189">
        <v>121.52589999999999</v>
      </c>
      <c r="BU30" s="189">
        <f t="shared" si="159"/>
        <v>0.25800000000000001</v>
      </c>
      <c r="BV30" s="189">
        <v>98.555599999999998</v>
      </c>
      <c r="BW30" s="189">
        <f t="shared" si="160"/>
        <v>0.25800000000000001</v>
      </c>
      <c r="BX30" s="189">
        <v>79.927000000000007</v>
      </c>
      <c r="BY30" s="189">
        <f t="shared" si="161"/>
        <v>0.25800000000000001</v>
      </c>
      <c r="BZ30" s="189">
        <v>64.819500000000005</v>
      </c>
      <c r="CA30" s="189">
        <f t="shared" si="162"/>
        <v>0.25800000000000001</v>
      </c>
      <c r="CB30" s="189">
        <v>52.567599999999999</v>
      </c>
      <c r="CC30" s="189">
        <f t="shared" si="163"/>
        <v>0.25800000000000001</v>
      </c>
      <c r="CD30" s="189">
        <v>42.631500000000003</v>
      </c>
      <c r="CE30" s="189">
        <f t="shared" si="164"/>
        <v>0.25800000000000001</v>
      </c>
      <c r="CF30" s="189">
        <v>34.573399999999999</v>
      </c>
      <c r="CG30" s="189">
        <f t="shared" si="165"/>
        <v>0.25800000000000001</v>
      </c>
      <c r="CH30" s="189">
        <v>28.038499999999999</v>
      </c>
      <c r="CI30" s="189">
        <f t="shared" si="166"/>
        <v>0.25800000000000001</v>
      </c>
      <c r="CJ30" s="189">
        <v>22.738800000000001</v>
      </c>
      <c r="CK30" s="189">
        <f t="shared" si="167"/>
        <v>0.25800000000000001</v>
      </c>
      <c r="CL30" s="189">
        <v>18.440799999999999</v>
      </c>
      <c r="CM30" s="189">
        <f t="shared" si="168"/>
        <v>0.25800000000000001</v>
      </c>
      <c r="CN30" s="189">
        <v>14.9552</v>
      </c>
      <c r="CO30" s="189">
        <f t="shared" si="169"/>
        <v>0.25800000000000001</v>
      </c>
      <c r="CP30" s="189">
        <v>12.128399999999999</v>
      </c>
      <c r="CQ30" s="189">
        <f t="shared" si="170"/>
        <v>0.25800000000000001</v>
      </c>
      <c r="CR30" s="189">
        <v>9.8360000000000003</v>
      </c>
      <c r="CS30" s="189">
        <f t="shared" si="171"/>
        <v>0.25800000000000001</v>
      </c>
      <c r="CT30" s="189">
        <v>7.9767999999999999</v>
      </c>
      <c r="CU30" s="189">
        <f t="shared" si="172"/>
        <v>0.25800000000000001</v>
      </c>
      <c r="CV30" s="189">
        <v>6.4690000000000003</v>
      </c>
      <c r="CW30" s="189">
        <f t="shared" si="173"/>
        <v>0.25800000000000001</v>
      </c>
      <c r="CX30" s="189">
        <v>5.2462999999999997</v>
      </c>
      <c r="CY30" s="189">
        <f t="shared" si="174"/>
        <v>0.25800000000000001</v>
      </c>
      <c r="CZ30" s="189">
        <v>4.2546999999999997</v>
      </c>
      <c r="DA30" s="189">
        <f t="shared" si="175"/>
        <v>0.25800000000000001</v>
      </c>
      <c r="DB30" s="189">
        <v>3.4504999999999999</v>
      </c>
      <c r="DC30" s="189">
        <f t="shared" si="176"/>
        <v>0.25800000000000001</v>
      </c>
      <c r="DD30" s="189">
        <v>2.7982999999999998</v>
      </c>
      <c r="DE30" s="189">
        <f t="shared" si="177"/>
        <v>0.25800000000000001</v>
      </c>
      <c r="DF30" s="189">
        <v>2.2692999999999999</v>
      </c>
      <c r="DG30" s="189">
        <f t="shared" si="178"/>
        <v>0.25800000000000001</v>
      </c>
      <c r="DH30" s="189">
        <v>1.8404</v>
      </c>
      <c r="DI30" s="189">
        <f t="shared" si="179"/>
        <v>0.25800000000000001</v>
      </c>
      <c r="DJ30" s="189">
        <v>1.4924999999999999</v>
      </c>
      <c r="DK30" s="189">
        <f t="shared" si="180"/>
        <v>0.25800000000000001</v>
      </c>
      <c r="DL30" s="189">
        <v>1.2103999999999999</v>
      </c>
      <c r="DM30" s="189">
        <f t="shared" si="181"/>
        <v>0.25800000000000001</v>
      </c>
      <c r="DN30" s="184">
        <v>0.98160000000000003</v>
      </c>
      <c r="DO30" s="185">
        <f t="shared" si="182"/>
        <v>0.25800000000000001</v>
      </c>
      <c r="DP30" s="185">
        <v>0.79610000000000003</v>
      </c>
      <c r="DQ30" s="185">
        <f t="shared" si="183"/>
        <v>0.25800000000000001</v>
      </c>
      <c r="DR30" s="185">
        <v>0.64559999999999995</v>
      </c>
      <c r="DS30" s="185">
        <f t="shared" si="184"/>
        <v>0.25800000000000001</v>
      </c>
      <c r="DT30" s="185">
        <v>0.52359999999999995</v>
      </c>
      <c r="DU30" s="185">
        <f t="shared" si="185"/>
        <v>0.25800000000000001</v>
      </c>
      <c r="DV30" s="185">
        <v>0.42459999999999998</v>
      </c>
      <c r="DW30" s="185">
        <f t="shared" si="186"/>
        <v>0.25800000000000001</v>
      </c>
      <c r="DX30" s="185">
        <v>0.34439999999999998</v>
      </c>
      <c r="DY30" s="185">
        <f t="shared" si="187"/>
        <v>0.25800000000000001</v>
      </c>
      <c r="DZ30" s="185">
        <v>0.27929999999999999</v>
      </c>
      <c r="EA30" s="185">
        <f t="shared" si="188"/>
        <v>0.25800000000000001</v>
      </c>
    </row>
    <row r="31" spans="1:131" ht="15" customHeight="1" x14ac:dyDescent="0.25">
      <c r="A31" s="42" t="s">
        <v>22</v>
      </c>
      <c r="B31" s="6">
        <v>6113</v>
      </c>
      <c r="C31" s="6">
        <v>1</v>
      </c>
      <c r="D31" s="67">
        <f>(LARGE('Annual Heat Inputs'!D31:K31,1)+LARGE('Annual Heat Inputs'!D31:K31,2)+LARGE('Annual Heat Inputs'!D31:K31,3))/3</f>
        <v>38652210.874666661</v>
      </c>
      <c r="E31" s="68">
        <v>1165162556</v>
      </c>
      <c r="F31" s="107">
        <f t="shared" si="0"/>
        <v>3.3173234649214615E-2</v>
      </c>
      <c r="G31" s="97">
        <v>161456</v>
      </c>
      <c r="H31" s="101">
        <f t="shared" si="1"/>
        <v>5356.0177735235948</v>
      </c>
      <c r="I31" s="101">
        <f>MIN(H31,'SO2 Annual Emissions'!L31,' Retirement Adjustments'!D31)</f>
        <v>2782.4380000000001</v>
      </c>
      <c r="J31" s="101">
        <v>80318.265899999999</v>
      </c>
      <c r="K31" s="101">
        <f t="shared" si="128"/>
        <v>2782.4380000000001</v>
      </c>
      <c r="L31" s="101">
        <v>65136.826500000003</v>
      </c>
      <c r="M31" s="101">
        <f t="shared" si="129"/>
        <v>2782.4380000000001</v>
      </c>
      <c r="N31" s="101">
        <v>52824.922500000001</v>
      </c>
      <c r="O31" s="101">
        <f t="shared" si="130"/>
        <v>2782.4380000000001</v>
      </c>
      <c r="P31" s="101">
        <v>42840.1656</v>
      </c>
      <c r="Q31" s="101">
        <f t="shared" si="131"/>
        <v>2782.4380000000001</v>
      </c>
      <c r="R31" s="101">
        <v>34742.6878</v>
      </c>
      <c r="S31" s="101">
        <f t="shared" si="132"/>
        <v>2782.4380000000001</v>
      </c>
      <c r="T31" s="101">
        <v>28175.762999999999</v>
      </c>
      <c r="U31" s="101">
        <f t="shared" si="133"/>
        <v>2782.4380000000001</v>
      </c>
      <c r="V31" s="101">
        <v>22850.0923</v>
      </c>
      <c r="W31" s="101">
        <f t="shared" si="134"/>
        <v>2782.4380000000001</v>
      </c>
      <c r="X31" s="101">
        <v>18531.058700000001</v>
      </c>
      <c r="Y31" s="101">
        <f t="shared" si="135"/>
        <v>2782.4380000000001</v>
      </c>
      <c r="Z31" s="101">
        <v>15028.391600000001</v>
      </c>
      <c r="AA31" s="101">
        <f t="shared" si="136"/>
        <v>2782.4380000000001</v>
      </c>
      <c r="AB31" s="101">
        <v>12187.784799999999</v>
      </c>
      <c r="AC31" s="101">
        <f t="shared" si="137"/>
        <v>2782.4380000000001</v>
      </c>
      <c r="AD31" s="101">
        <v>9884.0980999999992</v>
      </c>
      <c r="AE31" s="101">
        <f t="shared" si="138"/>
        <v>2782.4380000000001</v>
      </c>
      <c r="AF31" s="101">
        <v>8015.8451999999997</v>
      </c>
      <c r="AG31" s="101">
        <f t="shared" si="139"/>
        <v>2782.4380000000001</v>
      </c>
      <c r="AH31" s="101">
        <v>6500.7219999999998</v>
      </c>
      <c r="AI31" s="101">
        <f t="shared" si="140"/>
        <v>2782.4380000000001</v>
      </c>
      <c r="AJ31" s="101">
        <v>5271.9813999999997</v>
      </c>
      <c r="AK31" s="101">
        <f t="shared" si="141"/>
        <v>2782.4380000000001</v>
      </c>
      <c r="AL31" s="101">
        <v>4275.4924000000001</v>
      </c>
      <c r="AM31" s="101">
        <f t="shared" si="142"/>
        <v>2782.4380000000001</v>
      </c>
      <c r="AN31" s="101">
        <v>3467.3557999999998</v>
      </c>
      <c r="AO31" s="101">
        <f t="shared" si="143"/>
        <v>2782.4380000000001</v>
      </c>
      <c r="AP31" s="101">
        <v>2811.97</v>
      </c>
      <c r="AQ31" s="101">
        <f t="shared" si="144"/>
        <v>2782.4380000000001</v>
      </c>
      <c r="AR31" s="101">
        <v>2280.4625999999998</v>
      </c>
      <c r="AS31" s="101">
        <f t="shared" si="145"/>
        <v>2782.4380000000001</v>
      </c>
      <c r="AT31" s="101">
        <v>1849.4186</v>
      </c>
      <c r="AU31" s="101">
        <f t="shared" si="146"/>
        <v>2782.4380000000001</v>
      </c>
      <c r="AV31" s="101">
        <v>1499.8489</v>
      </c>
      <c r="AW31" s="101">
        <f t="shared" si="147"/>
        <v>2782.4380000000001</v>
      </c>
      <c r="AX31" s="195">
        <v>1216.3534</v>
      </c>
      <c r="AY31" s="188">
        <f t="shared" si="148"/>
        <v>2782.4380000000001</v>
      </c>
      <c r="AZ31" s="188">
        <v>986.44309999999996</v>
      </c>
      <c r="BA31" s="188">
        <f t="shared" si="149"/>
        <v>2782.4380000000001</v>
      </c>
      <c r="BB31" s="188">
        <v>799.9896</v>
      </c>
      <c r="BC31" s="188">
        <f t="shared" si="150"/>
        <v>2782.4380000000001</v>
      </c>
      <c r="BD31" s="188">
        <v>648.77869999999996</v>
      </c>
      <c r="BE31" s="188">
        <f t="shared" si="151"/>
        <v>2782.4380000000001</v>
      </c>
      <c r="BF31" s="188">
        <v>526.14909999999998</v>
      </c>
      <c r="BG31" s="188">
        <f t="shared" si="152"/>
        <v>2782.4380000000001</v>
      </c>
      <c r="BH31" s="188">
        <v>424.69850000000002</v>
      </c>
      <c r="BI31" s="188">
        <f t="shared" si="153"/>
        <v>2782.4380000000001</v>
      </c>
      <c r="BJ31" s="188">
        <v>346.4237</v>
      </c>
      <c r="BK31" s="188">
        <f t="shared" si="154"/>
        <v>2782.4380000000001</v>
      </c>
      <c r="BL31" s="189">
        <v>280.94409999999999</v>
      </c>
      <c r="BM31" s="189">
        <f t="shared" si="155"/>
        <v>2782.4380000000001</v>
      </c>
      <c r="BN31" s="189">
        <v>227.84110000000001</v>
      </c>
      <c r="BO31" s="189">
        <f t="shared" si="156"/>
        <v>2782.4380000000001</v>
      </c>
      <c r="BP31" s="189">
        <v>184.77549999999999</v>
      </c>
      <c r="BQ31" s="189">
        <f t="shared" si="157"/>
        <v>2782.4380000000001</v>
      </c>
      <c r="BR31" s="189">
        <v>149.85</v>
      </c>
      <c r="BS31" s="189">
        <f t="shared" si="158"/>
        <v>2782.4380000000001</v>
      </c>
      <c r="BT31" s="189">
        <v>121.52589999999999</v>
      </c>
      <c r="BU31" s="189">
        <f t="shared" si="159"/>
        <v>2782.4380000000001</v>
      </c>
      <c r="BV31" s="189">
        <v>98.555599999999998</v>
      </c>
      <c r="BW31" s="189">
        <f t="shared" si="160"/>
        <v>2782.4380000000001</v>
      </c>
      <c r="BX31" s="189">
        <v>79.927000000000007</v>
      </c>
      <c r="BY31" s="189">
        <f t="shared" si="161"/>
        <v>2782.4380000000001</v>
      </c>
      <c r="BZ31" s="189">
        <v>64.819500000000005</v>
      </c>
      <c r="CA31" s="189">
        <f t="shared" si="162"/>
        <v>2782.4380000000001</v>
      </c>
      <c r="CB31" s="189">
        <v>52.567599999999999</v>
      </c>
      <c r="CC31" s="189">
        <f t="shared" si="163"/>
        <v>2782.4380000000001</v>
      </c>
      <c r="CD31" s="189">
        <v>42.631500000000003</v>
      </c>
      <c r="CE31" s="189">
        <f t="shared" si="164"/>
        <v>2782.4380000000001</v>
      </c>
      <c r="CF31" s="189">
        <v>34.573399999999999</v>
      </c>
      <c r="CG31" s="189">
        <f t="shared" si="165"/>
        <v>2782.4380000000001</v>
      </c>
      <c r="CH31" s="189">
        <v>28.038499999999999</v>
      </c>
      <c r="CI31" s="189">
        <f t="shared" si="166"/>
        <v>2782.4380000000001</v>
      </c>
      <c r="CJ31" s="189">
        <v>22.738800000000001</v>
      </c>
      <c r="CK31" s="189">
        <f t="shared" si="167"/>
        <v>2782.4380000000001</v>
      </c>
      <c r="CL31" s="189">
        <v>18.440799999999999</v>
      </c>
      <c r="CM31" s="189">
        <f t="shared" si="168"/>
        <v>2782.4380000000001</v>
      </c>
      <c r="CN31" s="189">
        <v>14.9552</v>
      </c>
      <c r="CO31" s="189">
        <f t="shared" si="169"/>
        <v>2782.4380000000001</v>
      </c>
      <c r="CP31" s="189">
        <v>12.128399999999999</v>
      </c>
      <c r="CQ31" s="189">
        <f t="shared" si="170"/>
        <v>2782.4380000000001</v>
      </c>
      <c r="CR31" s="189">
        <v>9.8360000000000003</v>
      </c>
      <c r="CS31" s="189">
        <f t="shared" si="171"/>
        <v>2782.4380000000001</v>
      </c>
      <c r="CT31" s="189">
        <v>7.9767999999999999</v>
      </c>
      <c r="CU31" s="189">
        <f t="shared" si="172"/>
        <v>2782.4380000000001</v>
      </c>
      <c r="CV31" s="189">
        <v>6.4690000000000003</v>
      </c>
      <c r="CW31" s="189">
        <f t="shared" si="173"/>
        <v>2782.4380000000001</v>
      </c>
      <c r="CX31" s="189">
        <v>5.2462999999999997</v>
      </c>
      <c r="CY31" s="189">
        <f t="shared" si="174"/>
        <v>2782.4380000000001</v>
      </c>
      <c r="CZ31" s="189">
        <v>4.2546999999999997</v>
      </c>
      <c r="DA31" s="189">
        <f t="shared" si="175"/>
        <v>2782.4380000000001</v>
      </c>
      <c r="DB31" s="189">
        <v>3.4504999999999999</v>
      </c>
      <c r="DC31" s="189">
        <f t="shared" si="176"/>
        <v>2782.4380000000001</v>
      </c>
      <c r="DD31" s="189">
        <v>2.7982999999999998</v>
      </c>
      <c r="DE31" s="189">
        <f t="shared" si="177"/>
        <v>2782.4380000000001</v>
      </c>
      <c r="DF31" s="189">
        <v>2.2692999999999999</v>
      </c>
      <c r="DG31" s="189">
        <f t="shared" si="178"/>
        <v>2782.4380000000001</v>
      </c>
      <c r="DH31" s="189">
        <v>1.8404</v>
      </c>
      <c r="DI31" s="189">
        <f t="shared" si="179"/>
        <v>2782.4380000000001</v>
      </c>
      <c r="DJ31" s="189">
        <v>1.4924999999999999</v>
      </c>
      <c r="DK31" s="189">
        <f t="shared" si="180"/>
        <v>2782.4380000000001</v>
      </c>
      <c r="DL31" s="189">
        <v>1.2103999999999999</v>
      </c>
      <c r="DM31" s="189">
        <f t="shared" si="181"/>
        <v>2782.4380000000001</v>
      </c>
      <c r="DN31" s="184">
        <v>0.98160000000000003</v>
      </c>
      <c r="DO31" s="185">
        <f t="shared" si="182"/>
        <v>2782.4380000000001</v>
      </c>
      <c r="DP31" s="185">
        <v>0.79610000000000003</v>
      </c>
      <c r="DQ31" s="185">
        <f t="shared" si="183"/>
        <v>2782.4380000000001</v>
      </c>
      <c r="DR31" s="185">
        <v>0.64559999999999995</v>
      </c>
      <c r="DS31" s="185">
        <f t="shared" si="184"/>
        <v>2782.4380000000001</v>
      </c>
      <c r="DT31" s="185">
        <v>0.52359999999999995</v>
      </c>
      <c r="DU31" s="185">
        <f t="shared" si="185"/>
        <v>2782.4380000000001</v>
      </c>
      <c r="DV31" s="185">
        <v>0.42459999999999998</v>
      </c>
      <c r="DW31" s="185">
        <f t="shared" si="186"/>
        <v>2782.4380000000001</v>
      </c>
      <c r="DX31" s="185">
        <v>0.34439999999999998</v>
      </c>
      <c r="DY31" s="185">
        <f t="shared" si="187"/>
        <v>2782.4380000000001</v>
      </c>
      <c r="DZ31" s="185">
        <v>0.27929999999999999</v>
      </c>
      <c r="EA31" s="185">
        <f t="shared" si="188"/>
        <v>2782.4380000000001</v>
      </c>
    </row>
    <row r="32" spans="1:131" ht="15" customHeight="1" x14ac:dyDescent="0.25">
      <c r="A32" s="42" t="s">
        <v>22</v>
      </c>
      <c r="B32" s="6">
        <v>6113</v>
      </c>
      <c r="C32" s="6">
        <v>2</v>
      </c>
      <c r="D32" s="67">
        <f>(LARGE('Annual Heat Inputs'!D32:K32,1)+LARGE('Annual Heat Inputs'!D32:K32,2)+LARGE('Annual Heat Inputs'!D32:K32,3))/3</f>
        <v>37316997.961666666</v>
      </c>
      <c r="E32" s="68">
        <v>1165162556</v>
      </c>
      <c r="F32" s="107">
        <f t="shared" si="0"/>
        <v>3.2027289041776132E-2</v>
      </c>
      <c r="G32" s="97">
        <v>161456</v>
      </c>
      <c r="H32" s="101">
        <f t="shared" si="1"/>
        <v>5170.9979795290074</v>
      </c>
      <c r="I32" s="101">
        <f>MIN(H32,'SO2 Annual Emissions'!L32,' Retirement Adjustments'!D32)</f>
        <v>2339.9290000000001</v>
      </c>
      <c r="J32" s="101">
        <v>80318.265899999999</v>
      </c>
      <c r="K32" s="101">
        <f t="shared" si="128"/>
        <v>2339.9290000000001</v>
      </c>
      <c r="L32" s="101">
        <v>65136.826500000003</v>
      </c>
      <c r="M32" s="101">
        <f t="shared" si="129"/>
        <v>2339.9290000000001</v>
      </c>
      <c r="N32" s="101">
        <v>52824.922500000001</v>
      </c>
      <c r="O32" s="101">
        <f t="shared" si="130"/>
        <v>2339.9290000000001</v>
      </c>
      <c r="P32" s="101">
        <v>42840.1656</v>
      </c>
      <c r="Q32" s="101">
        <f t="shared" si="131"/>
        <v>2339.9290000000001</v>
      </c>
      <c r="R32" s="101">
        <v>34742.6878</v>
      </c>
      <c r="S32" s="101">
        <f t="shared" si="132"/>
        <v>2339.9290000000001</v>
      </c>
      <c r="T32" s="101">
        <v>28175.762999999999</v>
      </c>
      <c r="U32" s="101">
        <f t="shared" si="133"/>
        <v>2339.9290000000001</v>
      </c>
      <c r="V32" s="101">
        <v>22850.0923</v>
      </c>
      <c r="W32" s="101">
        <f t="shared" si="134"/>
        <v>2339.9290000000001</v>
      </c>
      <c r="X32" s="101">
        <v>18531.058700000001</v>
      </c>
      <c r="Y32" s="101">
        <f t="shared" si="135"/>
        <v>2339.9290000000001</v>
      </c>
      <c r="Z32" s="101">
        <v>15028.391600000001</v>
      </c>
      <c r="AA32" s="101">
        <f t="shared" si="136"/>
        <v>2339.9290000000001</v>
      </c>
      <c r="AB32" s="101">
        <v>12187.784799999999</v>
      </c>
      <c r="AC32" s="101">
        <f t="shared" si="137"/>
        <v>2339.9290000000001</v>
      </c>
      <c r="AD32" s="101">
        <v>9884.0980999999992</v>
      </c>
      <c r="AE32" s="101">
        <f t="shared" si="138"/>
        <v>2339.9290000000001</v>
      </c>
      <c r="AF32" s="101">
        <v>8015.8451999999997</v>
      </c>
      <c r="AG32" s="101">
        <f t="shared" si="139"/>
        <v>2339.9290000000001</v>
      </c>
      <c r="AH32" s="101">
        <v>6500.7219999999998</v>
      </c>
      <c r="AI32" s="101">
        <f t="shared" si="140"/>
        <v>2339.9290000000001</v>
      </c>
      <c r="AJ32" s="101">
        <v>5271.9813999999997</v>
      </c>
      <c r="AK32" s="101">
        <f t="shared" si="141"/>
        <v>2339.9290000000001</v>
      </c>
      <c r="AL32" s="101">
        <v>4275.4924000000001</v>
      </c>
      <c r="AM32" s="101">
        <f t="shared" si="142"/>
        <v>2339.9290000000001</v>
      </c>
      <c r="AN32" s="101">
        <v>3467.3557999999998</v>
      </c>
      <c r="AO32" s="101">
        <f t="shared" si="143"/>
        <v>2339.9290000000001</v>
      </c>
      <c r="AP32" s="101">
        <v>2811.97</v>
      </c>
      <c r="AQ32" s="101">
        <f t="shared" si="144"/>
        <v>2339.9290000000001</v>
      </c>
      <c r="AR32" s="101">
        <v>2280.4625999999998</v>
      </c>
      <c r="AS32" s="101">
        <f t="shared" si="145"/>
        <v>2339.9290000000001</v>
      </c>
      <c r="AT32" s="101">
        <v>1849.4186</v>
      </c>
      <c r="AU32" s="101">
        <f t="shared" si="146"/>
        <v>2339.9290000000001</v>
      </c>
      <c r="AV32" s="101">
        <v>1499.8489</v>
      </c>
      <c r="AW32" s="101">
        <f t="shared" si="147"/>
        <v>2339.9290000000001</v>
      </c>
      <c r="AX32" s="195">
        <v>1216.3534</v>
      </c>
      <c r="AY32" s="188">
        <f t="shared" si="148"/>
        <v>2339.9290000000001</v>
      </c>
      <c r="AZ32" s="188">
        <v>986.44309999999996</v>
      </c>
      <c r="BA32" s="188">
        <f t="shared" si="149"/>
        <v>2339.9290000000001</v>
      </c>
      <c r="BB32" s="188">
        <v>799.9896</v>
      </c>
      <c r="BC32" s="188">
        <f t="shared" si="150"/>
        <v>2339.9290000000001</v>
      </c>
      <c r="BD32" s="188">
        <v>648.77869999999996</v>
      </c>
      <c r="BE32" s="188">
        <f t="shared" si="151"/>
        <v>2339.9290000000001</v>
      </c>
      <c r="BF32" s="188">
        <v>526.14909999999998</v>
      </c>
      <c r="BG32" s="188">
        <f t="shared" si="152"/>
        <v>2339.9290000000001</v>
      </c>
      <c r="BH32" s="188">
        <v>424.69850000000002</v>
      </c>
      <c r="BI32" s="188">
        <f t="shared" si="153"/>
        <v>2339.9290000000001</v>
      </c>
      <c r="BJ32" s="188">
        <v>346.4237</v>
      </c>
      <c r="BK32" s="188">
        <f t="shared" si="154"/>
        <v>2339.9290000000001</v>
      </c>
      <c r="BL32" s="189">
        <v>280.94409999999999</v>
      </c>
      <c r="BM32" s="189">
        <f t="shared" si="155"/>
        <v>2339.9290000000001</v>
      </c>
      <c r="BN32" s="189">
        <v>227.84110000000001</v>
      </c>
      <c r="BO32" s="189">
        <f t="shared" si="156"/>
        <v>2339.9290000000001</v>
      </c>
      <c r="BP32" s="189">
        <v>184.77549999999999</v>
      </c>
      <c r="BQ32" s="189">
        <f t="shared" si="157"/>
        <v>2339.9290000000001</v>
      </c>
      <c r="BR32" s="189">
        <v>149.85</v>
      </c>
      <c r="BS32" s="189">
        <f t="shared" si="158"/>
        <v>2339.9290000000001</v>
      </c>
      <c r="BT32" s="189">
        <v>121.52589999999999</v>
      </c>
      <c r="BU32" s="189">
        <f t="shared" si="159"/>
        <v>2339.9290000000001</v>
      </c>
      <c r="BV32" s="189">
        <v>98.555599999999998</v>
      </c>
      <c r="BW32" s="189">
        <f t="shared" si="160"/>
        <v>2339.9290000000001</v>
      </c>
      <c r="BX32" s="189">
        <v>79.927000000000007</v>
      </c>
      <c r="BY32" s="189">
        <f t="shared" si="161"/>
        <v>2339.9290000000001</v>
      </c>
      <c r="BZ32" s="189">
        <v>64.819500000000005</v>
      </c>
      <c r="CA32" s="189">
        <f t="shared" si="162"/>
        <v>2339.9290000000001</v>
      </c>
      <c r="CB32" s="189">
        <v>52.567599999999999</v>
      </c>
      <c r="CC32" s="189">
        <f t="shared" si="163"/>
        <v>2339.9290000000001</v>
      </c>
      <c r="CD32" s="189">
        <v>42.631500000000003</v>
      </c>
      <c r="CE32" s="189">
        <f t="shared" si="164"/>
        <v>2339.9290000000001</v>
      </c>
      <c r="CF32" s="189">
        <v>34.573399999999999</v>
      </c>
      <c r="CG32" s="189">
        <f t="shared" si="165"/>
        <v>2339.9290000000001</v>
      </c>
      <c r="CH32" s="189">
        <v>28.038499999999999</v>
      </c>
      <c r="CI32" s="189">
        <f t="shared" si="166"/>
        <v>2339.9290000000001</v>
      </c>
      <c r="CJ32" s="189">
        <v>22.738800000000001</v>
      </c>
      <c r="CK32" s="189">
        <f t="shared" si="167"/>
        <v>2339.9290000000001</v>
      </c>
      <c r="CL32" s="189">
        <v>18.440799999999999</v>
      </c>
      <c r="CM32" s="189">
        <f t="shared" si="168"/>
        <v>2339.9290000000001</v>
      </c>
      <c r="CN32" s="189">
        <v>14.9552</v>
      </c>
      <c r="CO32" s="189">
        <f t="shared" si="169"/>
        <v>2339.9290000000001</v>
      </c>
      <c r="CP32" s="189">
        <v>12.128399999999999</v>
      </c>
      <c r="CQ32" s="189">
        <f t="shared" si="170"/>
        <v>2339.9290000000001</v>
      </c>
      <c r="CR32" s="189">
        <v>9.8360000000000003</v>
      </c>
      <c r="CS32" s="189">
        <f t="shared" si="171"/>
        <v>2339.9290000000001</v>
      </c>
      <c r="CT32" s="189">
        <v>7.9767999999999999</v>
      </c>
      <c r="CU32" s="189">
        <f t="shared" si="172"/>
        <v>2339.9290000000001</v>
      </c>
      <c r="CV32" s="189">
        <v>6.4690000000000003</v>
      </c>
      <c r="CW32" s="189">
        <f t="shared" si="173"/>
        <v>2339.9290000000001</v>
      </c>
      <c r="CX32" s="189">
        <v>5.2462999999999997</v>
      </c>
      <c r="CY32" s="189">
        <f t="shared" si="174"/>
        <v>2339.9290000000001</v>
      </c>
      <c r="CZ32" s="189">
        <v>4.2546999999999997</v>
      </c>
      <c r="DA32" s="189">
        <f t="shared" si="175"/>
        <v>2339.9290000000001</v>
      </c>
      <c r="DB32" s="189">
        <v>3.4504999999999999</v>
      </c>
      <c r="DC32" s="189">
        <f t="shared" si="176"/>
        <v>2339.9290000000001</v>
      </c>
      <c r="DD32" s="189">
        <v>2.7982999999999998</v>
      </c>
      <c r="DE32" s="189">
        <f t="shared" si="177"/>
        <v>2339.9290000000001</v>
      </c>
      <c r="DF32" s="189">
        <v>2.2692999999999999</v>
      </c>
      <c r="DG32" s="189">
        <f t="shared" si="178"/>
        <v>2339.9290000000001</v>
      </c>
      <c r="DH32" s="189">
        <v>1.8404</v>
      </c>
      <c r="DI32" s="189">
        <f t="shared" si="179"/>
        <v>2339.9290000000001</v>
      </c>
      <c r="DJ32" s="189">
        <v>1.4924999999999999</v>
      </c>
      <c r="DK32" s="189">
        <f t="shared" si="180"/>
        <v>2339.9290000000001</v>
      </c>
      <c r="DL32" s="189">
        <v>1.2103999999999999</v>
      </c>
      <c r="DM32" s="189">
        <f t="shared" si="181"/>
        <v>2339.9290000000001</v>
      </c>
      <c r="DN32" s="184">
        <v>0.98160000000000003</v>
      </c>
      <c r="DO32" s="185">
        <f t="shared" si="182"/>
        <v>2339.9290000000001</v>
      </c>
      <c r="DP32" s="185">
        <v>0.79610000000000003</v>
      </c>
      <c r="DQ32" s="185">
        <f t="shared" si="183"/>
        <v>2339.9290000000001</v>
      </c>
      <c r="DR32" s="185">
        <v>0.64559999999999995</v>
      </c>
      <c r="DS32" s="185">
        <f t="shared" si="184"/>
        <v>2339.9290000000001</v>
      </c>
      <c r="DT32" s="185">
        <v>0.52359999999999995</v>
      </c>
      <c r="DU32" s="185">
        <f t="shared" si="185"/>
        <v>2339.9290000000001</v>
      </c>
      <c r="DV32" s="185">
        <v>0.42459999999999998</v>
      </c>
      <c r="DW32" s="185">
        <f t="shared" si="186"/>
        <v>2339.9290000000001</v>
      </c>
      <c r="DX32" s="185">
        <v>0.34439999999999998</v>
      </c>
      <c r="DY32" s="185">
        <f t="shared" si="187"/>
        <v>2339.9290000000001</v>
      </c>
      <c r="DZ32" s="185">
        <v>0.27929999999999999</v>
      </c>
      <c r="EA32" s="185">
        <f t="shared" si="188"/>
        <v>2339.9290000000001</v>
      </c>
    </row>
    <row r="33" spans="1:131" ht="15" customHeight="1" x14ac:dyDescent="0.25">
      <c r="A33" s="42" t="s">
        <v>22</v>
      </c>
      <c r="B33" s="6">
        <v>6113</v>
      </c>
      <c r="C33" s="6">
        <v>3</v>
      </c>
      <c r="D33" s="67">
        <f>(LARGE('Annual Heat Inputs'!D33:K33,1)+LARGE('Annual Heat Inputs'!D33:K33,2)+LARGE('Annual Heat Inputs'!D33:K33,3))/3</f>
        <v>36668510.943333335</v>
      </c>
      <c r="E33" s="68">
        <v>1165162556</v>
      </c>
      <c r="F33" s="107">
        <f t="shared" si="0"/>
        <v>3.14707254833319E-2</v>
      </c>
      <c r="G33" s="97">
        <v>161456</v>
      </c>
      <c r="H33" s="101">
        <f t="shared" si="1"/>
        <v>5081.1374536368357</v>
      </c>
      <c r="I33" s="101">
        <f>MIN(H33,'SO2 Annual Emissions'!L33,' Retirement Adjustments'!D33)</f>
        <v>2588.6570000000002</v>
      </c>
      <c r="J33" s="101">
        <v>80318.265899999999</v>
      </c>
      <c r="K33" s="101">
        <f t="shared" si="128"/>
        <v>2588.6570000000002</v>
      </c>
      <c r="L33" s="101">
        <v>65136.826500000003</v>
      </c>
      <c r="M33" s="101">
        <f t="shared" si="129"/>
        <v>2588.6570000000002</v>
      </c>
      <c r="N33" s="101">
        <v>52824.922500000001</v>
      </c>
      <c r="O33" s="101">
        <f t="shared" si="130"/>
        <v>2588.6570000000002</v>
      </c>
      <c r="P33" s="101">
        <v>42840.1656</v>
      </c>
      <c r="Q33" s="101">
        <f t="shared" si="131"/>
        <v>2588.6570000000002</v>
      </c>
      <c r="R33" s="101">
        <v>34742.6878</v>
      </c>
      <c r="S33" s="101">
        <f t="shared" si="132"/>
        <v>2588.6570000000002</v>
      </c>
      <c r="T33" s="101">
        <v>28175.762999999999</v>
      </c>
      <c r="U33" s="101">
        <f t="shared" si="133"/>
        <v>2588.6570000000002</v>
      </c>
      <c r="V33" s="101">
        <v>22850.0923</v>
      </c>
      <c r="W33" s="101">
        <f t="shared" si="134"/>
        <v>2588.6570000000002</v>
      </c>
      <c r="X33" s="101">
        <v>18531.058700000001</v>
      </c>
      <c r="Y33" s="101">
        <f t="shared" si="135"/>
        <v>2588.6570000000002</v>
      </c>
      <c r="Z33" s="101">
        <v>15028.391600000001</v>
      </c>
      <c r="AA33" s="101">
        <f t="shared" si="136"/>
        <v>2588.6570000000002</v>
      </c>
      <c r="AB33" s="101">
        <v>12187.784799999999</v>
      </c>
      <c r="AC33" s="101">
        <f t="shared" si="137"/>
        <v>2588.6570000000002</v>
      </c>
      <c r="AD33" s="101">
        <v>9884.0980999999992</v>
      </c>
      <c r="AE33" s="101">
        <f t="shared" si="138"/>
        <v>2588.6570000000002</v>
      </c>
      <c r="AF33" s="101">
        <v>8015.8451999999997</v>
      </c>
      <c r="AG33" s="101">
        <f t="shared" si="139"/>
        <v>2588.6570000000002</v>
      </c>
      <c r="AH33" s="101">
        <v>6500.7219999999998</v>
      </c>
      <c r="AI33" s="101">
        <f t="shared" si="140"/>
        <v>2588.6570000000002</v>
      </c>
      <c r="AJ33" s="101">
        <v>5271.9813999999997</v>
      </c>
      <c r="AK33" s="101">
        <f t="shared" si="141"/>
        <v>2588.6570000000002</v>
      </c>
      <c r="AL33" s="101">
        <v>4275.4924000000001</v>
      </c>
      <c r="AM33" s="101">
        <f t="shared" si="142"/>
        <v>2588.6570000000002</v>
      </c>
      <c r="AN33" s="101">
        <v>3467.3557999999998</v>
      </c>
      <c r="AO33" s="101">
        <f t="shared" si="143"/>
        <v>2588.6570000000002</v>
      </c>
      <c r="AP33" s="101">
        <v>2811.97</v>
      </c>
      <c r="AQ33" s="101">
        <f t="shared" si="144"/>
        <v>2588.6570000000002</v>
      </c>
      <c r="AR33" s="101">
        <v>2280.4625999999998</v>
      </c>
      <c r="AS33" s="101">
        <f t="shared" si="145"/>
        <v>2588.6570000000002</v>
      </c>
      <c r="AT33" s="101">
        <v>1849.4186</v>
      </c>
      <c r="AU33" s="101">
        <f t="shared" si="146"/>
        <v>2588.6570000000002</v>
      </c>
      <c r="AV33" s="101">
        <v>1499.8489</v>
      </c>
      <c r="AW33" s="101">
        <f t="shared" si="147"/>
        <v>2588.6570000000002</v>
      </c>
      <c r="AX33" s="195">
        <v>1216.3534</v>
      </c>
      <c r="AY33" s="188">
        <f t="shared" si="148"/>
        <v>2588.6570000000002</v>
      </c>
      <c r="AZ33" s="188">
        <v>986.44309999999996</v>
      </c>
      <c r="BA33" s="188">
        <f t="shared" si="149"/>
        <v>2588.6570000000002</v>
      </c>
      <c r="BB33" s="188">
        <v>799.9896</v>
      </c>
      <c r="BC33" s="188">
        <f t="shared" si="150"/>
        <v>2588.6570000000002</v>
      </c>
      <c r="BD33" s="188">
        <v>648.77869999999996</v>
      </c>
      <c r="BE33" s="188">
        <f t="shared" si="151"/>
        <v>2588.6570000000002</v>
      </c>
      <c r="BF33" s="188">
        <v>526.14909999999998</v>
      </c>
      <c r="BG33" s="188">
        <f t="shared" si="152"/>
        <v>2588.6570000000002</v>
      </c>
      <c r="BH33" s="188">
        <v>424.69850000000002</v>
      </c>
      <c r="BI33" s="188">
        <f t="shared" si="153"/>
        <v>2588.6570000000002</v>
      </c>
      <c r="BJ33" s="188">
        <v>346.4237</v>
      </c>
      <c r="BK33" s="188">
        <f t="shared" si="154"/>
        <v>2588.6570000000002</v>
      </c>
      <c r="BL33" s="189">
        <v>280.94409999999999</v>
      </c>
      <c r="BM33" s="189">
        <f t="shared" si="155"/>
        <v>2588.6570000000002</v>
      </c>
      <c r="BN33" s="189">
        <v>227.84110000000001</v>
      </c>
      <c r="BO33" s="189">
        <f t="shared" si="156"/>
        <v>2588.6570000000002</v>
      </c>
      <c r="BP33" s="189">
        <v>184.77549999999999</v>
      </c>
      <c r="BQ33" s="189">
        <f t="shared" si="157"/>
        <v>2588.6570000000002</v>
      </c>
      <c r="BR33" s="189">
        <v>149.85</v>
      </c>
      <c r="BS33" s="189">
        <f t="shared" si="158"/>
        <v>2588.6570000000002</v>
      </c>
      <c r="BT33" s="189">
        <v>121.52589999999999</v>
      </c>
      <c r="BU33" s="189">
        <f t="shared" si="159"/>
        <v>2588.6570000000002</v>
      </c>
      <c r="BV33" s="189">
        <v>98.555599999999998</v>
      </c>
      <c r="BW33" s="189">
        <f t="shared" si="160"/>
        <v>2588.6570000000002</v>
      </c>
      <c r="BX33" s="189">
        <v>79.927000000000007</v>
      </c>
      <c r="BY33" s="189">
        <f t="shared" si="161"/>
        <v>2588.6570000000002</v>
      </c>
      <c r="BZ33" s="189">
        <v>64.819500000000005</v>
      </c>
      <c r="CA33" s="189">
        <f t="shared" si="162"/>
        <v>2588.6570000000002</v>
      </c>
      <c r="CB33" s="189">
        <v>52.567599999999999</v>
      </c>
      <c r="CC33" s="189">
        <f t="shared" si="163"/>
        <v>2588.6570000000002</v>
      </c>
      <c r="CD33" s="189">
        <v>42.631500000000003</v>
      </c>
      <c r="CE33" s="189">
        <f t="shared" si="164"/>
        <v>2588.6570000000002</v>
      </c>
      <c r="CF33" s="189">
        <v>34.573399999999999</v>
      </c>
      <c r="CG33" s="189">
        <f t="shared" si="165"/>
        <v>2588.6570000000002</v>
      </c>
      <c r="CH33" s="189">
        <v>28.038499999999999</v>
      </c>
      <c r="CI33" s="189">
        <f t="shared" si="166"/>
        <v>2588.6570000000002</v>
      </c>
      <c r="CJ33" s="189">
        <v>22.738800000000001</v>
      </c>
      <c r="CK33" s="189">
        <f t="shared" si="167"/>
        <v>2588.6570000000002</v>
      </c>
      <c r="CL33" s="189">
        <v>18.440799999999999</v>
      </c>
      <c r="CM33" s="189">
        <f t="shared" si="168"/>
        <v>2588.6570000000002</v>
      </c>
      <c r="CN33" s="189">
        <v>14.9552</v>
      </c>
      <c r="CO33" s="189">
        <f t="shared" si="169"/>
        <v>2588.6570000000002</v>
      </c>
      <c r="CP33" s="189">
        <v>12.128399999999999</v>
      </c>
      <c r="CQ33" s="189">
        <f t="shared" si="170"/>
        <v>2588.6570000000002</v>
      </c>
      <c r="CR33" s="189">
        <v>9.8360000000000003</v>
      </c>
      <c r="CS33" s="189">
        <f t="shared" si="171"/>
        <v>2588.6570000000002</v>
      </c>
      <c r="CT33" s="189">
        <v>7.9767999999999999</v>
      </c>
      <c r="CU33" s="189">
        <f t="shared" si="172"/>
        <v>2588.6570000000002</v>
      </c>
      <c r="CV33" s="189">
        <v>6.4690000000000003</v>
      </c>
      <c r="CW33" s="189">
        <f t="shared" si="173"/>
        <v>2588.6570000000002</v>
      </c>
      <c r="CX33" s="189">
        <v>5.2462999999999997</v>
      </c>
      <c r="CY33" s="189">
        <f t="shared" si="174"/>
        <v>2588.6570000000002</v>
      </c>
      <c r="CZ33" s="189">
        <v>4.2546999999999997</v>
      </c>
      <c r="DA33" s="189">
        <f t="shared" si="175"/>
        <v>2588.6570000000002</v>
      </c>
      <c r="DB33" s="189">
        <v>3.4504999999999999</v>
      </c>
      <c r="DC33" s="189">
        <f t="shared" si="176"/>
        <v>2588.6570000000002</v>
      </c>
      <c r="DD33" s="189">
        <v>2.7982999999999998</v>
      </c>
      <c r="DE33" s="189">
        <f t="shared" si="177"/>
        <v>2588.6570000000002</v>
      </c>
      <c r="DF33" s="189">
        <v>2.2692999999999999</v>
      </c>
      <c r="DG33" s="189">
        <f t="shared" si="178"/>
        <v>2588.6570000000002</v>
      </c>
      <c r="DH33" s="189">
        <v>1.8404</v>
      </c>
      <c r="DI33" s="189">
        <f t="shared" si="179"/>
        <v>2588.6570000000002</v>
      </c>
      <c r="DJ33" s="189">
        <v>1.4924999999999999</v>
      </c>
      <c r="DK33" s="189">
        <f t="shared" si="180"/>
        <v>2588.6570000000002</v>
      </c>
      <c r="DL33" s="189">
        <v>1.2103999999999999</v>
      </c>
      <c r="DM33" s="189">
        <f t="shared" si="181"/>
        <v>2588.6570000000002</v>
      </c>
      <c r="DN33" s="184">
        <v>0.98160000000000003</v>
      </c>
      <c r="DO33" s="185">
        <f t="shared" si="182"/>
        <v>2588.6570000000002</v>
      </c>
      <c r="DP33" s="185">
        <v>0.79610000000000003</v>
      </c>
      <c r="DQ33" s="185">
        <f t="shared" si="183"/>
        <v>2588.6570000000002</v>
      </c>
      <c r="DR33" s="185">
        <v>0.64559999999999995</v>
      </c>
      <c r="DS33" s="185">
        <f t="shared" si="184"/>
        <v>2588.6570000000002</v>
      </c>
      <c r="DT33" s="185">
        <v>0.52359999999999995</v>
      </c>
      <c r="DU33" s="185">
        <f t="shared" si="185"/>
        <v>2588.6570000000002</v>
      </c>
      <c r="DV33" s="185">
        <v>0.42459999999999998</v>
      </c>
      <c r="DW33" s="185">
        <f t="shared" si="186"/>
        <v>2588.6570000000002</v>
      </c>
      <c r="DX33" s="185">
        <v>0.34439999999999998</v>
      </c>
      <c r="DY33" s="185">
        <f t="shared" si="187"/>
        <v>2588.6570000000002</v>
      </c>
      <c r="DZ33" s="185">
        <v>0.27929999999999999</v>
      </c>
      <c r="EA33" s="185">
        <f t="shared" si="188"/>
        <v>2588.6570000000002</v>
      </c>
    </row>
    <row r="34" spans="1:131" ht="15" customHeight="1" x14ac:dyDescent="0.25">
      <c r="A34" s="42" t="s">
        <v>22</v>
      </c>
      <c r="B34" s="6">
        <v>6113</v>
      </c>
      <c r="C34" s="6">
        <v>4</v>
      </c>
      <c r="D34" s="67">
        <f>(LARGE('Annual Heat Inputs'!D34:K34,1)+LARGE('Annual Heat Inputs'!D34:K34,2)+LARGE('Annual Heat Inputs'!D34:K34,3))/3</f>
        <v>35608937.206333332</v>
      </c>
      <c r="E34" s="68">
        <v>1165162556</v>
      </c>
      <c r="F34" s="107">
        <f t="shared" si="0"/>
        <v>3.0561347018032162E-2</v>
      </c>
      <c r="G34" s="97">
        <v>161456</v>
      </c>
      <c r="H34" s="101">
        <f t="shared" si="1"/>
        <v>4934.312844143401</v>
      </c>
      <c r="I34" s="101">
        <f>MIN(H34,'SO2 Annual Emissions'!L34,' Retirement Adjustments'!D34)</f>
        <v>3646.9740000000002</v>
      </c>
      <c r="J34" s="101">
        <v>80318.265899999999</v>
      </c>
      <c r="K34" s="101">
        <f t="shared" si="128"/>
        <v>3646.9740000000002</v>
      </c>
      <c r="L34" s="101">
        <v>65136.826500000003</v>
      </c>
      <c r="M34" s="101">
        <f t="shared" si="129"/>
        <v>3646.9740000000002</v>
      </c>
      <c r="N34" s="101">
        <v>52824.922500000001</v>
      </c>
      <c r="O34" s="101">
        <f t="shared" si="130"/>
        <v>3646.9740000000002</v>
      </c>
      <c r="P34" s="101">
        <v>42840.1656</v>
      </c>
      <c r="Q34" s="101">
        <f t="shared" si="131"/>
        <v>3646.9740000000002</v>
      </c>
      <c r="R34" s="101">
        <v>34742.6878</v>
      </c>
      <c r="S34" s="101">
        <f t="shared" si="132"/>
        <v>3646.9740000000002</v>
      </c>
      <c r="T34" s="101">
        <v>28175.762999999999</v>
      </c>
      <c r="U34" s="101">
        <f t="shared" si="133"/>
        <v>3646.9740000000002</v>
      </c>
      <c r="V34" s="101">
        <v>22850.0923</v>
      </c>
      <c r="W34" s="101">
        <f t="shared" si="134"/>
        <v>3646.9740000000002</v>
      </c>
      <c r="X34" s="101">
        <v>18531.058700000001</v>
      </c>
      <c r="Y34" s="101">
        <f t="shared" si="135"/>
        <v>3646.9740000000002</v>
      </c>
      <c r="Z34" s="101">
        <v>15028.391600000001</v>
      </c>
      <c r="AA34" s="101">
        <f t="shared" si="136"/>
        <v>3646.9740000000002</v>
      </c>
      <c r="AB34" s="101">
        <v>12187.784799999999</v>
      </c>
      <c r="AC34" s="101">
        <f t="shared" si="137"/>
        <v>3646.9740000000002</v>
      </c>
      <c r="AD34" s="101">
        <v>9884.0980999999992</v>
      </c>
      <c r="AE34" s="101">
        <f t="shared" si="138"/>
        <v>3646.9740000000002</v>
      </c>
      <c r="AF34" s="101">
        <v>8015.8451999999997</v>
      </c>
      <c r="AG34" s="101">
        <f t="shared" si="139"/>
        <v>3646.9740000000002</v>
      </c>
      <c r="AH34" s="101">
        <v>6500.7219999999998</v>
      </c>
      <c r="AI34" s="101">
        <f t="shared" si="140"/>
        <v>3646.9740000000002</v>
      </c>
      <c r="AJ34" s="101">
        <v>5271.9813999999997</v>
      </c>
      <c r="AK34" s="101">
        <f t="shared" si="141"/>
        <v>3646.9740000000002</v>
      </c>
      <c r="AL34" s="101">
        <v>4275.4924000000001</v>
      </c>
      <c r="AM34" s="101">
        <f t="shared" si="142"/>
        <v>3646.9740000000002</v>
      </c>
      <c r="AN34" s="101">
        <v>3467.3557999999998</v>
      </c>
      <c r="AO34" s="101">
        <f t="shared" si="143"/>
        <v>3646.9740000000002</v>
      </c>
      <c r="AP34" s="101">
        <v>2811.97</v>
      </c>
      <c r="AQ34" s="101">
        <f t="shared" si="144"/>
        <v>3646.9740000000002</v>
      </c>
      <c r="AR34" s="101">
        <v>2280.4625999999998</v>
      </c>
      <c r="AS34" s="101">
        <f t="shared" si="145"/>
        <v>3646.9740000000002</v>
      </c>
      <c r="AT34" s="101">
        <v>1849.4186</v>
      </c>
      <c r="AU34" s="101">
        <f t="shared" si="146"/>
        <v>3646.9740000000002</v>
      </c>
      <c r="AV34" s="101">
        <v>1499.8489</v>
      </c>
      <c r="AW34" s="101">
        <f t="shared" si="147"/>
        <v>3646.9740000000002</v>
      </c>
      <c r="AX34" s="195">
        <v>1216.3534</v>
      </c>
      <c r="AY34" s="188">
        <f t="shared" si="148"/>
        <v>3646.9740000000002</v>
      </c>
      <c r="AZ34" s="188">
        <v>986.44309999999996</v>
      </c>
      <c r="BA34" s="188">
        <f t="shared" si="149"/>
        <v>3646.9740000000002</v>
      </c>
      <c r="BB34" s="188">
        <v>799.9896</v>
      </c>
      <c r="BC34" s="188">
        <f t="shared" si="150"/>
        <v>3646.9740000000002</v>
      </c>
      <c r="BD34" s="188">
        <v>648.77869999999996</v>
      </c>
      <c r="BE34" s="188">
        <f t="shared" si="151"/>
        <v>3646.9740000000002</v>
      </c>
      <c r="BF34" s="188">
        <v>526.14909999999998</v>
      </c>
      <c r="BG34" s="188">
        <f t="shared" si="152"/>
        <v>3646.9740000000002</v>
      </c>
      <c r="BH34" s="188">
        <v>424.69850000000002</v>
      </c>
      <c r="BI34" s="188">
        <f t="shared" si="153"/>
        <v>3646.9740000000002</v>
      </c>
      <c r="BJ34" s="188">
        <v>346.4237</v>
      </c>
      <c r="BK34" s="188">
        <f t="shared" si="154"/>
        <v>3646.9740000000002</v>
      </c>
      <c r="BL34" s="189">
        <v>280.94409999999999</v>
      </c>
      <c r="BM34" s="189">
        <f t="shared" si="155"/>
        <v>3646.9740000000002</v>
      </c>
      <c r="BN34" s="189">
        <v>227.84110000000001</v>
      </c>
      <c r="BO34" s="189">
        <f t="shared" si="156"/>
        <v>3646.9740000000002</v>
      </c>
      <c r="BP34" s="189">
        <v>184.77549999999999</v>
      </c>
      <c r="BQ34" s="189">
        <f t="shared" si="157"/>
        <v>3646.9740000000002</v>
      </c>
      <c r="BR34" s="189">
        <v>149.85</v>
      </c>
      <c r="BS34" s="189">
        <f t="shared" si="158"/>
        <v>3646.9740000000002</v>
      </c>
      <c r="BT34" s="189">
        <v>121.52589999999999</v>
      </c>
      <c r="BU34" s="189">
        <f t="shared" si="159"/>
        <v>3646.9740000000002</v>
      </c>
      <c r="BV34" s="189">
        <v>98.555599999999998</v>
      </c>
      <c r="BW34" s="189">
        <f t="shared" si="160"/>
        <v>3646.9740000000002</v>
      </c>
      <c r="BX34" s="189">
        <v>79.927000000000007</v>
      </c>
      <c r="BY34" s="189">
        <f t="shared" si="161"/>
        <v>3646.9740000000002</v>
      </c>
      <c r="BZ34" s="189">
        <v>64.819500000000005</v>
      </c>
      <c r="CA34" s="189">
        <f t="shared" si="162"/>
        <v>3646.9740000000002</v>
      </c>
      <c r="CB34" s="189">
        <v>52.567599999999999</v>
      </c>
      <c r="CC34" s="189">
        <f t="shared" si="163"/>
        <v>3646.9740000000002</v>
      </c>
      <c r="CD34" s="189">
        <v>42.631500000000003</v>
      </c>
      <c r="CE34" s="189">
        <f t="shared" si="164"/>
        <v>3646.9740000000002</v>
      </c>
      <c r="CF34" s="189">
        <v>34.573399999999999</v>
      </c>
      <c r="CG34" s="189">
        <f t="shared" si="165"/>
        <v>3646.9740000000002</v>
      </c>
      <c r="CH34" s="189">
        <v>28.038499999999999</v>
      </c>
      <c r="CI34" s="189">
        <f t="shared" si="166"/>
        <v>3646.9740000000002</v>
      </c>
      <c r="CJ34" s="189">
        <v>22.738800000000001</v>
      </c>
      <c r="CK34" s="189">
        <f t="shared" si="167"/>
        <v>3646.9740000000002</v>
      </c>
      <c r="CL34" s="189">
        <v>18.440799999999999</v>
      </c>
      <c r="CM34" s="189">
        <f t="shared" si="168"/>
        <v>3646.9740000000002</v>
      </c>
      <c r="CN34" s="189">
        <v>14.9552</v>
      </c>
      <c r="CO34" s="189">
        <f t="shared" si="169"/>
        <v>3646.9740000000002</v>
      </c>
      <c r="CP34" s="189">
        <v>12.128399999999999</v>
      </c>
      <c r="CQ34" s="189">
        <f t="shared" si="170"/>
        <v>3646.9740000000002</v>
      </c>
      <c r="CR34" s="189">
        <v>9.8360000000000003</v>
      </c>
      <c r="CS34" s="189">
        <f t="shared" si="171"/>
        <v>3646.9740000000002</v>
      </c>
      <c r="CT34" s="189">
        <v>7.9767999999999999</v>
      </c>
      <c r="CU34" s="189">
        <f t="shared" si="172"/>
        <v>3646.9740000000002</v>
      </c>
      <c r="CV34" s="189">
        <v>6.4690000000000003</v>
      </c>
      <c r="CW34" s="189">
        <f t="shared" si="173"/>
        <v>3646.9740000000002</v>
      </c>
      <c r="CX34" s="189">
        <v>5.2462999999999997</v>
      </c>
      <c r="CY34" s="189">
        <f t="shared" si="174"/>
        <v>3646.9740000000002</v>
      </c>
      <c r="CZ34" s="189">
        <v>4.2546999999999997</v>
      </c>
      <c r="DA34" s="189">
        <f t="shared" si="175"/>
        <v>3646.9740000000002</v>
      </c>
      <c r="DB34" s="189">
        <v>3.4504999999999999</v>
      </c>
      <c r="DC34" s="189">
        <f t="shared" si="176"/>
        <v>3646.9740000000002</v>
      </c>
      <c r="DD34" s="189">
        <v>2.7982999999999998</v>
      </c>
      <c r="DE34" s="189">
        <f t="shared" si="177"/>
        <v>3646.9740000000002</v>
      </c>
      <c r="DF34" s="189">
        <v>2.2692999999999999</v>
      </c>
      <c r="DG34" s="189">
        <f t="shared" si="178"/>
        <v>3646.9740000000002</v>
      </c>
      <c r="DH34" s="189">
        <v>1.8404</v>
      </c>
      <c r="DI34" s="189">
        <f t="shared" si="179"/>
        <v>3646.9740000000002</v>
      </c>
      <c r="DJ34" s="189">
        <v>1.4924999999999999</v>
      </c>
      <c r="DK34" s="189">
        <f t="shared" si="180"/>
        <v>3646.9740000000002</v>
      </c>
      <c r="DL34" s="189">
        <v>1.2103999999999999</v>
      </c>
      <c r="DM34" s="189">
        <f t="shared" si="181"/>
        <v>3646.9740000000002</v>
      </c>
      <c r="DN34" s="184">
        <v>0.98160000000000003</v>
      </c>
      <c r="DO34" s="185">
        <f t="shared" si="182"/>
        <v>3646.9740000000002</v>
      </c>
      <c r="DP34" s="185">
        <v>0.79610000000000003</v>
      </c>
      <c r="DQ34" s="185">
        <f t="shared" si="183"/>
        <v>3646.9740000000002</v>
      </c>
      <c r="DR34" s="185">
        <v>0.64559999999999995</v>
      </c>
      <c r="DS34" s="185">
        <f t="shared" si="184"/>
        <v>3646.9740000000002</v>
      </c>
      <c r="DT34" s="185">
        <v>0.52359999999999995</v>
      </c>
      <c r="DU34" s="185">
        <f t="shared" si="185"/>
        <v>3646.9740000000002</v>
      </c>
      <c r="DV34" s="185">
        <v>0.42459999999999998</v>
      </c>
      <c r="DW34" s="185">
        <f t="shared" si="186"/>
        <v>3646.9740000000002</v>
      </c>
      <c r="DX34" s="185">
        <v>0.34439999999999998</v>
      </c>
      <c r="DY34" s="185">
        <f t="shared" si="187"/>
        <v>3646.9740000000002</v>
      </c>
      <c r="DZ34" s="185">
        <v>0.27929999999999999</v>
      </c>
      <c r="EA34" s="185">
        <f t="shared" si="188"/>
        <v>3646.9740000000002</v>
      </c>
    </row>
    <row r="35" spans="1:131" ht="15" customHeight="1" x14ac:dyDescent="0.25">
      <c r="A35" s="42" t="s">
        <v>22</v>
      </c>
      <c r="B35" s="6">
        <v>6113</v>
      </c>
      <c r="C35" s="6">
        <v>5</v>
      </c>
      <c r="D35" s="67">
        <f>(LARGE('Annual Heat Inputs'!D35:K35,1)+LARGE('Annual Heat Inputs'!D35:K35,2)+LARGE('Annual Heat Inputs'!D35:K35,3))/3</f>
        <v>33259313.532333333</v>
      </c>
      <c r="E35" s="68">
        <v>1165162556</v>
      </c>
      <c r="F35" s="107">
        <f t="shared" si="0"/>
        <v>2.8544784039844593E-2</v>
      </c>
      <c r="G35" s="97">
        <v>161456</v>
      </c>
      <c r="H35" s="101">
        <f t="shared" si="1"/>
        <v>4608.7266519371487</v>
      </c>
      <c r="I35" s="101">
        <f>MIN(H35,'SO2 Annual Emissions'!L35,' Retirement Adjustments'!D35)</f>
        <v>4608.7266519371487</v>
      </c>
      <c r="J35" s="101">
        <v>80318.265899999999</v>
      </c>
      <c r="K35" s="101">
        <f>PRODUCT(F35,J35)+H35</f>
        <v>6901.3942065074625</v>
      </c>
      <c r="L35" s="101">
        <v>65136.826500000003</v>
      </c>
      <c r="M35" s="101">
        <f>PRODUCT(F35,L35)+K35</f>
        <v>8760.7108519907888</v>
      </c>
      <c r="N35" s="101">
        <v>52824.922500000001</v>
      </c>
      <c r="O35" s="101">
        <f>PRODUCT(F35,N35)+M35</f>
        <v>10268.586856674816</v>
      </c>
      <c r="P35" s="101">
        <v>42840.1656</v>
      </c>
      <c r="Q35" s="101">
        <f>PRODUCT(F35,P35)+O35</f>
        <v>11491.450131957996</v>
      </c>
      <c r="R35" s="101">
        <v>34742.6878</v>
      </c>
      <c r="S35" s="101">
        <f>PRODUCT(F35,R35)+Q35</f>
        <v>12483.17265217274</v>
      </c>
      <c r="T35" s="101">
        <v>28175.762999999999</v>
      </c>
      <c r="U35" s="101">
        <f>PRODUCT(F35,T35)+S35</f>
        <v>13287.443722165583</v>
      </c>
      <c r="V35" s="101">
        <v>22850.0923</v>
      </c>
      <c r="W35" s="101">
        <f>PRODUCT(F35,V35)+U35</f>
        <v>13939.694672159598</v>
      </c>
      <c r="X35" s="101">
        <v>18531.058700000001</v>
      </c>
      <c r="Y35" s="101">
        <f>PRODUCT(F35,X35)+W35</f>
        <v>14468.65974078078</v>
      </c>
      <c r="Z35" s="101">
        <v>15028.391600000001</v>
      </c>
      <c r="AA35" s="101">
        <f>PRODUCT(F35,Z35)+Y35</f>
        <v>14897.641933468994</v>
      </c>
      <c r="AB35" s="101">
        <v>12187.784799999999</v>
      </c>
      <c r="AC35" s="101">
        <f>PRODUCT(F35,AB35)+AA35</f>
        <v>15245.539618509096</v>
      </c>
      <c r="AD35" s="101">
        <v>9884.0980999999992</v>
      </c>
      <c r="AE35" s="101">
        <f>PRODUCT(F35,AD35)+AC35</f>
        <v>15527.679064202233</v>
      </c>
      <c r="AF35" s="101">
        <v>8015.8451999999997</v>
      </c>
      <c r="AG35" s="101">
        <f>PRODUCT(F35,AF35)+AE35</f>
        <v>15756.489634333058</v>
      </c>
      <c r="AH35" s="101">
        <v>6500.7219999999998</v>
      </c>
      <c r="AI35" s="101">
        <f>PRODUCT(F35,AH35)+AG35</f>
        <v>15942.051339926125</v>
      </c>
      <c r="AJ35" s="101">
        <v>5271.9813999999997</v>
      </c>
      <c r="AK35" s="101">
        <f>PRODUCT(F35,AJ35)+AI35</f>
        <v>16092.538910451203</v>
      </c>
      <c r="AL35" s="101">
        <v>4275.4924000000001</v>
      </c>
      <c r="AM35" s="101">
        <f>PRODUCT(F35,AL35)+AK35</f>
        <v>16214.5819176732</v>
      </c>
      <c r="AN35" s="101">
        <v>3467.3557999999998</v>
      </c>
      <c r="AO35" s="101">
        <f>PRODUCT(F35,AN35)+AM35</f>
        <v>16313.556840173504</v>
      </c>
      <c r="AP35" s="101">
        <v>2811.97</v>
      </c>
      <c r="AQ35" s="101">
        <f>PRODUCT(F35,AP35)+AO35</f>
        <v>16393.823916550027</v>
      </c>
      <c r="AR35" s="101">
        <v>2280.4625999999998</v>
      </c>
      <c r="AS35" s="101">
        <f>PRODUCT(F35,AR35)+AQ35</f>
        <v>16458.919228977971</v>
      </c>
      <c r="AT35" s="101">
        <v>1849.4186</v>
      </c>
      <c r="AU35" s="101">
        <f>PRODUCT(F35,AT35)+AS35</f>
        <v>16511.710483514242</v>
      </c>
      <c r="AV35" s="101">
        <v>1499.8489</v>
      </c>
      <c r="AW35" s="101">
        <f>PRODUCT(F35,AV35)+AU35</f>
        <v>16554.523346457139</v>
      </c>
      <c r="AX35" s="195">
        <v>1216.3534</v>
      </c>
      <c r="AY35" s="188">
        <f t="shared" ref="AY35" si="189">PRODUCT(F35,AX35)+AW35</f>
        <v>16589.243891576269</v>
      </c>
      <c r="AZ35" s="188">
        <v>986.44309999999996</v>
      </c>
      <c r="BA35" s="188">
        <f>PRODUCT(F35,AZ35)+AY35</f>
        <v>16617.401696833364</v>
      </c>
      <c r="BB35" s="188">
        <v>799.9896</v>
      </c>
      <c r="BC35" s="188">
        <f>PRODUCT(F35,BB35)+BA35</f>
        <v>16640.237227199486</v>
      </c>
      <c r="BD35" s="188">
        <v>648.77869999999996</v>
      </c>
      <c r="BE35" s="188">
        <f>PRODUCT(F35,BD35)+BC35</f>
        <v>16658.756475080638</v>
      </c>
      <c r="BF35" s="188">
        <v>526.14909999999998</v>
      </c>
      <c r="BG35" s="188">
        <f>PRODUCT(F35,BF35)+BE35</f>
        <v>16673.775287512897</v>
      </c>
      <c r="BH35" s="188">
        <v>424.69850000000002</v>
      </c>
      <c r="BI35" s="188">
        <f>PRODUCT(F35,BH35)+BG35</f>
        <v>16685.898214477442</v>
      </c>
      <c r="BJ35" s="188">
        <v>346.4237</v>
      </c>
      <c r="BK35" s="188">
        <f>PRODUCT(F35,BJ35)+BI35</f>
        <v>16695.786804180225</v>
      </c>
      <c r="BL35" s="189">
        <v>280.94409999999999</v>
      </c>
      <c r="BM35" s="189">
        <f>PRODUCT(F35,BL35)+BK35</f>
        <v>16703.806292841993</v>
      </c>
      <c r="BN35" s="189">
        <v>227.84110000000001</v>
      </c>
      <c r="BO35" s="189">
        <f>PRODUCT(F35,BN35)+BM35</f>
        <v>16710.309967836893</v>
      </c>
      <c r="BP35" s="189">
        <v>184.77549999999999</v>
      </c>
      <c r="BQ35" s="189">
        <f>PRODUCT(F35,BP35)+BO35</f>
        <v>16715.584344580246</v>
      </c>
      <c r="BR35" s="189">
        <v>149.85</v>
      </c>
      <c r="BS35" s="189">
        <f>PRODUCT(F35,BR35)+BQ35</f>
        <v>16719.861780468615</v>
      </c>
      <c r="BT35" s="189">
        <v>121.52589999999999</v>
      </c>
      <c r="BU35" s="189">
        <f>PRODUCT(F35,BT35)+BS35</f>
        <v>16723.330711039362</v>
      </c>
      <c r="BV35" s="189">
        <v>98.555599999999998</v>
      </c>
      <c r="BW35" s="189">
        <f>PRODUCT(F35,BV35)+BU35</f>
        <v>16726.14395935728</v>
      </c>
      <c r="BX35" s="189">
        <v>79.927000000000007</v>
      </c>
      <c r="BY35" s="189">
        <f>PRODUCT(F35,BX35)+BW35</f>
        <v>16728.425458311231</v>
      </c>
      <c r="BZ35" s="189">
        <v>64.819500000000005</v>
      </c>
      <c r="CA35" s="189">
        <f>PRODUCT(F35,BZ35)+BY35</f>
        <v>16730.275716940301</v>
      </c>
      <c r="CB35" s="189">
        <v>52.567599999999999</v>
      </c>
      <c r="CC35" s="189">
        <f>PRODUCT(F35,CB35)+CA35</f>
        <v>16731.776247729795</v>
      </c>
      <c r="CD35" s="189">
        <v>42.631500000000003</v>
      </c>
      <c r="CE35" s="189">
        <f>PRODUCT(F35,CD35)+CC35</f>
        <v>16732.99315469059</v>
      </c>
      <c r="CF35" s="189">
        <v>34.573399999999999</v>
      </c>
      <c r="CG35" s="189">
        <f>PRODUCT(F35,CF35)+CE35</f>
        <v>16733.980044927113</v>
      </c>
      <c r="CH35" s="189">
        <v>28.038499999999999</v>
      </c>
      <c r="CI35" s="189">
        <f>PRODUCT(F35,CH35)+CG35</f>
        <v>16734.780397854414</v>
      </c>
      <c r="CJ35" s="189">
        <v>22.738800000000001</v>
      </c>
      <c r="CK35" s="189">
        <f>PRODUCT(F35,CJ35)+CI35</f>
        <v>16735.429471989741</v>
      </c>
      <c r="CL35" s="189">
        <v>18.440799999999999</v>
      </c>
      <c r="CM35" s="189">
        <f>PRODUCT(F35,CL35)+CK35</f>
        <v>16735.955860643262</v>
      </c>
      <c r="CN35" s="189">
        <v>14.9552</v>
      </c>
      <c r="CO35" s="189">
        <f>PRODUCT(F35,CN35)+CM35</f>
        <v>16736.382753597536</v>
      </c>
      <c r="CP35" s="189">
        <v>12.128399999999999</v>
      </c>
      <c r="CQ35" s="189">
        <f>PRODUCT(F35,CP35)+CO35</f>
        <v>16736.728956156287</v>
      </c>
      <c r="CR35" s="189">
        <v>9.8360000000000003</v>
      </c>
      <c r="CS35" s="189">
        <f>PRODUCT(F35,CR35)+CQ35</f>
        <v>16737.009722652103</v>
      </c>
      <c r="CT35" s="189">
        <v>7.9767999999999999</v>
      </c>
      <c r="CU35" s="189">
        <f>PRODUCT(F35,CT35)+CS35</f>
        <v>16737.237418685432</v>
      </c>
      <c r="CV35" s="189">
        <v>6.4690000000000003</v>
      </c>
      <c r="CW35" s="189">
        <f>PRODUCT(F35,CV35)+CU35</f>
        <v>16737.422074893388</v>
      </c>
      <c r="CX35" s="189">
        <v>5.2462999999999997</v>
      </c>
      <c r="CY35" s="189">
        <f>PRODUCT(F35,CX35)+CW35</f>
        <v>16737.571829393895</v>
      </c>
      <c r="CZ35" s="189">
        <v>4.2546999999999997</v>
      </c>
      <c r="DA35" s="189">
        <f>PRODUCT(F35,CZ35)+CY35</f>
        <v>16737.693278886549</v>
      </c>
      <c r="DB35" s="189">
        <v>3.4504999999999999</v>
      </c>
      <c r="DC35" s="189">
        <f>PRODUCT(F35,DB35)+DA35</f>
        <v>16737.791772663877</v>
      </c>
      <c r="DD35" s="189">
        <v>2.7982999999999998</v>
      </c>
      <c r="DE35" s="189">
        <f>PRODUCT(F35,DD35)+DC35</f>
        <v>16737.871649533055</v>
      </c>
      <c r="DF35" s="189">
        <v>2.2692999999999999</v>
      </c>
      <c r="DG35" s="189">
        <f>PRODUCT(F35,DF35)+DE35</f>
        <v>16737.936426211476</v>
      </c>
      <c r="DH35" s="189">
        <v>1.8404</v>
      </c>
      <c r="DI35" s="189">
        <f>PRODUCT(F35,DH35)+DG35</f>
        <v>16737.988960032024</v>
      </c>
      <c r="DJ35" s="189">
        <v>1.4924999999999999</v>
      </c>
      <c r="DK35" s="189">
        <f>PRODUCT(F35,DJ35)+DI35</f>
        <v>16738.031563122204</v>
      </c>
      <c r="DL35" s="189">
        <v>1.2103999999999999</v>
      </c>
      <c r="DM35" s="189">
        <f>PRODUCT(F35,DL35)+DK35</f>
        <v>16738.066113728804</v>
      </c>
      <c r="DN35" s="184">
        <v>0.98160000000000003</v>
      </c>
      <c r="DO35" s="185">
        <f>PRODUCT(F35,DN35)+DM35</f>
        <v>16738.094133288818</v>
      </c>
      <c r="DP35" s="185">
        <v>0.79610000000000003</v>
      </c>
      <c r="DQ35" s="185">
        <f>PRODUCT(F35,DP35)+DO35</f>
        <v>16738.116857791392</v>
      </c>
      <c r="DR35" s="185">
        <v>0.64559999999999995</v>
      </c>
      <c r="DS35" s="185">
        <f>PRODUCT(F35,DR35)+DQ35</f>
        <v>16738.135286303968</v>
      </c>
      <c r="DT35" s="185">
        <v>0.52359999999999995</v>
      </c>
      <c r="DU35" s="185">
        <f>PRODUCT(F35,DT35)+DS35</f>
        <v>16738.150232352891</v>
      </c>
      <c r="DV35" s="185">
        <v>0.42459999999999998</v>
      </c>
      <c r="DW35" s="185">
        <f>PRODUCT(F35,DV35)+DU35</f>
        <v>16738.162352468193</v>
      </c>
      <c r="DX35" s="185">
        <v>0.34439999999999998</v>
      </c>
      <c r="DY35" s="185">
        <f>PRODUCT(F35,DX35)+DW35</f>
        <v>16738.172183291816</v>
      </c>
      <c r="DZ35" s="185">
        <v>0.27929999999999999</v>
      </c>
      <c r="EA35" s="185">
        <f>PRODUCT(F35,DZ35)+DY35</f>
        <v>16738.180155849997</v>
      </c>
    </row>
    <row r="36" spans="1:131" ht="15" customHeight="1" x14ac:dyDescent="0.25">
      <c r="A36" s="42" t="s">
        <v>23</v>
      </c>
      <c r="B36" s="6">
        <v>7763</v>
      </c>
      <c r="C36" s="6">
        <v>1</v>
      </c>
      <c r="D36" s="67">
        <f>(LARGE('Annual Heat Inputs'!D36:K36,1)+LARGE('Annual Heat Inputs'!D36:K36,2)+LARGE('Annual Heat Inputs'!D36:K36,3))/3</f>
        <v>874485.85066666675</v>
      </c>
      <c r="E36" s="68">
        <v>1165162556</v>
      </c>
      <c r="F36" s="107">
        <f t="shared" si="0"/>
        <v>7.5052690816702385E-4</v>
      </c>
      <c r="G36" s="97">
        <v>161456</v>
      </c>
      <c r="H36" s="101">
        <f t="shared" si="1"/>
        <v>121.177072485015</v>
      </c>
      <c r="I36" s="101">
        <f>MIN(H36,'SO2 Annual Emissions'!L36,' Retirement Adjustments'!D36)</f>
        <v>0.30399999999999999</v>
      </c>
      <c r="J36" s="101">
        <v>80318.265899999999</v>
      </c>
      <c r="K36" s="101">
        <f t="shared" ref="K36:K46" si="190">I36</f>
        <v>0.30399999999999999</v>
      </c>
      <c r="L36" s="101">
        <v>65136.826500000003</v>
      </c>
      <c r="M36" s="101">
        <f t="shared" ref="M36:M46" si="191">K36</f>
        <v>0.30399999999999999</v>
      </c>
      <c r="N36" s="101">
        <v>52824.922500000001</v>
      </c>
      <c r="O36" s="101">
        <f t="shared" ref="O36:O46" si="192">M36</f>
        <v>0.30399999999999999</v>
      </c>
      <c r="P36" s="101">
        <v>42840.1656</v>
      </c>
      <c r="Q36" s="101">
        <f t="shared" ref="Q36:Q46" si="193">O36</f>
        <v>0.30399999999999999</v>
      </c>
      <c r="R36" s="101">
        <v>34742.6878</v>
      </c>
      <c r="S36" s="101">
        <f t="shared" ref="S36:S46" si="194">Q36</f>
        <v>0.30399999999999999</v>
      </c>
      <c r="T36" s="101">
        <v>28175.762999999999</v>
      </c>
      <c r="U36" s="101">
        <f t="shared" ref="U36:U46" si="195">S36</f>
        <v>0.30399999999999999</v>
      </c>
      <c r="V36" s="101">
        <v>22850.0923</v>
      </c>
      <c r="W36" s="101">
        <f t="shared" ref="W36:W46" si="196">U36</f>
        <v>0.30399999999999999</v>
      </c>
      <c r="X36" s="101">
        <v>18531.058700000001</v>
      </c>
      <c r="Y36" s="101">
        <f t="shared" ref="Y36:Y46" si="197">W36</f>
        <v>0.30399999999999999</v>
      </c>
      <c r="Z36" s="101">
        <v>15028.391600000001</v>
      </c>
      <c r="AA36" s="101">
        <f t="shared" ref="AA36:AA46" si="198">Y36</f>
        <v>0.30399999999999999</v>
      </c>
      <c r="AB36" s="101">
        <v>12187.784799999999</v>
      </c>
      <c r="AC36" s="101">
        <f t="shared" ref="AC36:AC46" si="199">AA36</f>
        <v>0.30399999999999999</v>
      </c>
      <c r="AD36" s="101">
        <v>9884.0980999999992</v>
      </c>
      <c r="AE36" s="101">
        <f t="shared" ref="AE36:AE46" si="200">AC36</f>
        <v>0.30399999999999999</v>
      </c>
      <c r="AF36" s="101">
        <v>8015.8451999999997</v>
      </c>
      <c r="AG36" s="101">
        <f t="shared" ref="AG36:AG46" si="201">AE36</f>
        <v>0.30399999999999999</v>
      </c>
      <c r="AH36" s="101">
        <v>6500.7219999999998</v>
      </c>
      <c r="AI36" s="101">
        <f t="shared" ref="AI36:AI46" si="202">AG36</f>
        <v>0.30399999999999999</v>
      </c>
      <c r="AJ36" s="101">
        <v>5271.9813999999997</v>
      </c>
      <c r="AK36" s="101">
        <f t="shared" ref="AK36:AK46" si="203">AI36</f>
        <v>0.30399999999999999</v>
      </c>
      <c r="AL36" s="101">
        <v>4275.4924000000001</v>
      </c>
      <c r="AM36" s="101">
        <f t="shared" ref="AM36:AM46" si="204">AK36</f>
        <v>0.30399999999999999</v>
      </c>
      <c r="AN36" s="101">
        <v>3467.3557999999998</v>
      </c>
      <c r="AO36" s="101">
        <f t="shared" ref="AO36:AO46" si="205">AM36</f>
        <v>0.30399999999999999</v>
      </c>
      <c r="AP36" s="101">
        <v>2811.97</v>
      </c>
      <c r="AQ36" s="101">
        <f t="shared" ref="AQ36:AQ46" si="206">AO36</f>
        <v>0.30399999999999999</v>
      </c>
      <c r="AR36" s="101">
        <v>2280.4625999999998</v>
      </c>
      <c r="AS36" s="101">
        <f t="shared" ref="AS36:AS46" si="207">AQ36</f>
        <v>0.30399999999999999</v>
      </c>
      <c r="AT36" s="101">
        <v>1849.4186</v>
      </c>
      <c r="AU36" s="101">
        <f t="shared" ref="AU36:AU46" si="208">AS36</f>
        <v>0.30399999999999999</v>
      </c>
      <c r="AV36" s="101">
        <v>1499.8489</v>
      </c>
      <c r="AW36" s="101">
        <f t="shared" ref="AW36:AW46" si="209">AU36</f>
        <v>0.30399999999999999</v>
      </c>
      <c r="AX36" s="195">
        <v>1216.3534</v>
      </c>
      <c r="AY36" s="188">
        <f t="shared" ref="AY36:AY46" si="210">AW36</f>
        <v>0.30399999999999999</v>
      </c>
      <c r="AZ36" s="188">
        <v>986.44309999999996</v>
      </c>
      <c r="BA36" s="188">
        <f t="shared" ref="BA36:BA46" si="211">AY36</f>
        <v>0.30399999999999999</v>
      </c>
      <c r="BB36" s="188">
        <v>799.9896</v>
      </c>
      <c r="BC36" s="188">
        <f t="shared" ref="BC36:BC46" si="212">BA36</f>
        <v>0.30399999999999999</v>
      </c>
      <c r="BD36" s="188">
        <v>648.77869999999996</v>
      </c>
      <c r="BE36" s="188">
        <f t="shared" ref="BE36:BE46" si="213">BC36</f>
        <v>0.30399999999999999</v>
      </c>
      <c r="BF36" s="188">
        <v>526.14909999999998</v>
      </c>
      <c r="BG36" s="188">
        <f t="shared" ref="BG36:BG46" si="214">BE36</f>
        <v>0.30399999999999999</v>
      </c>
      <c r="BH36" s="188">
        <v>424.69850000000002</v>
      </c>
      <c r="BI36" s="188">
        <f t="shared" ref="BI36:BI46" si="215">BG36</f>
        <v>0.30399999999999999</v>
      </c>
      <c r="BJ36" s="188">
        <v>346.4237</v>
      </c>
      <c r="BK36" s="188">
        <f t="shared" ref="BK36:BK46" si="216">BI36</f>
        <v>0.30399999999999999</v>
      </c>
      <c r="BL36" s="189">
        <v>280.94409999999999</v>
      </c>
      <c r="BM36" s="189">
        <f t="shared" ref="BM36:BM46" si="217">BK36</f>
        <v>0.30399999999999999</v>
      </c>
      <c r="BN36" s="189">
        <v>227.84110000000001</v>
      </c>
      <c r="BO36" s="189">
        <f t="shared" ref="BO36:BO46" si="218">BM36</f>
        <v>0.30399999999999999</v>
      </c>
      <c r="BP36" s="189">
        <v>184.77549999999999</v>
      </c>
      <c r="BQ36" s="189">
        <f t="shared" ref="BQ36:BQ46" si="219">BO36</f>
        <v>0.30399999999999999</v>
      </c>
      <c r="BR36" s="189">
        <v>149.85</v>
      </c>
      <c r="BS36" s="189">
        <f t="shared" ref="BS36:BS46" si="220">BQ36</f>
        <v>0.30399999999999999</v>
      </c>
      <c r="BT36" s="189">
        <v>121.52589999999999</v>
      </c>
      <c r="BU36" s="189">
        <f t="shared" ref="BU36:BU46" si="221">BS36</f>
        <v>0.30399999999999999</v>
      </c>
      <c r="BV36" s="189">
        <v>98.555599999999998</v>
      </c>
      <c r="BW36" s="189">
        <f t="shared" ref="BW36:BW46" si="222">BU36</f>
        <v>0.30399999999999999</v>
      </c>
      <c r="BX36" s="189">
        <v>79.927000000000007</v>
      </c>
      <c r="BY36" s="189">
        <f t="shared" ref="BY36:BY46" si="223">BW36</f>
        <v>0.30399999999999999</v>
      </c>
      <c r="BZ36" s="189">
        <v>64.819500000000005</v>
      </c>
      <c r="CA36" s="189">
        <f t="shared" ref="CA36:CA46" si="224">BY36</f>
        <v>0.30399999999999999</v>
      </c>
      <c r="CB36" s="189">
        <v>52.567599999999999</v>
      </c>
      <c r="CC36" s="189">
        <f t="shared" ref="CC36:CC46" si="225">CA36</f>
        <v>0.30399999999999999</v>
      </c>
      <c r="CD36" s="189">
        <v>42.631500000000003</v>
      </c>
      <c r="CE36" s="189">
        <f t="shared" ref="CE36:CE46" si="226">CC36</f>
        <v>0.30399999999999999</v>
      </c>
      <c r="CF36" s="189">
        <v>34.573399999999999</v>
      </c>
      <c r="CG36" s="189">
        <f t="shared" ref="CG36:CG46" si="227">CE36</f>
        <v>0.30399999999999999</v>
      </c>
      <c r="CH36" s="189">
        <v>28.038499999999999</v>
      </c>
      <c r="CI36" s="189">
        <f t="shared" ref="CI36:CI46" si="228">CG36</f>
        <v>0.30399999999999999</v>
      </c>
      <c r="CJ36" s="189">
        <v>22.738800000000001</v>
      </c>
      <c r="CK36" s="189">
        <f t="shared" ref="CK36:CK46" si="229">CI36</f>
        <v>0.30399999999999999</v>
      </c>
      <c r="CL36" s="189">
        <v>18.440799999999999</v>
      </c>
      <c r="CM36" s="189">
        <f t="shared" ref="CM36:CM46" si="230">CK36</f>
        <v>0.30399999999999999</v>
      </c>
      <c r="CN36" s="189">
        <v>14.9552</v>
      </c>
      <c r="CO36" s="189">
        <f t="shared" ref="CO36:CO46" si="231">CM36</f>
        <v>0.30399999999999999</v>
      </c>
      <c r="CP36" s="189">
        <v>12.128399999999999</v>
      </c>
      <c r="CQ36" s="189">
        <f t="shared" ref="CQ36:CQ46" si="232">CO36</f>
        <v>0.30399999999999999</v>
      </c>
      <c r="CR36" s="189">
        <v>9.8360000000000003</v>
      </c>
      <c r="CS36" s="189">
        <f t="shared" ref="CS36:CS46" si="233">CQ36</f>
        <v>0.30399999999999999</v>
      </c>
      <c r="CT36" s="189">
        <v>7.9767999999999999</v>
      </c>
      <c r="CU36" s="189">
        <f t="shared" ref="CU36:CU46" si="234">CS36</f>
        <v>0.30399999999999999</v>
      </c>
      <c r="CV36" s="189">
        <v>6.4690000000000003</v>
      </c>
      <c r="CW36" s="189">
        <f t="shared" ref="CW36:CW46" si="235">CU36</f>
        <v>0.30399999999999999</v>
      </c>
      <c r="CX36" s="189">
        <v>5.2462999999999997</v>
      </c>
      <c r="CY36" s="189">
        <f t="shared" ref="CY36:CY46" si="236">CW36</f>
        <v>0.30399999999999999</v>
      </c>
      <c r="CZ36" s="189">
        <v>4.2546999999999997</v>
      </c>
      <c r="DA36" s="189">
        <f t="shared" ref="DA36:DA46" si="237">CY36</f>
        <v>0.30399999999999999</v>
      </c>
      <c r="DB36" s="189">
        <v>3.4504999999999999</v>
      </c>
      <c r="DC36" s="189">
        <f t="shared" ref="DC36:DC46" si="238">DA36</f>
        <v>0.30399999999999999</v>
      </c>
      <c r="DD36" s="189">
        <v>2.7982999999999998</v>
      </c>
      <c r="DE36" s="189">
        <f t="shared" ref="DE36:DE46" si="239">DC36</f>
        <v>0.30399999999999999</v>
      </c>
      <c r="DF36" s="189">
        <v>2.2692999999999999</v>
      </c>
      <c r="DG36" s="189">
        <f t="shared" ref="DG36:DG46" si="240">DE36</f>
        <v>0.30399999999999999</v>
      </c>
      <c r="DH36" s="189">
        <v>1.8404</v>
      </c>
      <c r="DI36" s="189">
        <f t="shared" ref="DI36:DI46" si="241">DG36</f>
        <v>0.30399999999999999</v>
      </c>
      <c r="DJ36" s="189">
        <v>1.4924999999999999</v>
      </c>
      <c r="DK36" s="189">
        <f t="shared" ref="DK36:DK46" si="242">DI36</f>
        <v>0.30399999999999999</v>
      </c>
      <c r="DL36" s="189">
        <v>1.2103999999999999</v>
      </c>
      <c r="DM36" s="189">
        <f t="shared" ref="DM36:DM46" si="243">DK36</f>
        <v>0.30399999999999999</v>
      </c>
      <c r="DN36" s="184">
        <v>0.98160000000000003</v>
      </c>
      <c r="DO36" s="185">
        <f t="shared" ref="DO36:DO46" si="244">DM36</f>
        <v>0.30399999999999999</v>
      </c>
      <c r="DP36" s="185">
        <v>0.79610000000000003</v>
      </c>
      <c r="DQ36" s="185">
        <f t="shared" ref="DQ36:DQ46" si="245">DO36</f>
        <v>0.30399999999999999</v>
      </c>
      <c r="DR36" s="185">
        <v>0.64559999999999995</v>
      </c>
      <c r="DS36" s="185">
        <f t="shared" ref="DS36:DS46" si="246">DQ36</f>
        <v>0.30399999999999999</v>
      </c>
      <c r="DT36" s="185">
        <v>0.52359999999999995</v>
      </c>
      <c r="DU36" s="185">
        <f t="shared" ref="DU36:DU46" si="247">DS36</f>
        <v>0.30399999999999999</v>
      </c>
      <c r="DV36" s="185">
        <v>0.42459999999999998</v>
      </c>
      <c r="DW36" s="185">
        <f t="shared" ref="DW36:DW46" si="248">DU36</f>
        <v>0.30399999999999999</v>
      </c>
      <c r="DX36" s="185">
        <v>0.34439999999999998</v>
      </c>
      <c r="DY36" s="185">
        <f t="shared" ref="DY36:DY46" si="249">DW36</f>
        <v>0.30399999999999999</v>
      </c>
      <c r="DZ36" s="185">
        <v>0.27929999999999999</v>
      </c>
      <c r="EA36" s="185">
        <f t="shared" ref="EA36:EA46" si="250">DY36</f>
        <v>0.30399999999999999</v>
      </c>
    </row>
    <row r="37" spans="1:131" ht="15" customHeight="1" x14ac:dyDescent="0.25">
      <c r="A37" s="42" t="s">
        <v>23</v>
      </c>
      <c r="B37" s="6">
        <v>7763</v>
      </c>
      <c r="C37" s="6">
        <v>2</v>
      </c>
      <c r="D37" s="67">
        <f>(LARGE('Annual Heat Inputs'!D37:K37,1)+LARGE('Annual Heat Inputs'!D37:K37,2)+LARGE('Annual Heat Inputs'!D37:K37,3))/3</f>
        <v>1022454.7946666667</v>
      </c>
      <c r="E37" s="68">
        <v>1165162556</v>
      </c>
      <c r="F37" s="107">
        <f t="shared" si="0"/>
        <v>8.7752115737116658E-4</v>
      </c>
      <c r="G37" s="97">
        <v>161456</v>
      </c>
      <c r="H37" s="101">
        <f t="shared" si="1"/>
        <v>141.68105598451908</v>
      </c>
      <c r="I37" s="101">
        <f>MIN(H37,'SO2 Annual Emissions'!L37,' Retirement Adjustments'!D37)</f>
        <v>0.32800000000000001</v>
      </c>
      <c r="J37" s="101">
        <v>80318.265899999999</v>
      </c>
      <c r="K37" s="101">
        <f t="shared" si="190"/>
        <v>0.32800000000000001</v>
      </c>
      <c r="L37" s="101">
        <v>65136.826500000003</v>
      </c>
      <c r="M37" s="101">
        <f t="shared" si="191"/>
        <v>0.32800000000000001</v>
      </c>
      <c r="N37" s="101">
        <v>52824.922500000001</v>
      </c>
      <c r="O37" s="101">
        <f t="shared" si="192"/>
        <v>0.32800000000000001</v>
      </c>
      <c r="P37" s="101">
        <v>42840.1656</v>
      </c>
      <c r="Q37" s="101">
        <f t="shared" si="193"/>
        <v>0.32800000000000001</v>
      </c>
      <c r="R37" s="101">
        <v>34742.6878</v>
      </c>
      <c r="S37" s="101">
        <f t="shared" si="194"/>
        <v>0.32800000000000001</v>
      </c>
      <c r="T37" s="101">
        <v>28175.762999999999</v>
      </c>
      <c r="U37" s="101">
        <f t="shared" si="195"/>
        <v>0.32800000000000001</v>
      </c>
      <c r="V37" s="101">
        <v>22850.0923</v>
      </c>
      <c r="W37" s="101">
        <f t="shared" si="196"/>
        <v>0.32800000000000001</v>
      </c>
      <c r="X37" s="101">
        <v>18531.058700000001</v>
      </c>
      <c r="Y37" s="101">
        <f t="shared" si="197"/>
        <v>0.32800000000000001</v>
      </c>
      <c r="Z37" s="101">
        <v>15028.391600000001</v>
      </c>
      <c r="AA37" s="101">
        <f t="shared" si="198"/>
        <v>0.32800000000000001</v>
      </c>
      <c r="AB37" s="101">
        <v>12187.784799999999</v>
      </c>
      <c r="AC37" s="101">
        <f t="shared" si="199"/>
        <v>0.32800000000000001</v>
      </c>
      <c r="AD37" s="101">
        <v>9884.0980999999992</v>
      </c>
      <c r="AE37" s="101">
        <f t="shared" si="200"/>
        <v>0.32800000000000001</v>
      </c>
      <c r="AF37" s="101">
        <v>8015.8451999999997</v>
      </c>
      <c r="AG37" s="101">
        <f t="shared" si="201"/>
        <v>0.32800000000000001</v>
      </c>
      <c r="AH37" s="101">
        <v>6500.7219999999998</v>
      </c>
      <c r="AI37" s="101">
        <f t="shared" si="202"/>
        <v>0.32800000000000001</v>
      </c>
      <c r="AJ37" s="101">
        <v>5271.9813999999997</v>
      </c>
      <c r="AK37" s="101">
        <f t="shared" si="203"/>
        <v>0.32800000000000001</v>
      </c>
      <c r="AL37" s="101">
        <v>4275.4924000000001</v>
      </c>
      <c r="AM37" s="101">
        <f t="shared" si="204"/>
        <v>0.32800000000000001</v>
      </c>
      <c r="AN37" s="101">
        <v>3467.3557999999998</v>
      </c>
      <c r="AO37" s="101">
        <f t="shared" si="205"/>
        <v>0.32800000000000001</v>
      </c>
      <c r="AP37" s="101">
        <v>2811.97</v>
      </c>
      <c r="AQ37" s="101">
        <f t="shared" si="206"/>
        <v>0.32800000000000001</v>
      </c>
      <c r="AR37" s="101">
        <v>2280.4625999999998</v>
      </c>
      <c r="AS37" s="101">
        <f t="shared" si="207"/>
        <v>0.32800000000000001</v>
      </c>
      <c r="AT37" s="101">
        <v>1849.4186</v>
      </c>
      <c r="AU37" s="101">
        <f t="shared" si="208"/>
        <v>0.32800000000000001</v>
      </c>
      <c r="AV37" s="101">
        <v>1499.8489</v>
      </c>
      <c r="AW37" s="101">
        <f t="shared" si="209"/>
        <v>0.32800000000000001</v>
      </c>
      <c r="AX37" s="195">
        <v>1216.3534</v>
      </c>
      <c r="AY37" s="188">
        <f t="shared" si="210"/>
        <v>0.32800000000000001</v>
      </c>
      <c r="AZ37" s="188">
        <v>986.44309999999996</v>
      </c>
      <c r="BA37" s="188">
        <f t="shared" si="211"/>
        <v>0.32800000000000001</v>
      </c>
      <c r="BB37" s="188">
        <v>799.9896</v>
      </c>
      <c r="BC37" s="188">
        <f t="shared" si="212"/>
        <v>0.32800000000000001</v>
      </c>
      <c r="BD37" s="188">
        <v>648.77869999999996</v>
      </c>
      <c r="BE37" s="188">
        <f t="shared" si="213"/>
        <v>0.32800000000000001</v>
      </c>
      <c r="BF37" s="188">
        <v>526.14909999999998</v>
      </c>
      <c r="BG37" s="188">
        <f t="shared" si="214"/>
        <v>0.32800000000000001</v>
      </c>
      <c r="BH37" s="188">
        <v>424.69850000000002</v>
      </c>
      <c r="BI37" s="188">
        <f t="shared" si="215"/>
        <v>0.32800000000000001</v>
      </c>
      <c r="BJ37" s="188">
        <v>346.4237</v>
      </c>
      <c r="BK37" s="188">
        <f t="shared" si="216"/>
        <v>0.32800000000000001</v>
      </c>
      <c r="BL37" s="189">
        <v>280.94409999999999</v>
      </c>
      <c r="BM37" s="189">
        <f t="shared" si="217"/>
        <v>0.32800000000000001</v>
      </c>
      <c r="BN37" s="189">
        <v>227.84110000000001</v>
      </c>
      <c r="BO37" s="189">
        <f t="shared" si="218"/>
        <v>0.32800000000000001</v>
      </c>
      <c r="BP37" s="189">
        <v>184.77549999999999</v>
      </c>
      <c r="BQ37" s="189">
        <f t="shared" si="219"/>
        <v>0.32800000000000001</v>
      </c>
      <c r="BR37" s="189">
        <v>149.85</v>
      </c>
      <c r="BS37" s="189">
        <f t="shared" si="220"/>
        <v>0.32800000000000001</v>
      </c>
      <c r="BT37" s="189">
        <v>121.52589999999999</v>
      </c>
      <c r="BU37" s="189">
        <f t="shared" si="221"/>
        <v>0.32800000000000001</v>
      </c>
      <c r="BV37" s="189">
        <v>98.555599999999998</v>
      </c>
      <c r="BW37" s="189">
        <f t="shared" si="222"/>
        <v>0.32800000000000001</v>
      </c>
      <c r="BX37" s="189">
        <v>79.927000000000007</v>
      </c>
      <c r="BY37" s="189">
        <f t="shared" si="223"/>
        <v>0.32800000000000001</v>
      </c>
      <c r="BZ37" s="189">
        <v>64.819500000000005</v>
      </c>
      <c r="CA37" s="189">
        <f t="shared" si="224"/>
        <v>0.32800000000000001</v>
      </c>
      <c r="CB37" s="189">
        <v>52.567599999999999</v>
      </c>
      <c r="CC37" s="189">
        <f t="shared" si="225"/>
        <v>0.32800000000000001</v>
      </c>
      <c r="CD37" s="189">
        <v>42.631500000000003</v>
      </c>
      <c r="CE37" s="189">
        <f t="shared" si="226"/>
        <v>0.32800000000000001</v>
      </c>
      <c r="CF37" s="189">
        <v>34.573399999999999</v>
      </c>
      <c r="CG37" s="189">
        <f t="shared" si="227"/>
        <v>0.32800000000000001</v>
      </c>
      <c r="CH37" s="189">
        <v>28.038499999999999</v>
      </c>
      <c r="CI37" s="189">
        <f t="shared" si="228"/>
        <v>0.32800000000000001</v>
      </c>
      <c r="CJ37" s="189">
        <v>22.738800000000001</v>
      </c>
      <c r="CK37" s="189">
        <f t="shared" si="229"/>
        <v>0.32800000000000001</v>
      </c>
      <c r="CL37" s="189">
        <v>18.440799999999999</v>
      </c>
      <c r="CM37" s="189">
        <f t="shared" si="230"/>
        <v>0.32800000000000001</v>
      </c>
      <c r="CN37" s="189">
        <v>14.9552</v>
      </c>
      <c r="CO37" s="189">
        <f t="shared" si="231"/>
        <v>0.32800000000000001</v>
      </c>
      <c r="CP37" s="189">
        <v>12.128399999999999</v>
      </c>
      <c r="CQ37" s="189">
        <f t="shared" si="232"/>
        <v>0.32800000000000001</v>
      </c>
      <c r="CR37" s="189">
        <v>9.8360000000000003</v>
      </c>
      <c r="CS37" s="189">
        <f t="shared" si="233"/>
        <v>0.32800000000000001</v>
      </c>
      <c r="CT37" s="189">
        <v>7.9767999999999999</v>
      </c>
      <c r="CU37" s="189">
        <f t="shared" si="234"/>
        <v>0.32800000000000001</v>
      </c>
      <c r="CV37" s="189">
        <v>6.4690000000000003</v>
      </c>
      <c r="CW37" s="189">
        <f t="shared" si="235"/>
        <v>0.32800000000000001</v>
      </c>
      <c r="CX37" s="189">
        <v>5.2462999999999997</v>
      </c>
      <c r="CY37" s="189">
        <f t="shared" si="236"/>
        <v>0.32800000000000001</v>
      </c>
      <c r="CZ37" s="189">
        <v>4.2546999999999997</v>
      </c>
      <c r="DA37" s="189">
        <f t="shared" si="237"/>
        <v>0.32800000000000001</v>
      </c>
      <c r="DB37" s="189">
        <v>3.4504999999999999</v>
      </c>
      <c r="DC37" s="189">
        <f t="shared" si="238"/>
        <v>0.32800000000000001</v>
      </c>
      <c r="DD37" s="189">
        <v>2.7982999999999998</v>
      </c>
      <c r="DE37" s="189">
        <f t="shared" si="239"/>
        <v>0.32800000000000001</v>
      </c>
      <c r="DF37" s="189">
        <v>2.2692999999999999</v>
      </c>
      <c r="DG37" s="189">
        <f t="shared" si="240"/>
        <v>0.32800000000000001</v>
      </c>
      <c r="DH37" s="189">
        <v>1.8404</v>
      </c>
      <c r="DI37" s="189">
        <f t="shared" si="241"/>
        <v>0.32800000000000001</v>
      </c>
      <c r="DJ37" s="189">
        <v>1.4924999999999999</v>
      </c>
      <c r="DK37" s="189">
        <f t="shared" si="242"/>
        <v>0.32800000000000001</v>
      </c>
      <c r="DL37" s="189">
        <v>1.2103999999999999</v>
      </c>
      <c r="DM37" s="189">
        <f t="shared" si="243"/>
        <v>0.32800000000000001</v>
      </c>
      <c r="DN37" s="184">
        <v>0.98160000000000003</v>
      </c>
      <c r="DO37" s="185">
        <f t="shared" si="244"/>
        <v>0.32800000000000001</v>
      </c>
      <c r="DP37" s="185">
        <v>0.79610000000000003</v>
      </c>
      <c r="DQ37" s="185">
        <f t="shared" si="245"/>
        <v>0.32800000000000001</v>
      </c>
      <c r="DR37" s="185">
        <v>0.64559999999999995</v>
      </c>
      <c r="DS37" s="185">
        <f t="shared" si="246"/>
        <v>0.32800000000000001</v>
      </c>
      <c r="DT37" s="185">
        <v>0.52359999999999995</v>
      </c>
      <c r="DU37" s="185">
        <f t="shared" si="247"/>
        <v>0.32800000000000001</v>
      </c>
      <c r="DV37" s="185">
        <v>0.42459999999999998</v>
      </c>
      <c r="DW37" s="185">
        <f t="shared" si="248"/>
        <v>0.32800000000000001</v>
      </c>
      <c r="DX37" s="185">
        <v>0.34439999999999998</v>
      </c>
      <c r="DY37" s="185">
        <f t="shared" si="249"/>
        <v>0.32800000000000001</v>
      </c>
      <c r="DZ37" s="185">
        <v>0.27929999999999999</v>
      </c>
      <c r="EA37" s="185">
        <f t="shared" si="250"/>
        <v>0.32800000000000001</v>
      </c>
    </row>
    <row r="38" spans="1:131" ht="15" customHeight="1" x14ac:dyDescent="0.25">
      <c r="A38" s="42" t="s">
        <v>23</v>
      </c>
      <c r="B38" s="6">
        <v>7763</v>
      </c>
      <c r="C38" s="6">
        <v>3</v>
      </c>
      <c r="D38" s="67">
        <f>(LARGE('Annual Heat Inputs'!D38:K38,1)+LARGE('Annual Heat Inputs'!D38:K38,2)+LARGE('Annual Heat Inputs'!D38:K38,3))/3</f>
        <v>1007005.5133333333</v>
      </c>
      <c r="E38" s="68">
        <v>1165162556</v>
      </c>
      <c r="F38" s="107">
        <f t="shared" si="0"/>
        <v>8.642618217928154E-4</v>
      </c>
      <c r="G38" s="97">
        <v>161456</v>
      </c>
      <c r="H38" s="101">
        <f t="shared" si="1"/>
        <v>139.54025669938079</v>
      </c>
      <c r="I38" s="101">
        <f>MIN(H38,'SO2 Annual Emissions'!L38,' Retirement Adjustments'!D38)</f>
        <v>0.31900000000000001</v>
      </c>
      <c r="J38" s="101">
        <v>80318.265899999999</v>
      </c>
      <c r="K38" s="101">
        <f t="shared" si="190"/>
        <v>0.31900000000000001</v>
      </c>
      <c r="L38" s="101">
        <v>65136.826500000003</v>
      </c>
      <c r="M38" s="101">
        <f t="shared" si="191"/>
        <v>0.31900000000000001</v>
      </c>
      <c r="N38" s="101">
        <v>52824.922500000001</v>
      </c>
      <c r="O38" s="101">
        <f t="shared" si="192"/>
        <v>0.31900000000000001</v>
      </c>
      <c r="P38" s="101">
        <v>42840.1656</v>
      </c>
      <c r="Q38" s="101">
        <f t="shared" si="193"/>
        <v>0.31900000000000001</v>
      </c>
      <c r="R38" s="101">
        <v>34742.6878</v>
      </c>
      <c r="S38" s="101">
        <f t="shared" si="194"/>
        <v>0.31900000000000001</v>
      </c>
      <c r="T38" s="101">
        <v>28175.762999999999</v>
      </c>
      <c r="U38" s="101">
        <f t="shared" si="195"/>
        <v>0.31900000000000001</v>
      </c>
      <c r="V38" s="101">
        <v>22850.0923</v>
      </c>
      <c r="W38" s="101">
        <f t="shared" si="196"/>
        <v>0.31900000000000001</v>
      </c>
      <c r="X38" s="101">
        <v>18531.058700000001</v>
      </c>
      <c r="Y38" s="101">
        <f t="shared" si="197"/>
        <v>0.31900000000000001</v>
      </c>
      <c r="Z38" s="101">
        <v>15028.391600000001</v>
      </c>
      <c r="AA38" s="101">
        <f t="shared" si="198"/>
        <v>0.31900000000000001</v>
      </c>
      <c r="AB38" s="101">
        <v>12187.784799999999</v>
      </c>
      <c r="AC38" s="101">
        <f t="shared" si="199"/>
        <v>0.31900000000000001</v>
      </c>
      <c r="AD38" s="101">
        <v>9884.0980999999992</v>
      </c>
      <c r="AE38" s="101">
        <f t="shared" si="200"/>
        <v>0.31900000000000001</v>
      </c>
      <c r="AF38" s="101">
        <v>8015.8451999999997</v>
      </c>
      <c r="AG38" s="101">
        <f t="shared" si="201"/>
        <v>0.31900000000000001</v>
      </c>
      <c r="AH38" s="101">
        <v>6500.7219999999998</v>
      </c>
      <c r="AI38" s="101">
        <f t="shared" si="202"/>
        <v>0.31900000000000001</v>
      </c>
      <c r="AJ38" s="101">
        <v>5271.9813999999997</v>
      </c>
      <c r="AK38" s="101">
        <f t="shared" si="203"/>
        <v>0.31900000000000001</v>
      </c>
      <c r="AL38" s="101">
        <v>4275.4924000000001</v>
      </c>
      <c r="AM38" s="101">
        <f t="shared" si="204"/>
        <v>0.31900000000000001</v>
      </c>
      <c r="AN38" s="101">
        <v>3467.3557999999998</v>
      </c>
      <c r="AO38" s="101">
        <f t="shared" si="205"/>
        <v>0.31900000000000001</v>
      </c>
      <c r="AP38" s="101">
        <v>2811.97</v>
      </c>
      <c r="AQ38" s="101">
        <f t="shared" si="206"/>
        <v>0.31900000000000001</v>
      </c>
      <c r="AR38" s="101">
        <v>2280.4625999999998</v>
      </c>
      <c r="AS38" s="101">
        <f t="shared" si="207"/>
        <v>0.31900000000000001</v>
      </c>
      <c r="AT38" s="101">
        <v>1849.4186</v>
      </c>
      <c r="AU38" s="101">
        <f t="shared" si="208"/>
        <v>0.31900000000000001</v>
      </c>
      <c r="AV38" s="101">
        <v>1499.8489</v>
      </c>
      <c r="AW38" s="101">
        <f t="shared" si="209"/>
        <v>0.31900000000000001</v>
      </c>
      <c r="AX38" s="195">
        <v>1216.3534</v>
      </c>
      <c r="AY38" s="188">
        <f t="shared" si="210"/>
        <v>0.31900000000000001</v>
      </c>
      <c r="AZ38" s="188">
        <v>986.44309999999996</v>
      </c>
      <c r="BA38" s="188">
        <f t="shared" si="211"/>
        <v>0.31900000000000001</v>
      </c>
      <c r="BB38" s="188">
        <v>799.9896</v>
      </c>
      <c r="BC38" s="188">
        <f t="shared" si="212"/>
        <v>0.31900000000000001</v>
      </c>
      <c r="BD38" s="188">
        <v>648.77869999999996</v>
      </c>
      <c r="BE38" s="188">
        <f t="shared" si="213"/>
        <v>0.31900000000000001</v>
      </c>
      <c r="BF38" s="188">
        <v>526.14909999999998</v>
      </c>
      <c r="BG38" s="188">
        <f t="shared" si="214"/>
        <v>0.31900000000000001</v>
      </c>
      <c r="BH38" s="188">
        <v>424.69850000000002</v>
      </c>
      <c r="BI38" s="188">
        <f t="shared" si="215"/>
        <v>0.31900000000000001</v>
      </c>
      <c r="BJ38" s="188">
        <v>346.4237</v>
      </c>
      <c r="BK38" s="188">
        <f t="shared" si="216"/>
        <v>0.31900000000000001</v>
      </c>
      <c r="BL38" s="189">
        <v>280.94409999999999</v>
      </c>
      <c r="BM38" s="189">
        <f t="shared" si="217"/>
        <v>0.31900000000000001</v>
      </c>
      <c r="BN38" s="189">
        <v>227.84110000000001</v>
      </c>
      <c r="BO38" s="189">
        <f t="shared" si="218"/>
        <v>0.31900000000000001</v>
      </c>
      <c r="BP38" s="189">
        <v>184.77549999999999</v>
      </c>
      <c r="BQ38" s="189">
        <f t="shared" si="219"/>
        <v>0.31900000000000001</v>
      </c>
      <c r="BR38" s="189">
        <v>149.85</v>
      </c>
      <c r="BS38" s="189">
        <f t="shared" si="220"/>
        <v>0.31900000000000001</v>
      </c>
      <c r="BT38" s="189">
        <v>121.52589999999999</v>
      </c>
      <c r="BU38" s="189">
        <f t="shared" si="221"/>
        <v>0.31900000000000001</v>
      </c>
      <c r="BV38" s="189">
        <v>98.555599999999998</v>
      </c>
      <c r="BW38" s="189">
        <f t="shared" si="222"/>
        <v>0.31900000000000001</v>
      </c>
      <c r="BX38" s="189">
        <v>79.927000000000007</v>
      </c>
      <c r="BY38" s="189">
        <f t="shared" si="223"/>
        <v>0.31900000000000001</v>
      </c>
      <c r="BZ38" s="189">
        <v>64.819500000000005</v>
      </c>
      <c r="CA38" s="189">
        <f t="shared" si="224"/>
        <v>0.31900000000000001</v>
      </c>
      <c r="CB38" s="189">
        <v>52.567599999999999</v>
      </c>
      <c r="CC38" s="189">
        <f t="shared" si="225"/>
        <v>0.31900000000000001</v>
      </c>
      <c r="CD38" s="189">
        <v>42.631500000000003</v>
      </c>
      <c r="CE38" s="189">
        <f t="shared" si="226"/>
        <v>0.31900000000000001</v>
      </c>
      <c r="CF38" s="189">
        <v>34.573399999999999</v>
      </c>
      <c r="CG38" s="189">
        <f t="shared" si="227"/>
        <v>0.31900000000000001</v>
      </c>
      <c r="CH38" s="189">
        <v>28.038499999999999</v>
      </c>
      <c r="CI38" s="189">
        <f t="shared" si="228"/>
        <v>0.31900000000000001</v>
      </c>
      <c r="CJ38" s="189">
        <v>22.738800000000001</v>
      </c>
      <c r="CK38" s="189">
        <f t="shared" si="229"/>
        <v>0.31900000000000001</v>
      </c>
      <c r="CL38" s="189">
        <v>18.440799999999999</v>
      </c>
      <c r="CM38" s="189">
        <f t="shared" si="230"/>
        <v>0.31900000000000001</v>
      </c>
      <c r="CN38" s="189">
        <v>14.9552</v>
      </c>
      <c r="CO38" s="189">
        <f t="shared" si="231"/>
        <v>0.31900000000000001</v>
      </c>
      <c r="CP38" s="189">
        <v>12.128399999999999</v>
      </c>
      <c r="CQ38" s="189">
        <f t="shared" si="232"/>
        <v>0.31900000000000001</v>
      </c>
      <c r="CR38" s="189">
        <v>9.8360000000000003</v>
      </c>
      <c r="CS38" s="189">
        <f t="shared" si="233"/>
        <v>0.31900000000000001</v>
      </c>
      <c r="CT38" s="189">
        <v>7.9767999999999999</v>
      </c>
      <c r="CU38" s="189">
        <f t="shared" si="234"/>
        <v>0.31900000000000001</v>
      </c>
      <c r="CV38" s="189">
        <v>6.4690000000000003</v>
      </c>
      <c r="CW38" s="189">
        <f t="shared" si="235"/>
        <v>0.31900000000000001</v>
      </c>
      <c r="CX38" s="189">
        <v>5.2462999999999997</v>
      </c>
      <c r="CY38" s="189">
        <f t="shared" si="236"/>
        <v>0.31900000000000001</v>
      </c>
      <c r="CZ38" s="189">
        <v>4.2546999999999997</v>
      </c>
      <c r="DA38" s="189">
        <f t="shared" si="237"/>
        <v>0.31900000000000001</v>
      </c>
      <c r="DB38" s="189">
        <v>3.4504999999999999</v>
      </c>
      <c r="DC38" s="189">
        <f t="shared" si="238"/>
        <v>0.31900000000000001</v>
      </c>
      <c r="DD38" s="189">
        <v>2.7982999999999998</v>
      </c>
      <c r="DE38" s="189">
        <f t="shared" si="239"/>
        <v>0.31900000000000001</v>
      </c>
      <c r="DF38" s="189">
        <v>2.2692999999999999</v>
      </c>
      <c r="DG38" s="189">
        <f t="shared" si="240"/>
        <v>0.31900000000000001</v>
      </c>
      <c r="DH38" s="189">
        <v>1.8404</v>
      </c>
      <c r="DI38" s="189">
        <f t="shared" si="241"/>
        <v>0.31900000000000001</v>
      </c>
      <c r="DJ38" s="189">
        <v>1.4924999999999999</v>
      </c>
      <c r="DK38" s="189">
        <f t="shared" si="242"/>
        <v>0.31900000000000001</v>
      </c>
      <c r="DL38" s="189">
        <v>1.2103999999999999</v>
      </c>
      <c r="DM38" s="189">
        <f t="shared" si="243"/>
        <v>0.31900000000000001</v>
      </c>
      <c r="DN38" s="184">
        <v>0.98160000000000003</v>
      </c>
      <c r="DO38" s="185">
        <f t="shared" si="244"/>
        <v>0.31900000000000001</v>
      </c>
      <c r="DP38" s="185">
        <v>0.79610000000000003</v>
      </c>
      <c r="DQ38" s="185">
        <f t="shared" si="245"/>
        <v>0.31900000000000001</v>
      </c>
      <c r="DR38" s="185">
        <v>0.64559999999999995</v>
      </c>
      <c r="DS38" s="185">
        <f t="shared" si="246"/>
        <v>0.31900000000000001</v>
      </c>
      <c r="DT38" s="185">
        <v>0.52359999999999995</v>
      </c>
      <c r="DU38" s="185">
        <f t="shared" si="247"/>
        <v>0.31900000000000001</v>
      </c>
      <c r="DV38" s="185">
        <v>0.42459999999999998</v>
      </c>
      <c r="DW38" s="185">
        <f t="shared" si="248"/>
        <v>0.31900000000000001</v>
      </c>
      <c r="DX38" s="185">
        <v>0.34439999999999998</v>
      </c>
      <c r="DY38" s="185">
        <f t="shared" si="249"/>
        <v>0.31900000000000001</v>
      </c>
      <c r="DZ38" s="185">
        <v>0.27929999999999999</v>
      </c>
      <c r="EA38" s="185">
        <f t="shared" si="250"/>
        <v>0.31900000000000001</v>
      </c>
    </row>
    <row r="39" spans="1:131" ht="15" customHeight="1" x14ac:dyDescent="0.25">
      <c r="A39" s="42" t="s">
        <v>24</v>
      </c>
      <c r="B39" s="6">
        <v>7948</v>
      </c>
      <c r="C39" s="6">
        <v>1</v>
      </c>
      <c r="D39" s="67">
        <f>(LARGE('Annual Heat Inputs'!D39:K39,1)+LARGE('Annual Heat Inputs'!D39:K39,2)+LARGE('Annual Heat Inputs'!D39:K39,3))/3</f>
        <v>135631.42933333333</v>
      </c>
      <c r="E39" s="68">
        <v>1165162556</v>
      </c>
      <c r="F39" s="107">
        <f t="shared" si="0"/>
        <v>1.1640558532790109E-4</v>
      </c>
      <c r="G39" s="97">
        <v>161456</v>
      </c>
      <c r="H39" s="101">
        <f t="shared" si="1"/>
        <v>18.794380184701598</v>
      </c>
      <c r="I39" s="101">
        <f>MIN(H39,'SO2 Annual Emissions'!L39,' Retirement Adjustments'!D39)</f>
        <v>6.8000000000000005E-2</v>
      </c>
      <c r="J39" s="101">
        <v>80318.265899999999</v>
      </c>
      <c r="K39" s="101">
        <f t="shared" si="190"/>
        <v>6.8000000000000005E-2</v>
      </c>
      <c r="L39" s="101">
        <v>65136.826500000003</v>
      </c>
      <c r="M39" s="101">
        <f t="shared" si="191"/>
        <v>6.8000000000000005E-2</v>
      </c>
      <c r="N39" s="101">
        <v>52824.922500000001</v>
      </c>
      <c r="O39" s="101">
        <f t="shared" si="192"/>
        <v>6.8000000000000005E-2</v>
      </c>
      <c r="P39" s="101">
        <v>42840.1656</v>
      </c>
      <c r="Q39" s="101">
        <f t="shared" si="193"/>
        <v>6.8000000000000005E-2</v>
      </c>
      <c r="R39" s="101">
        <v>34742.6878</v>
      </c>
      <c r="S39" s="101">
        <f t="shared" si="194"/>
        <v>6.8000000000000005E-2</v>
      </c>
      <c r="T39" s="101">
        <v>28175.762999999999</v>
      </c>
      <c r="U39" s="101">
        <f t="shared" si="195"/>
        <v>6.8000000000000005E-2</v>
      </c>
      <c r="V39" s="101">
        <v>22850.0923</v>
      </c>
      <c r="W39" s="101">
        <f t="shared" si="196"/>
        <v>6.8000000000000005E-2</v>
      </c>
      <c r="X39" s="101">
        <v>18531.058700000001</v>
      </c>
      <c r="Y39" s="101">
        <f t="shared" si="197"/>
        <v>6.8000000000000005E-2</v>
      </c>
      <c r="Z39" s="101">
        <v>15028.391600000001</v>
      </c>
      <c r="AA39" s="101">
        <f t="shared" si="198"/>
        <v>6.8000000000000005E-2</v>
      </c>
      <c r="AB39" s="101">
        <v>12187.784799999999</v>
      </c>
      <c r="AC39" s="101">
        <f t="shared" si="199"/>
        <v>6.8000000000000005E-2</v>
      </c>
      <c r="AD39" s="101">
        <v>9884.0980999999992</v>
      </c>
      <c r="AE39" s="101">
        <f t="shared" si="200"/>
        <v>6.8000000000000005E-2</v>
      </c>
      <c r="AF39" s="101">
        <v>8015.8451999999997</v>
      </c>
      <c r="AG39" s="101">
        <f t="shared" si="201"/>
        <v>6.8000000000000005E-2</v>
      </c>
      <c r="AH39" s="101">
        <v>6500.7219999999998</v>
      </c>
      <c r="AI39" s="101">
        <f t="shared" si="202"/>
        <v>6.8000000000000005E-2</v>
      </c>
      <c r="AJ39" s="101">
        <v>5271.9813999999997</v>
      </c>
      <c r="AK39" s="101">
        <f t="shared" si="203"/>
        <v>6.8000000000000005E-2</v>
      </c>
      <c r="AL39" s="101">
        <v>4275.4924000000001</v>
      </c>
      <c r="AM39" s="101">
        <f t="shared" si="204"/>
        <v>6.8000000000000005E-2</v>
      </c>
      <c r="AN39" s="101">
        <v>3467.3557999999998</v>
      </c>
      <c r="AO39" s="101">
        <f t="shared" si="205"/>
        <v>6.8000000000000005E-2</v>
      </c>
      <c r="AP39" s="101">
        <v>2811.97</v>
      </c>
      <c r="AQ39" s="101">
        <f t="shared" si="206"/>
        <v>6.8000000000000005E-2</v>
      </c>
      <c r="AR39" s="101">
        <v>2280.4625999999998</v>
      </c>
      <c r="AS39" s="101">
        <f t="shared" si="207"/>
        <v>6.8000000000000005E-2</v>
      </c>
      <c r="AT39" s="101">
        <v>1849.4186</v>
      </c>
      <c r="AU39" s="101">
        <f t="shared" si="208"/>
        <v>6.8000000000000005E-2</v>
      </c>
      <c r="AV39" s="101">
        <v>1499.8489</v>
      </c>
      <c r="AW39" s="101">
        <f t="shared" si="209"/>
        <v>6.8000000000000005E-2</v>
      </c>
      <c r="AX39" s="195">
        <v>1216.3534</v>
      </c>
      <c r="AY39" s="188">
        <f t="shared" si="210"/>
        <v>6.8000000000000005E-2</v>
      </c>
      <c r="AZ39" s="188">
        <v>986.44309999999996</v>
      </c>
      <c r="BA39" s="188">
        <f t="shared" si="211"/>
        <v>6.8000000000000005E-2</v>
      </c>
      <c r="BB39" s="188">
        <v>799.9896</v>
      </c>
      <c r="BC39" s="188">
        <f t="shared" si="212"/>
        <v>6.8000000000000005E-2</v>
      </c>
      <c r="BD39" s="188">
        <v>648.77869999999996</v>
      </c>
      <c r="BE39" s="188">
        <f t="shared" si="213"/>
        <v>6.8000000000000005E-2</v>
      </c>
      <c r="BF39" s="188">
        <v>526.14909999999998</v>
      </c>
      <c r="BG39" s="188">
        <f t="shared" si="214"/>
        <v>6.8000000000000005E-2</v>
      </c>
      <c r="BH39" s="188">
        <v>424.69850000000002</v>
      </c>
      <c r="BI39" s="188">
        <f t="shared" si="215"/>
        <v>6.8000000000000005E-2</v>
      </c>
      <c r="BJ39" s="188">
        <v>346.4237</v>
      </c>
      <c r="BK39" s="188">
        <f t="shared" si="216"/>
        <v>6.8000000000000005E-2</v>
      </c>
      <c r="BL39" s="189">
        <v>280.94409999999999</v>
      </c>
      <c r="BM39" s="189">
        <f t="shared" si="217"/>
        <v>6.8000000000000005E-2</v>
      </c>
      <c r="BN39" s="189">
        <v>227.84110000000001</v>
      </c>
      <c r="BO39" s="189">
        <f t="shared" si="218"/>
        <v>6.8000000000000005E-2</v>
      </c>
      <c r="BP39" s="189">
        <v>184.77549999999999</v>
      </c>
      <c r="BQ39" s="189">
        <f t="shared" si="219"/>
        <v>6.8000000000000005E-2</v>
      </c>
      <c r="BR39" s="189">
        <v>149.85</v>
      </c>
      <c r="BS39" s="189">
        <f t="shared" si="220"/>
        <v>6.8000000000000005E-2</v>
      </c>
      <c r="BT39" s="189">
        <v>121.52589999999999</v>
      </c>
      <c r="BU39" s="189">
        <f t="shared" si="221"/>
        <v>6.8000000000000005E-2</v>
      </c>
      <c r="BV39" s="189">
        <v>98.555599999999998</v>
      </c>
      <c r="BW39" s="189">
        <f t="shared" si="222"/>
        <v>6.8000000000000005E-2</v>
      </c>
      <c r="BX39" s="189">
        <v>79.927000000000007</v>
      </c>
      <c r="BY39" s="189">
        <f t="shared" si="223"/>
        <v>6.8000000000000005E-2</v>
      </c>
      <c r="BZ39" s="189">
        <v>64.819500000000005</v>
      </c>
      <c r="CA39" s="189">
        <f t="shared" si="224"/>
        <v>6.8000000000000005E-2</v>
      </c>
      <c r="CB39" s="189">
        <v>52.567599999999999</v>
      </c>
      <c r="CC39" s="189">
        <f t="shared" si="225"/>
        <v>6.8000000000000005E-2</v>
      </c>
      <c r="CD39" s="189">
        <v>42.631500000000003</v>
      </c>
      <c r="CE39" s="189">
        <f t="shared" si="226"/>
        <v>6.8000000000000005E-2</v>
      </c>
      <c r="CF39" s="189">
        <v>34.573399999999999</v>
      </c>
      <c r="CG39" s="189">
        <f t="shared" si="227"/>
        <v>6.8000000000000005E-2</v>
      </c>
      <c r="CH39" s="189">
        <v>28.038499999999999</v>
      </c>
      <c r="CI39" s="189">
        <f t="shared" si="228"/>
        <v>6.8000000000000005E-2</v>
      </c>
      <c r="CJ39" s="189">
        <v>22.738800000000001</v>
      </c>
      <c r="CK39" s="189">
        <f t="shared" si="229"/>
        <v>6.8000000000000005E-2</v>
      </c>
      <c r="CL39" s="189">
        <v>18.440799999999999</v>
      </c>
      <c r="CM39" s="189">
        <f t="shared" si="230"/>
        <v>6.8000000000000005E-2</v>
      </c>
      <c r="CN39" s="189">
        <v>14.9552</v>
      </c>
      <c r="CO39" s="189">
        <f t="shared" si="231"/>
        <v>6.8000000000000005E-2</v>
      </c>
      <c r="CP39" s="189">
        <v>12.128399999999999</v>
      </c>
      <c r="CQ39" s="189">
        <f t="shared" si="232"/>
        <v>6.8000000000000005E-2</v>
      </c>
      <c r="CR39" s="189">
        <v>9.8360000000000003</v>
      </c>
      <c r="CS39" s="189">
        <f t="shared" si="233"/>
        <v>6.8000000000000005E-2</v>
      </c>
      <c r="CT39" s="189">
        <v>7.9767999999999999</v>
      </c>
      <c r="CU39" s="189">
        <f t="shared" si="234"/>
        <v>6.8000000000000005E-2</v>
      </c>
      <c r="CV39" s="189">
        <v>6.4690000000000003</v>
      </c>
      <c r="CW39" s="189">
        <f t="shared" si="235"/>
        <v>6.8000000000000005E-2</v>
      </c>
      <c r="CX39" s="189">
        <v>5.2462999999999997</v>
      </c>
      <c r="CY39" s="189">
        <f t="shared" si="236"/>
        <v>6.8000000000000005E-2</v>
      </c>
      <c r="CZ39" s="189">
        <v>4.2546999999999997</v>
      </c>
      <c r="DA39" s="189">
        <f t="shared" si="237"/>
        <v>6.8000000000000005E-2</v>
      </c>
      <c r="DB39" s="189">
        <v>3.4504999999999999</v>
      </c>
      <c r="DC39" s="189">
        <f t="shared" si="238"/>
        <v>6.8000000000000005E-2</v>
      </c>
      <c r="DD39" s="189">
        <v>2.7982999999999998</v>
      </c>
      <c r="DE39" s="189">
        <f t="shared" si="239"/>
        <v>6.8000000000000005E-2</v>
      </c>
      <c r="DF39" s="189">
        <v>2.2692999999999999</v>
      </c>
      <c r="DG39" s="189">
        <f t="shared" si="240"/>
        <v>6.8000000000000005E-2</v>
      </c>
      <c r="DH39" s="189">
        <v>1.8404</v>
      </c>
      <c r="DI39" s="189">
        <f t="shared" si="241"/>
        <v>6.8000000000000005E-2</v>
      </c>
      <c r="DJ39" s="189">
        <v>1.4924999999999999</v>
      </c>
      <c r="DK39" s="189">
        <f t="shared" si="242"/>
        <v>6.8000000000000005E-2</v>
      </c>
      <c r="DL39" s="189">
        <v>1.2103999999999999</v>
      </c>
      <c r="DM39" s="189">
        <f t="shared" si="243"/>
        <v>6.8000000000000005E-2</v>
      </c>
      <c r="DN39" s="184">
        <v>0.98160000000000003</v>
      </c>
      <c r="DO39" s="185">
        <f t="shared" si="244"/>
        <v>6.8000000000000005E-2</v>
      </c>
      <c r="DP39" s="185">
        <v>0.79610000000000003</v>
      </c>
      <c r="DQ39" s="185">
        <f t="shared" si="245"/>
        <v>6.8000000000000005E-2</v>
      </c>
      <c r="DR39" s="185">
        <v>0.64559999999999995</v>
      </c>
      <c r="DS39" s="185">
        <f t="shared" si="246"/>
        <v>6.8000000000000005E-2</v>
      </c>
      <c r="DT39" s="185">
        <v>0.52359999999999995</v>
      </c>
      <c r="DU39" s="185">
        <f t="shared" si="247"/>
        <v>6.8000000000000005E-2</v>
      </c>
      <c r="DV39" s="185">
        <v>0.42459999999999998</v>
      </c>
      <c r="DW39" s="185">
        <f t="shared" si="248"/>
        <v>6.8000000000000005E-2</v>
      </c>
      <c r="DX39" s="185">
        <v>0.34439999999999998</v>
      </c>
      <c r="DY39" s="185">
        <f t="shared" si="249"/>
        <v>6.8000000000000005E-2</v>
      </c>
      <c r="DZ39" s="185">
        <v>0.27929999999999999</v>
      </c>
      <c r="EA39" s="185">
        <f t="shared" si="250"/>
        <v>6.8000000000000005E-2</v>
      </c>
    </row>
    <row r="40" spans="1:131" ht="15" customHeight="1" x14ac:dyDescent="0.25">
      <c r="A40" s="42" t="s">
        <v>24</v>
      </c>
      <c r="B40" s="6">
        <v>7948</v>
      </c>
      <c r="C40" s="6">
        <v>2</v>
      </c>
      <c r="D40" s="67">
        <f>(LARGE('Annual Heat Inputs'!D40:K40,1)+LARGE('Annual Heat Inputs'!D40:K40,2)+LARGE('Annual Heat Inputs'!D40:K40,3))/3</f>
        <v>147962.76633333333</v>
      </c>
      <c r="E40" s="68">
        <v>1165162556</v>
      </c>
      <c r="F40" s="107">
        <f t="shared" si="0"/>
        <v>1.2698894722577519E-4</v>
      </c>
      <c r="G40" s="97">
        <v>161456</v>
      </c>
      <c r="H40" s="101">
        <f t="shared" si="1"/>
        <v>20.503127463284759</v>
      </c>
      <c r="I40" s="101">
        <f>MIN(H40,'SO2 Annual Emissions'!L40,' Retirement Adjustments'!D40)</f>
        <v>7.8E-2</v>
      </c>
      <c r="J40" s="101">
        <v>80318.265899999999</v>
      </c>
      <c r="K40" s="101">
        <f t="shared" si="190"/>
        <v>7.8E-2</v>
      </c>
      <c r="L40" s="101">
        <v>65136.826500000003</v>
      </c>
      <c r="M40" s="101">
        <f t="shared" si="191"/>
        <v>7.8E-2</v>
      </c>
      <c r="N40" s="101">
        <v>52824.922500000001</v>
      </c>
      <c r="O40" s="101">
        <f t="shared" si="192"/>
        <v>7.8E-2</v>
      </c>
      <c r="P40" s="101">
        <v>42840.1656</v>
      </c>
      <c r="Q40" s="101">
        <f t="shared" si="193"/>
        <v>7.8E-2</v>
      </c>
      <c r="R40" s="101">
        <v>34742.6878</v>
      </c>
      <c r="S40" s="101">
        <f t="shared" si="194"/>
        <v>7.8E-2</v>
      </c>
      <c r="T40" s="101">
        <v>28175.762999999999</v>
      </c>
      <c r="U40" s="101">
        <f t="shared" si="195"/>
        <v>7.8E-2</v>
      </c>
      <c r="V40" s="101">
        <v>22850.0923</v>
      </c>
      <c r="W40" s="101">
        <f t="shared" si="196"/>
        <v>7.8E-2</v>
      </c>
      <c r="X40" s="101">
        <v>18531.058700000001</v>
      </c>
      <c r="Y40" s="101">
        <f t="shared" si="197"/>
        <v>7.8E-2</v>
      </c>
      <c r="Z40" s="101">
        <v>15028.391600000001</v>
      </c>
      <c r="AA40" s="101">
        <f t="shared" si="198"/>
        <v>7.8E-2</v>
      </c>
      <c r="AB40" s="101">
        <v>12187.784799999999</v>
      </c>
      <c r="AC40" s="101">
        <f t="shared" si="199"/>
        <v>7.8E-2</v>
      </c>
      <c r="AD40" s="101">
        <v>9884.0980999999992</v>
      </c>
      <c r="AE40" s="101">
        <f t="shared" si="200"/>
        <v>7.8E-2</v>
      </c>
      <c r="AF40" s="101">
        <v>8015.8451999999997</v>
      </c>
      <c r="AG40" s="101">
        <f t="shared" si="201"/>
        <v>7.8E-2</v>
      </c>
      <c r="AH40" s="101">
        <v>6500.7219999999998</v>
      </c>
      <c r="AI40" s="101">
        <f t="shared" si="202"/>
        <v>7.8E-2</v>
      </c>
      <c r="AJ40" s="101">
        <v>5271.9813999999997</v>
      </c>
      <c r="AK40" s="101">
        <f t="shared" si="203"/>
        <v>7.8E-2</v>
      </c>
      <c r="AL40" s="101">
        <v>4275.4924000000001</v>
      </c>
      <c r="AM40" s="101">
        <f t="shared" si="204"/>
        <v>7.8E-2</v>
      </c>
      <c r="AN40" s="101">
        <v>3467.3557999999998</v>
      </c>
      <c r="AO40" s="101">
        <f t="shared" si="205"/>
        <v>7.8E-2</v>
      </c>
      <c r="AP40" s="101">
        <v>2811.97</v>
      </c>
      <c r="AQ40" s="101">
        <f t="shared" si="206"/>
        <v>7.8E-2</v>
      </c>
      <c r="AR40" s="101">
        <v>2280.4625999999998</v>
      </c>
      <c r="AS40" s="101">
        <f t="shared" si="207"/>
        <v>7.8E-2</v>
      </c>
      <c r="AT40" s="101">
        <v>1849.4186</v>
      </c>
      <c r="AU40" s="101">
        <f t="shared" si="208"/>
        <v>7.8E-2</v>
      </c>
      <c r="AV40" s="101">
        <v>1499.8489</v>
      </c>
      <c r="AW40" s="101">
        <f t="shared" si="209"/>
        <v>7.8E-2</v>
      </c>
      <c r="AX40" s="195">
        <v>1216.3534</v>
      </c>
      <c r="AY40" s="188">
        <f t="shared" si="210"/>
        <v>7.8E-2</v>
      </c>
      <c r="AZ40" s="188">
        <v>986.44309999999996</v>
      </c>
      <c r="BA40" s="188">
        <f t="shared" si="211"/>
        <v>7.8E-2</v>
      </c>
      <c r="BB40" s="188">
        <v>799.9896</v>
      </c>
      <c r="BC40" s="188">
        <f t="shared" si="212"/>
        <v>7.8E-2</v>
      </c>
      <c r="BD40" s="188">
        <v>648.77869999999996</v>
      </c>
      <c r="BE40" s="188">
        <f t="shared" si="213"/>
        <v>7.8E-2</v>
      </c>
      <c r="BF40" s="188">
        <v>526.14909999999998</v>
      </c>
      <c r="BG40" s="188">
        <f t="shared" si="214"/>
        <v>7.8E-2</v>
      </c>
      <c r="BH40" s="188">
        <v>424.69850000000002</v>
      </c>
      <c r="BI40" s="188">
        <f t="shared" si="215"/>
        <v>7.8E-2</v>
      </c>
      <c r="BJ40" s="188">
        <v>346.4237</v>
      </c>
      <c r="BK40" s="188">
        <f t="shared" si="216"/>
        <v>7.8E-2</v>
      </c>
      <c r="BL40" s="189">
        <v>280.94409999999999</v>
      </c>
      <c r="BM40" s="189">
        <f t="shared" si="217"/>
        <v>7.8E-2</v>
      </c>
      <c r="BN40" s="189">
        <v>227.84110000000001</v>
      </c>
      <c r="BO40" s="189">
        <f t="shared" si="218"/>
        <v>7.8E-2</v>
      </c>
      <c r="BP40" s="189">
        <v>184.77549999999999</v>
      </c>
      <c r="BQ40" s="189">
        <f t="shared" si="219"/>
        <v>7.8E-2</v>
      </c>
      <c r="BR40" s="189">
        <v>149.85</v>
      </c>
      <c r="BS40" s="189">
        <f t="shared" si="220"/>
        <v>7.8E-2</v>
      </c>
      <c r="BT40" s="189">
        <v>121.52589999999999</v>
      </c>
      <c r="BU40" s="189">
        <f t="shared" si="221"/>
        <v>7.8E-2</v>
      </c>
      <c r="BV40" s="189">
        <v>98.555599999999998</v>
      </c>
      <c r="BW40" s="189">
        <f t="shared" si="222"/>
        <v>7.8E-2</v>
      </c>
      <c r="BX40" s="189">
        <v>79.927000000000007</v>
      </c>
      <c r="BY40" s="189">
        <f t="shared" si="223"/>
        <v>7.8E-2</v>
      </c>
      <c r="BZ40" s="189">
        <v>64.819500000000005</v>
      </c>
      <c r="CA40" s="189">
        <f t="shared" si="224"/>
        <v>7.8E-2</v>
      </c>
      <c r="CB40" s="189">
        <v>52.567599999999999</v>
      </c>
      <c r="CC40" s="189">
        <f t="shared" si="225"/>
        <v>7.8E-2</v>
      </c>
      <c r="CD40" s="189">
        <v>42.631500000000003</v>
      </c>
      <c r="CE40" s="189">
        <f t="shared" si="226"/>
        <v>7.8E-2</v>
      </c>
      <c r="CF40" s="189">
        <v>34.573399999999999</v>
      </c>
      <c r="CG40" s="189">
        <f t="shared" si="227"/>
        <v>7.8E-2</v>
      </c>
      <c r="CH40" s="189">
        <v>28.038499999999999</v>
      </c>
      <c r="CI40" s="189">
        <f t="shared" si="228"/>
        <v>7.8E-2</v>
      </c>
      <c r="CJ40" s="189">
        <v>22.738800000000001</v>
      </c>
      <c r="CK40" s="189">
        <f t="shared" si="229"/>
        <v>7.8E-2</v>
      </c>
      <c r="CL40" s="189">
        <v>18.440799999999999</v>
      </c>
      <c r="CM40" s="189">
        <f t="shared" si="230"/>
        <v>7.8E-2</v>
      </c>
      <c r="CN40" s="189">
        <v>14.9552</v>
      </c>
      <c r="CO40" s="189">
        <f t="shared" si="231"/>
        <v>7.8E-2</v>
      </c>
      <c r="CP40" s="189">
        <v>12.128399999999999</v>
      </c>
      <c r="CQ40" s="189">
        <f t="shared" si="232"/>
        <v>7.8E-2</v>
      </c>
      <c r="CR40" s="189">
        <v>9.8360000000000003</v>
      </c>
      <c r="CS40" s="189">
        <f t="shared" si="233"/>
        <v>7.8E-2</v>
      </c>
      <c r="CT40" s="189">
        <v>7.9767999999999999</v>
      </c>
      <c r="CU40" s="189">
        <f t="shared" si="234"/>
        <v>7.8E-2</v>
      </c>
      <c r="CV40" s="189">
        <v>6.4690000000000003</v>
      </c>
      <c r="CW40" s="189">
        <f t="shared" si="235"/>
        <v>7.8E-2</v>
      </c>
      <c r="CX40" s="189">
        <v>5.2462999999999997</v>
      </c>
      <c r="CY40" s="189">
        <f t="shared" si="236"/>
        <v>7.8E-2</v>
      </c>
      <c r="CZ40" s="189">
        <v>4.2546999999999997</v>
      </c>
      <c r="DA40" s="189">
        <f t="shared" si="237"/>
        <v>7.8E-2</v>
      </c>
      <c r="DB40" s="189">
        <v>3.4504999999999999</v>
      </c>
      <c r="DC40" s="189">
        <f t="shared" si="238"/>
        <v>7.8E-2</v>
      </c>
      <c r="DD40" s="189">
        <v>2.7982999999999998</v>
      </c>
      <c r="DE40" s="189">
        <f t="shared" si="239"/>
        <v>7.8E-2</v>
      </c>
      <c r="DF40" s="189">
        <v>2.2692999999999999</v>
      </c>
      <c r="DG40" s="189">
        <f t="shared" si="240"/>
        <v>7.8E-2</v>
      </c>
      <c r="DH40" s="189">
        <v>1.8404</v>
      </c>
      <c r="DI40" s="189">
        <f t="shared" si="241"/>
        <v>7.8E-2</v>
      </c>
      <c r="DJ40" s="189">
        <v>1.4924999999999999</v>
      </c>
      <c r="DK40" s="189">
        <f t="shared" si="242"/>
        <v>7.8E-2</v>
      </c>
      <c r="DL40" s="189">
        <v>1.2103999999999999</v>
      </c>
      <c r="DM40" s="189">
        <f t="shared" si="243"/>
        <v>7.8E-2</v>
      </c>
      <c r="DN40" s="184">
        <v>0.98160000000000003</v>
      </c>
      <c r="DO40" s="185">
        <f t="shared" si="244"/>
        <v>7.8E-2</v>
      </c>
      <c r="DP40" s="185">
        <v>0.79610000000000003</v>
      </c>
      <c r="DQ40" s="185">
        <f t="shared" si="245"/>
        <v>7.8E-2</v>
      </c>
      <c r="DR40" s="185">
        <v>0.64559999999999995</v>
      </c>
      <c r="DS40" s="185">
        <f t="shared" si="246"/>
        <v>7.8E-2</v>
      </c>
      <c r="DT40" s="185">
        <v>0.52359999999999995</v>
      </c>
      <c r="DU40" s="185">
        <f t="shared" si="247"/>
        <v>7.8E-2</v>
      </c>
      <c r="DV40" s="185">
        <v>0.42459999999999998</v>
      </c>
      <c r="DW40" s="185">
        <f t="shared" si="248"/>
        <v>7.8E-2</v>
      </c>
      <c r="DX40" s="185">
        <v>0.34439999999999998</v>
      </c>
      <c r="DY40" s="185">
        <f t="shared" si="249"/>
        <v>7.8E-2</v>
      </c>
      <c r="DZ40" s="185">
        <v>0.27929999999999999</v>
      </c>
      <c r="EA40" s="185">
        <f t="shared" si="250"/>
        <v>7.8E-2</v>
      </c>
    </row>
    <row r="41" spans="1:131" ht="15" customHeight="1" x14ac:dyDescent="0.25">
      <c r="A41" s="42" t="s">
        <v>24</v>
      </c>
      <c r="B41" s="6">
        <v>7948</v>
      </c>
      <c r="C41" s="6">
        <v>3</v>
      </c>
      <c r="D41" s="67">
        <f>(LARGE('Annual Heat Inputs'!D41:K41,1)+LARGE('Annual Heat Inputs'!D41:K41,2)+LARGE('Annual Heat Inputs'!D41:K41,3))/3</f>
        <v>132320.95033333334</v>
      </c>
      <c r="E41" s="68">
        <v>1165162556</v>
      </c>
      <c r="F41" s="107">
        <f t="shared" si="0"/>
        <v>1.1356436889595115E-4</v>
      </c>
      <c r="G41" s="97">
        <v>161456</v>
      </c>
      <c r="H41" s="101">
        <f t="shared" si="1"/>
        <v>18.335648744464688</v>
      </c>
      <c r="I41" s="101">
        <f>MIN(H41,'SO2 Annual Emissions'!L41,' Retirement Adjustments'!D41)</f>
        <v>7.0000000000000007E-2</v>
      </c>
      <c r="J41" s="101">
        <v>80318.265899999999</v>
      </c>
      <c r="K41" s="101">
        <f t="shared" si="190"/>
        <v>7.0000000000000007E-2</v>
      </c>
      <c r="L41" s="101">
        <v>65136.826500000003</v>
      </c>
      <c r="M41" s="101">
        <f t="shared" si="191"/>
        <v>7.0000000000000007E-2</v>
      </c>
      <c r="N41" s="101">
        <v>52824.922500000001</v>
      </c>
      <c r="O41" s="101">
        <f t="shared" si="192"/>
        <v>7.0000000000000007E-2</v>
      </c>
      <c r="P41" s="101">
        <v>42840.1656</v>
      </c>
      <c r="Q41" s="101">
        <f t="shared" si="193"/>
        <v>7.0000000000000007E-2</v>
      </c>
      <c r="R41" s="101">
        <v>34742.6878</v>
      </c>
      <c r="S41" s="101">
        <f t="shared" si="194"/>
        <v>7.0000000000000007E-2</v>
      </c>
      <c r="T41" s="101">
        <v>28175.762999999999</v>
      </c>
      <c r="U41" s="101">
        <f t="shared" si="195"/>
        <v>7.0000000000000007E-2</v>
      </c>
      <c r="V41" s="101">
        <v>22850.0923</v>
      </c>
      <c r="W41" s="101">
        <f t="shared" si="196"/>
        <v>7.0000000000000007E-2</v>
      </c>
      <c r="X41" s="101">
        <v>18531.058700000001</v>
      </c>
      <c r="Y41" s="101">
        <f t="shared" si="197"/>
        <v>7.0000000000000007E-2</v>
      </c>
      <c r="Z41" s="101">
        <v>15028.391600000001</v>
      </c>
      <c r="AA41" s="101">
        <f t="shared" si="198"/>
        <v>7.0000000000000007E-2</v>
      </c>
      <c r="AB41" s="101">
        <v>12187.784799999999</v>
      </c>
      <c r="AC41" s="101">
        <f t="shared" si="199"/>
        <v>7.0000000000000007E-2</v>
      </c>
      <c r="AD41" s="101">
        <v>9884.0980999999992</v>
      </c>
      <c r="AE41" s="101">
        <f t="shared" si="200"/>
        <v>7.0000000000000007E-2</v>
      </c>
      <c r="AF41" s="101">
        <v>8015.8451999999997</v>
      </c>
      <c r="AG41" s="101">
        <f t="shared" si="201"/>
        <v>7.0000000000000007E-2</v>
      </c>
      <c r="AH41" s="101">
        <v>6500.7219999999998</v>
      </c>
      <c r="AI41" s="101">
        <f t="shared" si="202"/>
        <v>7.0000000000000007E-2</v>
      </c>
      <c r="AJ41" s="101">
        <v>5271.9813999999997</v>
      </c>
      <c r="AK41" s="101">
        <f t="shared" si="203"/>
        <v>7.0000000000000007E-2</v>
      </c>
      <c r="AL41" s="101">
        <v>4275.4924000000001</v>
      </c>
      <c r="AM41" s="101">
        <f t="shared" si="204"/>
        <v>7.0000000000000007E-2</v>
      </c>
      <c r="AN41" s="101">
        <v>3467.3557999999998</v>
      </c>
      <c r="AO41" s="101">
        <f t="shared" si="205"/>
        <v>7.0000000000000007E-2</v>
      </c>
      <c r="AP41" s="101">
        <v>2811.97</v>
      </c>
      <c r="AQ41" s="101">
        <f t="shared" si="206"/>
        <v>7.0000000000000007E-2</v>
      </c>
      <c r="AR41" s="101">
        <v>2280.4625999999998</v>
      </c>
      <c r="AS41" s="101">
        <f t="shared" si="207"/>
        <v>7.0000000000000007E-2</v>
      </c>
      <c r="AT41" s="101">
        <v>1849.4186</v>
      </c>
      <c r="AU41" s="101">
        <f t="shared" si="208"/>
        <v>7.0000000000000007E-2</v>
      </c>
      <c r="AV41" s="101">
        <v>1499.8489</v>
      </c>
      <c r="AW41" s="101">
        <f t="shared" si="209"/>
        <v>7.0000000000000007E-2</v>
      </c>
      <c r="AX41" s="195">
        <v>1216.3534</v>
      </c>
      <c r="AY41" s="188">
        <f t="shared" si="210"/>
        <v>7.0000000000000007E-2</v>
      </c>
      <c r="AZ41" s="188">
        <v>986.44309999999996</v>
      </c>
      <c r="BA41" s="188">
        <f t="shared" si="211"/>
        <v>7.0000000000000007E-2</v>
      </c>
      <c r="BB41" s="188">
        <v>799.9896</v>
      </c>
      <c r="BC41" s="188">
        <f t="shared" si="212"/>
        <v>7.0000000000000007E-2</v>
      </c>
      <c r="BD41" s="188">
        <v>648.77869999999996</v>
      </c>
      <c r="BE41" s="188">
        <f t="shared" si="213"/>
        <v>7.0000000000000007E-2</v>
      </c>
      <c r="BF41" s="188">
        <v>526.14909999999998</v>
      </c>
      <c r="BG41" s="188">
        <f t="shared" si="214"/>
        <v>7.0000000000000007E-2</v>
      </c>
      <c r="BH41" s="188">
        <v>424.69850000000002</v>
      </c>
      <c r="BI41" s="188">
        <f t="shared" si="215"/>
        <v>7.0000000000000007E-2</v>
      </c>
      <c r="BJ41" s="188">
        <v>346.4237</v>
      </c>
      <c r="BK41" s="188">
        <f t="shared" si="216"/>
        <v>7.0000000000000007E-2</v>
      </c>
      <c r="BL41" s="189">
        <v>280.94409999999999</v>
      </c>
      <c r="BM41" s="189">
        <f t="shared" si="217"/>
        <v>7.0000000000000007E-2</v>
      </c>
      <c r="BN41" s="189">
        <v>227.84110000000001</v>
      </c>
      <c r="BO41" s="189">
        <f t="shared" si="218"/>
        <v>7.0000000000000007E-2</v>
      </c>
      <c r="BP41" s="189">
        <v>184.77549999999999</v>
      </c>
      <c r="BQ41" s="189">
        <f t="shared" si="219"/>
        <v>7.0000000000000007E-2</v>
      </c>
      <c r="BR41" s="189">
        <v>149.85</v>
      </c>
      <c r="BS41" s="189">
        <f t="shared" si="220"/>
        <v>7.0000000000000007E-2</v>
      </c>
      <c r="BT41" s="189">
        <v>121.52589999999999</v>
      </c>
      <c r="BU41" s="189">
        <f t="shared" si="221"/>
        <v>7.0000000000000007E-2</v>
      </c>
      <c r="BV41" s="189">
        <v>98.555599999999998</v>
      </c>
      <c r="BW41" s="189">
        <f t="shared" si="222"/>
        <v>7.0000000000000007E-2</v>
      </c>
      <c r="BX41" s="189">
        <v>79.927000000000007</v>
      </c>
      <c r="BY41" s="189">
        <f t="shared" si="223"/>
        <v>7.0000000000000007E-2</v>
      </c>
      <c r="BZ41" s="189">
        <v>64.819500000000005</v>
      </c>
      <c r="CA41" s="189">
        <f t="shared" si="224"/>
        <v>7.0000000000000007E-2</v>
      </c>
      <c r="CB41" s="189">
        <v>52.567599999999999</v>
      </c>
      <c r="CC41" s="189">
        <f t="shared" si="225"/>
        <v>7.0000000000000007E-2</v>
      </c>
      <c r="CD41" s="189">
        <v>42.631500000000003</v>
      </c>
      <c r="CE41" s="189">
        <f t="shared" si="226"/>
        <v>7.0000000000000007E-2</v>
      </c>
      <c r="CF41" s="189">
        <v>34.573399999999999</v>
      </c>
      <c r="CG41" s="189">
        <f t="shared" si="227"/>
        <v>7.0000000000000007E-2</v>
      </c>
      <c r="CH41" s="189">
        <v>28.038499999999999</v>
      </c>
      <c r="CI41" s="189">
        <f t="shared" si="228"/>
        <v>7.0000000000000007E-2</v>
      </c>
      <c r="CJ41" s="189">
        <v>22.738800000000001</v>
      </c>
      <c r="CK41" s="189">
        <f t="shared" si="229"/>
        <v>7.0000000000000007E-2</v>
      </c>
      <c r="CL41" s="189">
        <v>18.440799999999999</v>
      </c>
      <c r="CM41" s="189">
        <f t="shared" si="230"/>
        <v>7.0000000000000007E-2</v>
      </c>
      <c r="CN41" s="189">
        <v>14.9552</v>
      </c>
      <c r="CO41" s="189">
        <f t="shared" si="231"/>
        <v>7.0000000000000007E-2</v>
      </c>
      <c r="CP41" s="189">
        <v>12.128399999999999</v>
      </c>
      <c r="CQ41" s="189">
        <f t="shared" si="232"/>
        <v>7.0000000000000007E-2</v>
      </c>
      <c r="CR41" s="189">
        <v>9.8360000000000003</v>
      </c>
      <c r="CS41" s="189">
        <f t="shared" si="233"/>
        <v>7.0000000000000007E-2</v>
      </c>
      <c r="CT41" s="189">
        <v>7.9767999999999999</v>
      </c>
      <c r="CU41" s="189">
        <f t="shared" si="234"/>
        <v>7.0000000000000007E-2</v>
      </c>
      <c r="CV41" s="189">
        <v>6.4690000000000003</v>
      </c>
      <c r="CW41" s="189">
        <f t="shared" si="235"/>
        <v>7.0000000000000007E-2</v>
      </c>
      <c r="CX41" s="189">
        <v>5.2462999999999997</v>
      </c>
      <c r="CY41" s="189">
        <f t="shared" si="236"/>
        <v>7.0000000000000007E-2</v>
      </c>
      <c r="CZ41" s="189">
        <v>4.2546999999999997</v>
      </c>
      <c r="DA41" s="189">
        <f t="shared" si="237"/>
        <v>7.0000000000000007E-2</v>
      </c>
      <c r="DB41" s="189">
        <v>3.4504999999999999</v>
      </c>
      <c r="DC41" s="189">
        <f t="shared" si="238"/>
        <v>7.0000000000000007E-2</v>
      </c>
      <c r="DD41" s="189">
        <v>2.7982999999999998</v>
      </c>
      <c r="DE41" s="189">
        <f t="shared" si="239"/>
        <v>7.0000000000000007E-2</v>
      </c>
      <c r="DF41" s="189">
        <v>2.2692999999999999</v>
      </c>
      <c r="DG41" s="189">
        <f t="shared" si="240"/>
        <v>7.0000000000000007E-2</v>
      </c>
      <c r="DH41" s="189">
        <v>1.8404</v>
      </c>
      <c r="DI41" s="189">
        <f t="shared" si="241"/>
        <v>7.0000000000000007E-2</v>
      </c>
      <c r="DJ41" s="189">
        <v>1.4924999999999999</v>
      </c>
      <c r="DK41" s="189">
        <f t="shared" si="242"/>
        <v>7.0000000000000007E-2</v>
      </c>
      <c r="DL41" s="189">
        <v>1.2103999999999999</v>
      </c>
      <c r="DM41" s="189">
        <f t="shared" si="243"/>
        <v>7.0000000000000007E-2</v>
      </c>
      <c r="DN41" s="184">
        <v>0.98160000000000003</v>
      </c>
      <c r="DO41" s="185">
        <f t="shared" si="244"/>
        <v>7.0000000000000007E-2</v>
      </c>
      <c r="DP41" s="185">
        <v>0.79610000000000003</v>
      </c>
      <c r="DQ41" s="185">
        <f t="shared" si="245"/>
        <v>7.0000000000000007E-2</v>
      </c>
      <c r="DR41" s="185">
        <v>0.64559999999999995</v>
      </c>
      <c r="DS41" s="185">
        <f t="shared" si="246"/>
        <v>7.0000000000000007E-2</v>
      </c>
      <c r="DT41" s="185">
        <v>0.52359999999999995</v>
      </c>
      <c r="DU41" s="185">
        <f t="shared" si="247"/>
        <v>7.0000000000000007E-2</v>
      </c>
      <c r="DV41" s="185">
        <v>0.42459999999999998</v>
      </c>
      <c r="DW41" s="185">
        <f t="shared" si="248"/>
        <v>7.0000000000000007E-2</v>
      </c>
      <c r="DX41" s="185">
        <v>0.34439999999999998</v>
      </c>
      <c r="DY41" s="185">
        <f t="shared" si="249"/>
        <v>7.0000000000000007E-2</v>
      </c>
      <c r="DZ41" s="185">
        <v>0.27929999999999999</v>
      </c>
      <c r="EA41" s="185">
        <f t="shared" si="250"/>
        <v>7.0000000000000007E-2</v>
      </c>
    </row>
    <row r="42" spans="1:131" ht="15" customHeight="1" x14ac:dyDescent="0.25">
      <c r="A42" s="42" t="s">
        <v>24</v>
      </c>
      <c r="B42" s="6">
        <v>7948</v>
      </c>
      <c r="C42" s="6">
        <v>4</v>
      </c>
      <c r="D42" s="67">
        <f>(LARGE('Annual Heat Inputs'!D42:K42,1)+LARGE('Annual Heat Inputs'!D42:K42,2)+LARGE('Annual Heat Inputs'!D42:K42,3))/3</f>
        <v>136897.23300000001</v>
      </c>
      <c r="E42" s="68">
        <v>1165162556</v>
      </c>
      <c r="F42" s="107">
        <f t="shared" si="0"/>
        <v>1.1749196049516717E-4</v>
      </c>
      <c r="G42" s="97">
        <v>161456</v>
      </c>
      <c r="H42" s="101">
        <f t="shared" si="1"/>
        <v>18.969781973707711</v>
      </c>
      <c r="I42" s="101">
        <f>MIN(H42,'SO2 Annual Emissions'!L42,' Retirement Adjustments'!D42)</f>
        <v>7.0999999999999994E-2</v>
      </c>
      <c r="J42" s="101">
        <v>80318.265899999999</v>
      </c>
      <c r="K42" s="101">
        <f t="shared" si="190"/>
        <v>7.0999999999999994E-2</v>
      </c>
      <c r="L42" s="101">
        <v>65136.826500000003</v>
      </c>
      <c r="M42" s="101">
        <f t="shared" si="191"/>
        <v>7.0999999999999994E-2</v>
      </c>
      <c r="N42" s="101">
        <v>52824.922500000001</v>
      </c>
      <c r="O42" s="101">
        <f t="shared" si="192"/>
        <v>7.0999999999999994E-2</v>
      </c>
      <c r="P42" s="101">
        <v>42840.1656</v>
      </c>
      <c r="Q42" s="101">
        <f t="shared" si="193"/>
        <v>7.0999999999999994E-2</v>
      </c>
      <c r="R42" s="101">
        <v>34742.6878</v>
      </c>
      <c r="S42" s="101">
        <f t="shared" si="194"/>
        <v>7.0999999999999994E-2</v>
      </c>
      <c r="T42" s="101">
        <v>28175.762999999999</v>
      </c>
      <c r="U42" s="101">
        <f t="shared" si="195"/>
        <v>7.0999999999999994E-2</v>
      </c>
      <c r="V42" s="101">
        <v>22850.0923</v>
      </c>
      <c r="W42" s="101">
        <f t="shared" si="196"/>
        <v>7.0999999999999994E-2</v>
      </c>
      <c r="X42" s="101">
        <v>18531.058700000001</v>
      </c>
      <c r="Y42" s="101">
        <f t="shared" si="197"/>
        <v>7.0999999999999994E-2</v>
      </c>
      <c r="Z42" s="101">
        <v>15028.391600000001</v>
      </c>
      <c r="AA42" s="101">
        <f t="shared" si="198"/>
        <v>7.0999999999999994E-2</v>
      </c>
      <c r="AB42" s="101">
        <v>12187.784799999999</v>
      </c>
      <c r="AC42" s="101">
        <f t="shared" si="199"/>
        <v>7.0999999999999994E-2</v>
      </c>
      <c r="AD42" s="101">
        <v>9884.0980999999992</v>
      </c>
      <c r="AE42" s="101">
        <f t="shared" si="200"/>
        <v>7.0999999999999994E-2</v>
      </c>
      <c r="AF42" s="101">
        <v>8015.8451999999997</v>
      </c>
      <c r="AG42" s="101">
        <f t="shared" si="201"/>
        <v>7.0999999999999994E-2</v>
      </c>
      <c r="AH42" s="101">
        <v>6500.7219999999998</v>
      </c>
      <c r="AI42" s="101">
        <f t="shared" si="202"/>
        <v>7.0999999999999994E-2</v>
      </c>
      <c r="AJ42" s="101">
        <v>5271.9813999999997</v>
      </c>
      <c r="AK42" s="101">
        <f t="shared" si="203"/>
        <v>7.0999999999999994E-2</v>
      </c>
      <c r="AL42" s="101">
        <v>4275.4924000000001</v>
      </c>
      <c r="AM42" s="101">
        <f t="shared" si="204"/>
        <v>7.0999999999999994E-2</v>
      </c>
      <c r="AN42" s="101">
        <v>3467.3557999999998</v>
      </c>
      <c r="AO42" s="101">
        <f t="shared" si="205"/>
        <v>7.0999999999999994E-2</v>
      </c>
      <c r="AP42" s="101">
        <v>2811.97</v>
      </c>
      <c r="AQ42" s="101">
        <f t="shared" si="206"/>
        <v>7.0999999999999994E-2</v>
      </c>
      <c r="AR42" s="101">
        <v>2280.4625999999998</v>
      </c>
      <c r="AS42" s="101">
        <f t="shared" si="207"/>
        <v>7.0999999999999994E-2</v>
      </c>
      <c r="AT42" s="101">
        <v>1849.4186</v>
      </c>
      <c r="AU42" s="101">
        <f t="shared" si="208"/>
        <v>7.0999999999999994E-2</v>
      </c>
      <c r="AV42" s="101">
        <v>1499.8489</v>
      </c>
      <c r="AW42" s="101">
        <f t="shared" si="209"/>
        <v>7.0999999999999994E-2</v>
      </c>
      <c r="AX42" s="195">
        <v>1216.3534</v>
      </c>
      <c r="AY42" s="188">
        <f t="shared" si="210"/>
        <v>7.0999999999999994E-2</v>
      </c>
      <c r="AZ42" s="188">
        <v>986.44309999999996</v>
      </c>
      <c r="BA42" s="188">
        <f t="shared" si="211"/>
        <v>7.0999999999999994E-2</v>
      </c>
      <c r="BB42" s="188">
        <v>799.9896</v>
      </c>
      <c r="BC42" s="188">
        <f t="shared" si="212"/>
        <v>7.0999999999999994E-2</v>
      </c>
      <c r="BD42" s="188">
        <v>648.77869999999996</v>
      </c>
      <c r="BE42" s="188">
        <f t="shared" si="213"/>
        <v>7.0999999999999994E-2</v>
      </c>
      <c r="BF42" s="188">
        <v>526.14909999999998</v>
      </c>
      <c r="BG42" s="188">
        <f t="shared" si="214"/>
        <v>7.0999999999999994E-2</v>
      </c>
      <c r="BH42" s="188">
        <v>424.69850000000002</v>
      </c>
      <c r="BI42" s="188">
        <f t="shared" si="215"/>
        <v>7.0999999999999994E-2</v>
      </c>
      <c r="BJ42" s="188">
        <v>346.4237</v>
      </c>
      <c r="BK42" s="188">
        <f t="shared" si="216"/>
        <v>7.0999999999999994E-2</v>
      </c>
      <c r="BL42" s="189">
        <v>280.94409999999999</v>
      </c>
      <c r="BM42" s="189">
        <f t="shared" si="217"/>
        <v>7.0999999999999994E-2</v>
      </c>
      <c r="BN42" s="189">
        <v>227.84110000000001</v>
      </c>
      <c r="BO42" s="189">
        <f t="shared" si="218"/>
        <v>7.0999999999999994E-2</v>
      </c>
      <c r="BP42" s="189">
        <v>184.77549999999999</v>
      </c>
      <c r="BQ42" s="189">
        <f t="shared" si="219"/>
        <v>7.0999999999999994E-2</v>
      </c>
      <c r="BR42" s="189">
        <v>149.85</v>
      </c>
      <c r="BS42" s="189">
        <f t="shared" si="220"/>
        <v>7.0999999999999994E-2</v>
      </c>
      <c r="BT42" s="189">
        <v>121.52589999999999</v>
      </c>
      <c r="BU42" s="189">
        <f t="shared" si="221"/>
        <v>7.0999999999999994E-2</v>
      </c>
      <c r="BV42" s="189">
        <v>98.555599999999998</v>
      </c>
      <c r="BW42" s="189">
        <f t="shared" si="222"/>
        <v>7.0999999999999994E-2</v>
      </c>
      <c r="BX42" s="189">
        <v>79.927000000000007</v>
      </c>
      <c r="BY42" s="189">
        <f t="shared" si="223"/>
        <v>7.0999999999999994E-2</v>
      </c>
      <c r="BZ42" s="189">
        <v>64.819500000000005</v>
      </c>
      <c r="CA42" s="189">
        <f t="shared" si="224"/>
        <v>7.0999999999999994E-2</v>
      </c>
      <c r="CB42" s="189">
        <v>52.567599999999999</v>
      </c>
      <c r="CC42" s="189">
        <f t="shared" si="225"/>
        <v>7.0999999999999994E-2</v>
      </c>
      <c r="CD42" s="189">
        <v>42.631500000000003</v>
      </c>
      <c r="CE42" s="189">
        <f t="shared" si="226"/>
        <v>7.0999999999999994E-2</v>
      </c>
      <c r="CF42" s="189">
        <v>34.573399999999999</v>
      </c>
      <c r="CG42" s="189">
        <f t="shared" si="227"/>
        <v>7.0999999999999994E-2</v>
      </c>
      <c r="CH42" s="189">
        <v>28.038499999999999</v>
      </c>
      <c r="CI42" s="189">
        <f t="shared" si="228"/>
        <v>7.0999999999999994E-2</v>
      </c>
      <c r="CJ42" s="189">
        <v>22.738800000000001</v>
      </c>
      <c r="CK42" s="189">
        <f t="shared" si="229"/>
        <v>7.0999999999999994E-2</v>
      </c>
      <c r="CL42" s="189">
        <v>18.440799999999999</v>
      </c>
      <c r="CM42" s="189">
        <f t="shared" si="230"/>
        <v>7.0999999999999994E-2</v>
      </c>
      <c r="CN42" s="189">
        <v>14.9552</v>
      </c>
      <c r="CO42" s="189">
        <f t="shared" si="231"/>
        <v>7.0999999999999994E-2</v>
      </c>
      <c r="CP42" s="189">
        <v>12.128399999999999</v>
      </c>
      <c r="CQ42" s="189">
        <f t="shared" si="232"/>
        <v>7.0999999999999994E-2</v>
      </c>
      <c r="CR42" s="189">
        <v>9.8360000000000003</v>
      </c>
      <c r="CS42" s="189">
        <f t="shared" si="233"/>
        <v>7.0999999999999994E-2</v>
      </c>
      <c r="CT42" s="189">
        <v>7.9767999999999999</v>
      </c>
      <c r="CU42" s="189">
        <f t="shared" si="234"/>
        <v>7.0999999999999994E-2</v>
      </c>
      <c r="CV42" s="189">
        <v>6.4690000000000003</v>
      </c>
      <c r="CW42" s="189">
        <f t="shared" si="235"/>
        <v>7.0999999999999994E-2</v>
      </c>
      <c r="CX42" s="189">
        <v>5.2462999999999997</v>
      </c>
      <c r="CY42" s="189">
        <f t="shared" si="236"/>
        <v>7.0999999999999994E-2</v>
      </c>
      <c r="CZ42" s="189">
        <v>4.2546999999999997</v>
      </c>
      <c r="DA42" s="189">
        <f t="shared" si="237"/>
        <v>7.0999999999999994E-2</v>
      </c>
      <c r="DB42" s="189">
        <v>3.4504999999999999</v>
      </c>
      <c r="DC42" s="189">
        <f t="shared" si="238"/>
        <v>7.0999999999999994E-2</v>
      </c>
      <c r="DD42" s="189">
        <v>2.7982999999999998</v>
      </c>
      <c r="DE42" s="189">
        <f t="shared" si="239"/>
        <v>7.0999999999999994E-2</v>
      </c>
      <c r="DF42" s="189">
        <v>2.2692999999999999</v>
      </c>
      <c r="DG42" s="189">
        <f t="shared" si="240"/>
        <v>7.0999999999999994E-2</v>
      </c>
      <c r="DH42" s="189">
        <v>1.8404</v>
      </c>
      <c r="DI42" s="189">
        <f t="shared" si="241"/>
        <v>7.0999999999999994E-2</v>
      </c>
      <c r="DJ42" s="189">
        <v>1.4924999999999999</v>
      </c>
      <c r="DK42" s="189">
        <f t="shared" si="242"/>
        <v>7.0999999999999994E-2</v>
      </c>
      <c r="DL42" s="189">
        <v>1.2103999999999999</v>
      </c>
      <c r="DM42" s="189">
        <f t="shared" si="243"/>
        <v>7.0999999999999994E-2</v>
      </c>
      <c r="DN42" s="184">
        <v>0.98160000000000003</v>
      </c>
      <c r="DO42" s="185">
        <f t="shared" si="244"/>
        <v>7.0999999999999994E-2</v>
      </c>
      <c r="DP42" s="185">
        <v>0.79610000000000003</v>
      </c>
      <c r="DQ42" s="185">
        <f t="shared" si="245"/>
        <v>7.0999999999999994E-2</v>
      </c>
      <c r="DR42" s="185">
        <v>0.64559999999999995</v>
      </c>
      <c r="DS42" s="185">
        <f t="shared" si="246"/>
        <v>7.0999999999999994E-2</v>
      </c>
      <c r="DT42" s="185">
        <v>0.52359999999999995</v>
      </c>
      <c r="DU42" s="185">
        <f t="shared" si="247"/>
        <v>7.0999999999999994E-2</v>
      </c>
      <c r="DV42" s="185">
        <v>0.42459999999999998</v>
      </c>
      <c r="DW42" s="185">
        <f t="shared" si="248"/>
        <v>7.0999999999999994E-2</v>
      </c>
      <c r="DX42" s="185">
        <v>0.34439999999999998</v>
      </c>
      <c r="DY42" s="185">
        <f t="shared" si="249"/>
        <v>7.0999999999999994E-2</v>
      </c>
      <c r="DZ42" s="185">
        <v>0.27929999999999999</v>
      </c>
      <c r="EA42" s="185">
        <f t="shared" si="250"/>
        <v>7.0999999999999994E-2</v>
      </c>
    </row>
    <row r="43" spans="1:131" ht="15" customHeight="1" x14ac:dyDescent="0.25">
      <c r="A43" s="42" t="s">
        <v>24</v>
      </c>
      <c r="B43" s="6">
        <v>7948</v>
      </c>
      <c r="C43" s="6">
        <v>5</v>
      </c>
      <c r="D43" s="67">
        <f>(LARGE('Annual Heat Inputs'!D43:K43,1)+LARGE('Annual Heat Inputs'!D43:K43,2)+LARGE('Annual Heat Inputs'!D43:K43,3))/3</f>
        <v>156496.08033333335</v>
      </c>
      <c r="E43" s="68">
        <v>1165162556</v>
      </c>
      <c r="F43" s="107">
        <f t="shared" si="0"/>
        <v>1.3431265837325222E-4</v>
      </c>
      <c r="G43" s="97">
        <v>161456</v>
      </c>
      <c r="H43" s="101">
        <f t="shared" si="1"/>
        <v>21.685584570311811</v>
      </c>
      <c r="I43" s="101">
        <f>MIN(H43,'SO2 Annual Emissions'!L43,' Retirement Adjustments'!D43)</f>
        <v>8.4000000000000005E-2</v>
      </c>
      <c r="J43" s="101">
        <v>80318.265899999999</v>
      </c>
      <c r="K43" s="101">
        <f t="shared" si="190"/>
        <v>8.4000000000000005E-2</v>
      </c>
      <c r="L43" s="101">
        <v>65136.826500000003</v>
      </c>
      <c r="M43" s="101">
        <f t="shared" si="191"/>
        <v>8.4000000000000005E-2</v>
      </c>
      <c r="N43" s="101">
        <v>52824.922500000001</v>
      </c>
      <c r="O43" s="101">
        <f t="shared" si="192"/>
        <v>8.4000000000000005E-2</v>
      </c>
      <c r="P43" s="101">
        <v>42840.1656</v>
      </c>
      <c r="Q43" s="101">
        <f t="shared" si="193"/>
        <v>8.4000000000000005E-2</v>
      </c>
      <c r="R43" s="101">
        <v>34742.6878</v>
      </c>
      <c r="S43" s="101">
        <f t="shared" si="194"/>
        <v>8.4000000000000005E-2</v>
      </c>
      <c r="T43" s="101">
        <v>28175.762999999999</v>
      </c>
      <c r="U43" s="101">
        <f t="shared" si="195"/>
        <v>8.4000000000000005E-2</v>
      </c>
      <c r="V43" s="101">
        <v>22850.0923</v>
      </c>
      <c r="W43" s="101">
        <f t="shared" si="196"/>
        <v>8.4000000000000005E-2</v>
      </c>
      <c r="X43" s="101">
        <v>18531.058700000001</v>
      </c>
      <c r="Y43" s="101">
        <f t="shared" si="197"/>
        <v>8.4000000000000005E-2</v>
      </c>
      <c r="Z43" s="101">
        <v>15028.391600000001</v>
      </c>
      <c r="AA43" s="101">
        <f t="shared" si="198"/>
        <v>8.4000000000000005E-2</v>
      </c>
      <c r="AB43" s="101">
        <v>12187.784799999999</v>
      </c>
      <c r="AC43" s="101">
        <f t="shared" si="199"/>
        <v>8.4000000000000005E-2</v>
      </c>
      <c r="AD43" s="101">
        <v>9884.0980999999992</v>
      </c>
      <c r="AE43" s="101">
        <f t="shared" si="200"/>
        <v>8.4000000000000005E-2</v>
      </c>
      <c r="AF43" s="101">
        <v>8015.8451999999997</v>
      </c>
      <c r="AG43" s="101">
        <f t="shared" si="201"/>
        <v>8.4000000000000005E-2</v>
      </c>
      <c r="AH43" s="101">
        <v>6500.7219999999998</v>
      </c>
      <c r="AI43" s="101">
        <f t="shared" si="202"/>
        <v>8.4000000000000005E-2</v>
      </c>
      <c r="AJ43" s="101">
        <v>5271.9813999999997</v>
      </c>
      <c r="AK43" s="101">
        <f t="shared" si="203"/>
        <v>8.4000000000000005E-2</v>
      </c>
      <c r="AL43" s="101">
        <v>4275.4924000000001</v>
      </c>
      <c r="AM43" s="101">
        <f t="shared" si="204"/>
        <v>8.4000000000000005E-2</v>
      </c>
      <c r="AN43" s="101">
        <v>3467.3557999999998</v>
      </c>
      <c r="AO43" s="101">
        <f t="shared" si="205"/>
        <v>8.4000000000000005E-2</v>
      </c>
      <c r="AP43" s="101">
        <v>2811.97</v>
      </c>
      <c r="AQ43" s="101">
        <f t="shared" si="206"/>
        <v>8.4000000000000005E-2</v>
      </c>
      <c r="AR43" s="101">
        <v>2280.4625999999998</v>
      </c>
      <c r="AS43" s="101">
        <f t="shared" si="207"/>
        <v>8.4000000000000005E-2</v>
      </c>
      <c r="AT43" s="101">
        <v>1849.4186</v>
      </c>
      <c r="AU43" s="101">
        <f t="shared" si="208"/>
        <v>8.4000000000000005E-2</v>
      </c>
      <c r="AV43" s="101">
        <v>1499.8489</v>
      </c>
      <c r="AW43" s="101">
        <f t="shared" si="209"/>
        <v>8.4000000000000005E-2</v>
      </c>
      <c r="AX43" s="195">
        <v>1216.3534</v>
      </c>
      <c r="AY43" s="188">
        <f t="shared" si="210"/>
        <v>8.4000000000000005E-2</v>
      </c>
      <c r="AZ43" s="188">
        <v>986.44309999999996</v>
      </c>
      <c r="BA43" s="188">
        <f t="shared" si="211"/>
        <v>8.4000000000000005E-2</v>
      </c>
      <c r="BB43" s="188">
        <v>799.9896</v>
      </c>
      <c r="BC43" s="188">
        <f t="shared" si="212"/>
        <v>8.4000000000000005E-2</v>
      </c>
      <c r="BD43" s="188">
        <v>648.77869999999996</v>
      </c>
      <c r="BE43" s="188">
        <f t="shared" si="213"/>
        <v>8.4000000000000005E-2</v>
      </c>
      <c r="BF43" s="188">
        <v>526.14909999999998</v>
      </c>
      <c r="BG43" s="188">
        <f t="shared" si="214"/>
        <v>8.4000000000000005E-2</v>
      </c>
      <c r="BH43" s="188">
        <v>424.69850000000002</v>
      </c>
      <c r="BI43" s="188">
        <f t="shared" si="215"/>
        <v>8.4000000000000005E-2</v>
      </c>
      <c r="BJ43" s="188">
        <v>346.4237</v>
      </c>
      <c r="BK43" s="188">
        <f t="shared" si="216"/>
        <v>8.4000000000000005E-2</v>
      </c>
      <c r="BL43" s="189">
        <v>280.94409999999999</v>
      </c>
      <c r="BM43" s="189">
        <f t="shared" si="217"/>
        <v>8.4000000000000005E-2</v>
      </c>
      <c r="BN43" s="189">
        <v>227.84110000000001</v>
      </c>
      <c r="BO43" s="189">
        <f t="shared" si="218"/>
        <v>8.4000000000000005E-2</v>
      </c>
      <c r="BP43" s="189">
        <v>184.77549999999999</v>
      </c>
      <c r="BQ43" s="189">
        <f t="shared" si="219"/>
        <v>8.4000000000000005E-2</v>
      </c>
      <c r="BR43" s="189">
        <v>149.85</v>
      </c>
      <c r="BS43" s="189">
        <f t="shared" si="220"/>
        <v>8.4000000000000005E-2</v>
      </c>
      <c r="BT43" s="189">
        <v>121.52589999999999</v>
      </c>
      <c r="BU43" s="189">
        <f t="shared" si="221"/>
        <v>8.4000000000000005E-2</v>
      </c>
      <c r="BV43" s="189">
        <v>98.555599999999998</v>
      </c>
      <c r="BW43" s="189">
        <f t="shared" si="222"/>
        <v>8.4000000000000005E-2</v>
      </c>
      <c r="BX43" s="189">
        <v>79.927000000000007</v>
      </c>
      <c r="BY43" s="189">
        <f t="shared" si="223"/>
        <v>8.4000000000000005E-2</v>
      </c>
      <c r="BZ43" s="189">
        <v>64.819500000000005</v>
      </c>
      <c r="CA43" s="189">
        <f t="shared" si="224"/>
        <v>8.4000000000000005E-2</v>
      </c>
      <c r="CB43" s="189">
        <v>52.567599999999999</v>
      </c>
      <c r="CC43" s="189">
        <f t="shared" si="225"/>
        <v>8.4000000000000005E-2</v>
      </c>
      <c r="CD43" s="189">
        <v>42.631500000000003</v>
      </c>
      <c r="CE43" s="189">
        <f t="shared" si="226"/>
        <v>8.4000000000000005E-2</v>
      </c>
      <c r="CF43" s="189">
        <v>34.573399999999999</v>
      </c>
      <c r="CG43" s="189">
        <f t="shared" si="227"/>
        <v>8.4000000000000005E-2</v>
      </c>
      <c r="CH43" s="189">
        <v>28.038499999999999</v>
      </c>
      <c r="CI43" s="189">
        <f t="shared" si="228"/>
        <v>8.4000000000000005E-2</v>
      </c>
      <c r="CJ43" s="189">
        <v>22.738800000000001</v>
      </c>
      <c r="CK43" s="189">
        <f t="shared" si="229"/>
        <v>8.4000000000000005E-2</v>
      </c>
      <c r="CL43" s="189">
        <v>18.440799999999999</v>
      </c>
      <c r="CM43" s="189">
        <f t="shared" si="230"/>
        <v>8.4000000000000005E-2</v>
      </c>
      <c r="CN43" s="189">
        <v>14.9552</v>
      </c>
      <c r="CO43" s="189">
        <f t="shared" si="231"/>
        <v>8.4000000000000005E-2</v>
      </c>
      <c r="CP43" s="189">
        <v>12.128399999999999</v>
      </c>
      <c r="CQ43" s="189">
        <f t="shared" si="232"/>
        <v>8.4000000000000005E-2</v>
      </c>
      <c r="CR43" s="189">
        <v>9.8360000000000003</v>
      </c>
      <c r="CS43" s="189">
        <f t="shared" si="233"/>
        <v>8.4000000000000005E-2</v>
      </c>
      <c r="CT43" s="189">
        <v>7.9767999999999999</v>
      </c>
      <c r="CU43" s="189">
        <f t="shared" si="234"/>
        <v>8.4000000000000005E-2</v>
      </c>
      <c r="CV43" s="189">
        <v>6.4690000000000003</v>
      </c>
      <c r="CW43" s="189">
        <f t="shared" si="235"/>
        <v>8.4000000000000005E-2</v>
      </c>
      <c r="CX43" s="189">
        <v>5.2462999999999997</v>
      </c>
      <c r="CY43" s="189">
        <f t="shared" si="236"/>
        <v>8.4000000000000005E-2</v>
      </c>
      <c r="CZ43" s="189">
        <v>4.2546999999999997</v>
      </c>
      <c r="DA43" s="189">
        <f t="shared" si="237"/>
        <v>8.4000000000000005E-2</v>
      </c>
      <c r="DB43" s="189">
        <v>3.4504999999999999</v>
      </c>
      <c r="DC43" s="189">
        <f t="shared" si="238"/>
        <v>8.4000000000000005E-2</v>
      </c>
      <c r="DD43" s="189">
        <v>2.7982999999999998</v>
      </c>
      <c r="DE43" s="189">
        <f t="shared" si="239"/>
        <v>8.4000000000000005E-2</v>
      </c>
      <c r="DF43" s="189">
        <v>2.2692999999999999</v>
      </c>
      <c r="DG43" s="189">
        <f t="shared" si="240"/>
        <v>8.4000000000000005E-2</v>
      </c>
      <c r="DH43" s="189">
        <v>1.8404</v>
      </c>
      <c r="DI43" s="189">
        <f t="shared" si="241"/>
        <v>8.4000000000000005E-2</v>
      </c>
      <c r="DJ43" s="189">
        <v>1.4924999999999999</v>
      </c>
      <c r="DK43" s="189">
        <f t="shared" si="242"/>
        <v>8.4000000000000005E-2</v>
      </c>
      <c r="DL43" s="189">
        <v>1.2103999999999999</v>
      </c>
      <c r="DM43" s="189">
        <f t="shared" si="243"/>
        <v>8.4000000000000005E-2</v>
      </c>
      <c r="DN43" s="184">
        <v>0.98160000000000003</v>
      </c>
      <c r="DO43" s="185">
        <f t="shared" si="244"/>
        <v>8.4000000000000005E-2</v>
      </c>
      <c r="DP43" s="185">
        <v>0.79610000000000003</v>
      </c>
      <c r="DQ43" s="185">
        <f t="shared" si="245"/>
        <v>8.4000000000000005E-2</v>
      </c>
      <c r="DR43" s="185">
        <v>0.64559999999999995</v>
      </c>
      <c r="DS43" s="185">
        <f t="shared" si="246"/>
        <v>8.4000000000000005E-2</v>
      </c>
      <c r="DT43" s="185">
        <v>0.52359999999999995</v>
      </c>
      <c r="DU43" s="185">
        <f t="shared" si="247"/>
        <v>8.4000000000000005E-2</v>
      </c>
      <c r="DV43" s="185">
        <v>0.42459999999999998</v>
      </c>
      <c r="DW43" s="185">
        <f t="shared" si="248"/>
        <v>8.4000000000000005E-2</v>
      </c>
      <c r="DX43" s="185">
        <v>0.34439999999999998</v>
      </c>
      <c r="DY43" s="185">
        <f t="shared" si="249"/>
        <v>8.4000000000000005E-2</v>
      </c>
      <c r="DZ43" s="185">
        <v>0.27929999999999999</v>
      </c>
      <c r="EA43" s="185">
        <f t="shared" si="250"/>
        <v>8.4000000000000005E-2</v>
      </c>
    </row>
    <row r="44" spans="1:131" ht="15" customHeight="1" x14ac:dyDescent="0.25">
      <c r="A44" s="42" t="s">
        <v>24</v>
      </c>
      <c r="B44" s="6">
        <v>7948</v>
      </c>
      <c r="C44" s="6">
        <v>6</v>
      </c>
      <c r="D44" s="67">
        <f>(LARGE('Annual Heat Inputs'!D44:K44,1)+LARGE('Annual Heat Inputs'!D44:K44,2)+LARGE('Annual Heat Inputs'!D44:K44,3))/3</f>
        <v>167348.052</v>
      </c>
      <c r="E44" s="68">
        <v>1165162556</v>
      </c>
      <c r="F44" s="107">
        <f t="shared" si="0"/>
        <v>1.436263559434191E-4</v>
      </c>
      <c r="G44" s="97">
        <v>161456</v>
      </c>
      <c r="H44" s="101">
        <f t="shared" si="1"/>
        <v>23.189336925200674</v>
      </c>
      <c r="I44" s="101">
        <f>MIN(H44,'SO2 Annual Emissions'!L44,' Retirement Adjustments'!D44)</f>
        <v>9.1999999999999998E-2</v>
      </c>
      <c r="J44" s="101">
        <v>80318.265899999999</v>
      </c>
      <c r="K44" s="101">
        <f t="shared" si="190"/>
        <v>9.1999999999999998E-2</v>
      </c>
      <c r="L44" s="101">
        <v>65136.826500000003</v>
      </c>
      <c r="M44" s="101">
        <f t="shared" si="191"/>
        <v>9.1999999999999998E-2</v>
      </c>
      <c r="N44" s="101">
        <v>52824.922500000001</v>
      </c>
      <c r="O44" s="101">
        <f t="shared" si="192"/>
        <v>9.1999999999999998E-2</v>
      </c>
      <c r="P44" s="101">
        <v>42840.1656</v>
      </c>
      <c r="Q44" s="101">
        <f t="shared" si="193"/>
        <v>9.1999999999999998E-2</v>
      </c>
      <c r="R44" s="101">
        <v>34742.6878</v>
      </c>
      <c r="S44" s="101">
        <f t="shared" si="194"/>
        <v>9.1999999999999998E-2</v>
      </c>
      <c r="T44" s="101">
        <v>28175.762999999999</v>
      </c>
      <c r="U44" s="101">
        <f t="shared" si="195"/>
        <v>9.1999999999999998E-2</v>
      </c>
      <c r="V44" s="101">
        <v>22850.0923</v>
      </c>
      <c r="W44" s="101">
        <f t="shared" si="196"/>
        <v>9.1999999999999998E-2</v>
      </c>
      <c r="X44" s="101">
        <v>18531.058700000001</v>
      </c>
      <c r="Y44" s="101">
        <f t="shared" si="197"/>
        <v>9.1999999999999998E-2</v>
      </c>
      <c r="Z44" s="101">
        <v>15028.391600000001</v>
      </c>
      <c r="AA44" s="101">
        <f t="shared" si="198"/>
        <v>9.1999999999999998E-2</v>
      </c>
      <c r="AB44" s="101">
        <v>12187.784799999999</v>
      </c>
      <c r="AC44" s="101">
        <f t="shared" si="199"/>
        <v>9.1999999999999998E-2</v>
      </c>
      <c r="AD44" s="101">
        <v>9884.0980999999992</v>
      </c>
      <c r="AE44" s="101">
        <f t="shared" si="200"/>
        <v>9.1999999999999998E-2</v>
      </c>
      <c r="AF44" s="101">
        <v>8015.8451999999997</v>
      </c>
      <c r="AG44" s="101">
        <f t="shared" si="201"/>
        <v>9.1999999999999998E-2</v>
      </c>
      <c r="AH44" s="101">
        <v>6500.7219999999998</v>
      </c>
      <c r="AI44" s="101">
        <f t="shared" si="202"/>
        <v>9.1999999999999998E-2</v>
      </c>
      <c r="AJ44" s="101">
        <v>5271.9813999999997</v>
      </c>
      <c r="AK44" s="101">
        <f t="shared" si="203"/>
        <v>9.1999999999999998E-2</v>
      </c>
      <c r="AL44" s="101">
        <v>4275.4924000000001</v>
      </c>
      <c r="AM44" s="101">
        <f t="shared" si="204"/>
        <v>9.1999999999999998E-2</v>
      </c>
      <c r="AN44" s="101">
        <v>3467.3557999999998</v>
      </c>
      <c r="AO44" s="101">
        <f t="shared" si="205"/>
        <v>9.1999999999999998E-2</v>
      </c>
      <c r="AP44" s="101">
        <v>2811.97</v>
      </c>
      <c r="AQ44" s="101">
        <f t="shared" si="206"/>
        <v>9.1999999999999998E-2</v>
      </c>
      <c r="AR44" s="101">
        <v>2280.4625999999998</v>
      </c>
      <c r="AS44" s="101">
        <f t="shared" si="207"/>
        <v>9.1999999999999998E-2</v>
      </c>
      <c r="AT44" s="101">
        <v>1849.4186</v>
      </c>
      <c r="AU44" s="101">
        <f t="shared" si="208"/>
        <v>9.1999999999999998E-2</v>
      </c>
      <c r="AV44" s="101">
        <v>1499.8489</v>
      </c>
      <c r="AW44" s="101">
        <f t="shared" si="209"/>
        <v>9.1999999999999998E-2</v>
      </c>
      <c r="AX44" s="195">
        <v>1216.3534</v>
      </c>
      <c r="AY44" s="188">
        <f t="shared" si="210"/>
        <v>9.1999999999999998E-2</v>
      </c>
      <c r="AZ44" s="188">
        <v>986.44309999999996</v>
      </c>
      <c r="BA44" s="188">
        <f t="shared" si="211"/>
        <v>9.1999999999999998E-2</v>
      </c>
      <c r="BB44" s="188">
        <v>799.9896</v>
      </c>
      <c r="BC44" s="188">
        <f t="shared" si="212"/>
        <v>9.1999999999999998E-2</v>
      </c>
      <c r="BD44" s="188">
        <v>648.77869999999996</v>
      </c>
      <c r="BE44" s="188">
        <f t="shared" si="213"/>
        <v>9.1999999999999998E-2</v>
      </c>
      <c r="BF44" s="188">
        <v>526.14909999999998</v>
      </c>
      <c r="BG44" s="188">
        <f t="shared" si="214"/>
        <v>9.1999999999999998E-2</v>
      </c>
      <c r="BH44" s="188">
        <v>424.69850000000002</v>
      </c>
      <c r="BI44" s="188">
        <f t="shared" si="215"/>
        <v>9.1999999999999998E-2</v>
      </c>
      <c r="BJ44" s="188">
        <v>346.4237</v>
      </c>
      <c r="BK44" s="188">
        <f t="shared" si="216"/>
        <v>9.1999999999999998E-2</v>
      </c>
      <c r="BL44" s="189">
        <v>280.94409999999999</v>
      </c>
      <c r="BM44" s="189">
        <f t="shared" si="217"/>
        <v>9.1999999999999998E-2</v>
      </c>
      <c r="BN44" s="189">
        <v>227.84110000000001</v>
      </c>
      <c r="BO44" s="189">
        <f t="shared" si="218"/>
        <v>9.1999999999999998E-2</v>
      </c>
      <c r="BP44" s="189">
        <v>184.77549999999999</v>
      </c>
      <c r="BQ44" s="189">
        <f t="shared" si="219"/>
        <v>9.1999999999999998E-2</v>
      </c>
      <c r="BR44" s="189">
        <v>149.85</v>
      </c>
      <c r="BS44" s="189">
        <f t="shared" si="220"/>
        <v>9.1999999999999998E-2</v>
      </c>
      <c r="BT44" s="189">
        <v>121.52589999999999</v>
      </c>
      <c r="BU44" s="189">
        <f t="shared" si="221"/>
        <v>9.1999999999999998E-2</v>
      </c>
      <c r="BV44" s="189">
        <v>98.555599999999998</v>
      </c>
      <c r="BW44" s="189">
        <f t="shared" si="222"/>
        <v>9.1999999999999998E-2</v>
      </c>
      <c r="BX44" s="189">
        <v>79.927000000000007</v>
      </c>
      <c r="BY44" s="189">
        <f t="shared" si="223"/>
        <v>9.1999999999999998E-2</v>
      </c>
      <c r="BZ44" s="189">
        <v>64.819500000000005</v>
      </c>
      <c r="CA44" s="189">
        <f t="shared" si="224"/>
        <v>9.1999999999999998E-2</v>
      </c>
      <c r="CB44" s="189">
        <v>52.567599999999999</v>
      </c>
      <c r="CC44" s="189">
        <f t="shared" si="225"/>
        <v>9.1999999999999998E-2</v>
      </c>
      <c r="CD44" s="189">
        <v>42.631500000000003</v>
      </c>
      <c r="CE44" s="189">
        <f t="shared" si="226"/>
        <v>9.1999999999999998E-2</v>
      </c>
      <c r="CF44" s="189">
        <v>34.573399999999999</v>
      </c>
      <c r="CG44" s="189">
        <f t="shared" si="227"/>
        <v>9.1999999999999998E-2</v>
      </c>
      <c r="CH44" s="189">
        <v>28.038499999999999</v>
      </c>
      <c r="CI44" s="189">
        <f t="shared" si="228"/>
        <v>9.1999999999999998E-2</v>
      </c>
      <c r="CJ44" s="189">
        <v>22.738800000000001</v>
      </c>
      <c r="CK44" s="189">
        <f t="shared" si="229"/>
        <v>9.1999999999999998E-2</v>
      </c>
      <c r="CL44" s="189">
        <v>18.440799999999999</v>
      </c>
      <c r="CM44" s="189">
        <f t="shared" si="230"/>
        <v>9.1999999999999998E-2</v>
      </c>
      <c r="CN44" s="189">
        <v>14.9552</v>
      </c>
      <c r="CO44" s="189">
        <f t="shared" si="231"/>
        <v>9.1999999999999998E-2</v>
      </c>
      <c r="CP44" s="189">
        <v>12.128399999999999</v>
      </c>
      <c r="CQ44" s="189">
        <f t="shared" si="232"/>
        <v>9.1999999999999998E-2</v>
      </c>
      <c r="CR44" s="189">
        <v>9.8360000000000003</v>
      </c>
      <c r="CS44" s="189">
        <f t="shared" si="233"/>
        <v>9.1999999999999998E-2</v>
      </c>
      <c r="CT44" s="189">
        <v>7.9767999999999999</v>
      </c>
      <c r="CU44" s="189">
        <f t="shared" si="234"/>
        <v>9.1999999999999998E-2</v>
      </c>
      <c r="CV44" s="189">
        <v>6.4690000000000003</v>
      </c>
      <c r="CW44" s="189">
        <f t="shared" si="235"/>
        <v>9.1999999999999998E-2</v>
      </c>
      <c r="CX44" s="189">
        <v>5.2462999999999997</v>
      </c>
      <c r="CY44" s="189">
        <f t="shared" si="236"/>
        <v>9.1999999999999998E-2</v>
      </c>
      <c r="CZ44" s="189">
        <v>4.2546999999999997</v>
      </c>
      <c r="DA44" s="189">
        <f t="shared" si="237"/>
        <v>9.1999999999999998E-2</v>
      </c>
      <c r="DB44" s="189">
        <v>3.4504999999999999</v>
      </c>
      <c r="DC44" s="189">
        <f t="shared" si="238"/>
        <v>9.1999999999999998E-2</v>
      </c>
      <c r="DD44" s="189">
        <v>2.7982999999999998</v>
      </c>
      <c r="DE44" s="189">
        <f t="shared" si="239"/>
        <v>9.1999999999999998E-2</v>
      </c>
      <c r="DF44" s="189">
        <v>2.2692999999999999</v>
      </c>
      <c r="DG44" s="189">
        <f t="shared" si="240"/>
        <v>9.1999999999999998E-2</v>
      </c>
      <c r="DH44" s="189">
        <v>1.8404</v>
      </c>
      <c r="DI44" s="189">
        <f t="shared" si="241"/>
        <v>9.1999999999999998E-2</v>
      </c>
      <c r="DJ44" s="189">
        <v>1.4924999999999999</v>
      </c>
      <c r="DK44" s="189">
        <f t="shared" si="242"/>
        <v>9.1999999999999998E-2</v>
      </c>
      <c r="DL44" s="189">
        <v>1.2103999999999999</v>
      </c>
      <c r="DM44" s="189">
        <f t="shared" si="243"/>
        <v>9.1999999999999998E-2</v>
      </c>
      <c r="DN44" s="184">
        <v>0.98160000000000003</v>
      </c>
      <c r="DO44" s="185">
        <f t="shared" si="244"/>
        <v>9.1999999999999998E-2</v>
      </c>
      <c r="DP44" s="185">
        <v>0.79610000000000003</v>
      </c>
      <c r="DQ44" s="185">
        <f t="shared" si="245"/>
        <v>9.1999999999999998E-2</v>
      </c>
      <c r="DR44" s="185">
        <v>0.64559999999999995</v>
      </c>
      <c r="DS44" s="185">
        <f t="shared" si="246"/>
        <v>9.1999999999999998E-2</v>
      </c>
      <c r="DT44" s="185">
        <v>0.52359999999999995</v>
      </c>
      <c r="DU44" s="185">
        <f t="shared" si="247"/>
        <v>9.1999999999999998E-2</v>
      </c>
      <c r="DV44" s="185">
        <v>0.42459999999999998</v>
      </c>
      <c r="DW44" s="185">
        <f t="shared" si="248"/>
        <v>9.1999999999999998E-2</v>
      </c>
      <c r="DX44" s="185">
        <v>0.34439999999999998</v>
      </c>
      <c r="DY44" s="185">
        <f t="shared" si="249"/>
        <v>9.1999999999999998E-2</v>
      </c>
      <c r="DZ44" s="185">
        <v>0.27929999999999999</v>
      </c>
      <c r="EA44" s="185">
        <f t="shared" si="250"/>
        <v>9.1999999999999998E-2</v>
      </c>
    </row>
    <row r="45" spans="1:131" s="167" customFormat="1" ht="15" customHeight="1" x14ac:dyDescent="0.25">
      <c r="A45" s="170" t="s">
        <v>132</v>
      </c>
      <c r="B45" s="170">
        <v>991</v>
      </c>
      <c r="C45" s="169" t="s">
        <v>18</v>
      </c>
      <c r="D45" s="67">
        <f>(LARGE('Annual Heat Inputs'!D45:K45,1)+LARGE('Annual Heat Inputs'!D45:K45,2)+LARGE('Annual Heat Inputs'!D45:K45,3))/3</f>
        <v>14533204.334333332</v>
      </c>
      <c r="E45" s="68">
        <v>1165162556</v>
      </c>
      <c r="F45" s="107">
        <f t="shared" ref="F45:F46" si="251">D45/E45</f>
        <v>1.2473113094387263E-2</v>
      </c>
      <c r="G45" s="97">
        <v>161456</v>
      </c>
      <c r="H45" s="101">
        <f t="shared" ref="H45:H46" si="252">PRODUCT(F45,G45)</f>
        <v>2013.85894776739</v>
      </c>
      <c r="I45" s="101">
        <f>MIN(H45,'SO2 Annual Emissions'!L45,' Retirement Adjustments'!D45)</f>
        <v>5.0830000000000002</v>
      </c>
      <c r="J45" s="101">
        <v>80318.265899999999</v>
      </c>
      <c r="K45" s="101">
        <f t="shared" si="190"/>
        <v>5.0830000000000002</v>
      </c>
      <c r="L45" s="101">
        <v>65136.826500000003</v>
      </c>
      <c r="M45" s="101">
        <f t="shared" si="191"/>
        <v>5.0830000000000002</v>
      </c>
      <c r="N45" s="101">
        <v>52824.922500000001</v>
      </c>
      <c r="O45" s="101">
        <f t="shared" si="192"/>
        <v>5.0830000000000002</v>
      </c>
      <c r="P45" s="101">
        <v>42840.1656</v>
      </c>
      <c r="Q45" s="101">
        <f t="shared" si="193"/>
        <v>5.0830000000000002</v>
      </c>
      <c r="R45" s="101">
        <v>34742.6878</v>
      </c>
      <c r="S45" s="101">
        <f t="shared" si="194"/>
        <v>5.0830000000000002</v>
      </c>
      <c r="T45" s="101">
        <v>28175.762999999999</v>
      </c>
      <c r="U45" s="101">
        <f t="shared" si="195"/>
        <v>5.0830000000000002</v>
      </c>
      <c r="V45" s="101">
        <v>22850.0923</v>
      </c>
      <c r="W45" s="101">
        <f t="shared" si="196"/>
        <v>5.0830000000000002</v>
      </c>
      <c r="X45" s="101">
        <v>18531.058700000001</v>
      </c>
      <c r="Y45" s="101">
        <f t="shared" si="197"/>
        <v>5.0830000000000002</v>
      </c>
      <c r="Z45" s="101">
        <v>15028.391600000001</v>
      </c>
      <c r="AA45" s="101">
        <f t="shared" si="198"/>
        <v>5.0830000000000002</v>
      </c>
      <c r="AB45" s="101">
        <v>12187.784799999999</v>
      </c>
      <c r="AC45" s="101">
        <f t="shared" si="199"/>
        <v>5.0830000000000002</v>
      </c>
      <c r="AD45" s="101">
        <v>9884.0980999999992</v>
      </c>
      <c r="AE45" s="101">
        <f t="shared" si="200"/>
        <v>5.0830000000000002</v>
      </c>
      <c r="AF45" s="101">
        <v>8015.8451999999997</v>
      </c>
      <c r="AG45" s="101">
        <f t="shared" si="201"/>
        <v>5.0830000000000002</v>
      </c>
      <c r="AH45" s="101">
        <v>6500.7219999999998</v>
      </c>
      <c r="AI45" s="101">
        <f t="shared" si="202"/>
        <v>5.0830000000000002</v>
      </c>
      <c r="AJ45" s="101">
        <v>5271.9813999999997</v>
      </c>
      <c r="AK45" s="101">
        <f t="shared" si="203"/>
        <v>5.0830000000000002</v>
      </c>
      <c r="AL45" s="101">
        <v>4275.4924000000001</v>
      </c>
      <c r="AM45" s="101">
        <f t="shared" si="204"/>
        <v>5.0830000000000002</v>
      </c>
      <c r="AN45" s="101">
        <v>3467.3557999999998</v>
      </c>
      <c r="AO45" s="101">
        <f t="shared" si="205"/>
        <v>5.0830000000000002</v>
      </c>
      <c r="AP45" s="101">
        <v>2811.97</v>
      </c>
      <c r="AQ45" s="101">
        <f t="shared" si="206"/>
        <v>5.0830000000000002</v>
      </c>
      <c r="AR45" s="101">
        <v>2280.4625999999998</v>
      </c>
      <c r="AS45" s="101">
        <f t="shared" si="207"/>
        <v>5.0830000000000002</v>
      </c>
      <c r="AT45" s="101">
        <v>1849.4186</v>
      </c>
      <c r="AU45" s="101">
        <f t="shared" si="208"/>
        <v>5.0830000000000002</v>
      </c>
      <c r="AV45" s="101">
        <v>1499.8489</v>
      </c>
      <c r="AW45" s="101">
        <f t="shared" si="209"/>
        <v>5.0830000000000002</v>
      </c>
      <c r="AX45" s="195">
        <v>1216.3534</v>
      </c>
      <c r="AY45" s="188">
        <f t="shared" si="210"/>
        <v>5.0830000000000002</v>
      </c>
      <c r="AZ45" s="188">
        <v>986.44309999999996</v>
      </c>
      <c r="BA45" s="188">
        <f t="shared" si="211"/>
        <v>5.0830000000000002</v>
      </c>
      <c r="BB45" s="188">
        <v>799.9896</v>
      </c>
      <c r="BC45" s="188">
        <f t="shared" si="212"/>
        <v>5.0830000000000002</v>
      </c>
      <c r="BD45" s="188">
        <v>648.77869999999996</v>
      </c>
      <c r="BE45" s="188">
        <f t="shared" si="213"/>
        <v>5.0830000000000002</v>
      </c>
      <c r="BF45" s="188">
        <v>526.14909999999998</v>
      </c>
      <c r="BG45" s="188">
        <f t="shared" si="214"/>
        <v>5.0830000000000002</v>
      </c>
      <c r="BH45" s="188">
        <v>424.69850000000002</v>
      </c>
      <c r="BI45" s="188">
        <f t="shared" si="215"/>
        <v>5.0830000000000002</v>
      </c>
      <c r="BJ45" s="188">
        <v>346.4237</v>
      </c>
      <c r="BK45" s="188">
        <f t="shared" si="216"/>
        <v>5.0830000000000002</v>
      </c>
      <c r="BL45" s="189">
        <v>280.94409999999999</v>
      </c>
      <c r="BM45" s="189">
        <f t="shared" si="217"/>
        <v>5.0830000000000002</v>
      </c>
      <c r="BN45" s="189">
        <v>227.84110000000001</v>
      </c>
      <c r="BO45" s="189">
        <f t="shared" si="218"/>
        <v>5.0830000000000002</v>
      </c>
      <c r="BP45" s="189">
        <v>184.77549999999999</v>
      </c>
      <c r="BQ45" s="189">
        <f t="shared" si="219"/>
        <v>5.0830000000000002</v>
      </c>
      <c r="BR45" s="189">
        <v>149.85</v>
      </c>
      <c r="BS45" s="189">
        <f t="shared" si="220"/>
        <v>5.0830000000000002</v>
      </c>
      <c r="BT45" s="189">
        <v>121.52589999999999</v>
      </c>
      <c r="BU45" s="189">
        <f t="shared" si="221"/>
        <v>5.0830000000000002</v>
      </c>
      <c r="BV45" s="189">
        <v>98.555599999999998</v>
      </c>
      <c r="BW45" s="189">
        <f t="shared" si="222"/>
        <v>5.0830000000000002</v>
      </c>
      <c r="BX45" s="189">
        <v>79.927000000000007</v>
      </c>
      <c r="BY45" s="189">
        <f t="shared" si="223"/>
        <v>5.0830000000000002</v>
      </c>
      <c r="BZ45" s="189">
        <v>64.819500000000005</v>
      </c>
      <c r="CA45" s="189">
        <f t="shared" si="224"/>
        <v>5.0830000000000002</v>
      </c>
      <c r="CB45" s="189">
        <v>52.567599999999999</v>
      </c>
      <c r="CC45" s="189">
        <f t="shared" si="225"/>
        <v>5.0830000000000002</v>
      </c>
      <c r="CD45" s="189">
        <v>42.631500000000003</v>
      </c>
      <c r="CE45" s="189">
        <f t="shared" si="226"/>
        <v>5.0830000000000002</v>
      </c>
      <c r="CF45" s="189">
        <v>34.573399999999999</v>
      </c>
      <c r="CG45" s="189">
        <f t="shared" si="227"/>
        <v>5.0830000000000002</v>
      </c>
      <c r="CH45" s="189">
        <v>28.038499999999999</v>
      </c>
      <c r="CI45" s="189">
        <f t="shared" si="228"/>
        <v>5.0830000000000002</v>
      </c>
      <c r="CJ45" s="189">
        <v>22.738800000000001</v>
      </c>
      <c r="CK45" s="189">
        <f t="shared" si="229"/>
        <v>5.0830000000000002</v>
      </c>
      <c r="CL45" s="189">
        <v>18.440799999999999</v>
      </c>
      <c r="CM45" s="189">
        <f t="shared" si="230"/>
        <v>5.0830000000000002</v>
      </c>
      <c r="CN45" s="189">
        <v>14.9552</v>
      </c>
      <c r="CO45" s="189">
        <f t="shared" si="231"/>
        <v>5.0830000000000002</v>
      </c>
      <c r="CP45" s="189">
        <v>12.128399999999999</v>
      </c>
      <c r="CQ45" s="189">
        <f t="shared" si="232"/>
        <v>5.0830000000000002</v>
      </c>
      <c r="CR45" s="189">
        <v>9.8360000000000003</v>
      </c>
      <c r="CS45" s="189">
        <f t="shared" si="233"/>
        <v>5.0830000000000002</v>
      </c>
      <c r="CT45" s="189">
        <v>7.9767999999999999</v>
      </c>
      <c r="CU45" s="189">
        <f t="shared" si="234"/>
        <v>5.0830000000000002</v>
      </c>
      <c r="CV45" s="189">
        <v>6.4690000000000003</v>
      </c>
      <c r="CW45" s="189">
        <f t="shared" si="235"/>
        <v>5.0830000000000002</v>
      </c>
      <c r="CX45" s="189">
        <v>5.2462999999999997</v>
      </c>
      <c r="CY45" s="189">
        <f t="shared" si="236"/>
        <v>5.0830000000000002</v>
      </c>
      <c r="CZ45" s="189">
        <v>4.2546999999999997</v>
      </c>
      <c r="DA45" s="189">
        <f t="shared" si="237"/>
        <v>5.0830000000000002</v>
      </c>
      <c r="DB45" s="189">
        <v>3.4504999999999999</v>
      </c>
      <c r="DC45" s="189">
        <f t="shared" si="238"/>
        <v>5.0830000000000002</v>
      </c>
      <c r="DD45" s="189">
        <v>2.7982999999999998</v>
      </c>
      <c r="DE45" s="189">
        <f t="shared" si="239"/>
        <v>5.0830000000000002</v>
      </c>
      <c r="DF45" s="189">
        <v>2.2692999999999999</v>
      </c>
      <c r="DG45" s="189">
        <f t="shared" si="240"/>
        <v>5.0830000000000002</v>
      </c>
      <c r="DH45" s="189">
        <v>1.8404</v>
      </c>
      <c r="DI45" s="189">
        <f t="shared" si="241"/>
        <v>5.0830000000000002</v>
      </c>
      <c r="DJ45" s="189">
        <v>1.4924999999999999</v>
      </c>
      <c r="DK45" s="189">
        <f t="shared" si="242"/>
        <v>5.0830000000000002</v>
      </c>
      <c r="DL45" s="189">
        <v>1.2103999999999999</v>
      </c>
      <c r="DM45" s="189">
        <f t="shared" si="243"/>
        <v>5.0830000000000002</v>
      </c>
      <c r="DN45" s="184">
        <v>0.98160000000000003</v>
      </c>
      <c r="DO45" s="185">
        <f t="shared" si="244"/>
        <v>5.0830000000000002</v>
      </c>
      <c r="DP45" s="185">
        <v>0.79610000000000003</v>
      </c>
      <c r="DQ45" s="185">
        <f t="shared" si="245"/>
        <v>5.0830000000000002</v>
      </c>
      <c r="DR45" s="185">
        <v>0.64559999999999995</v>
      </c>
      <c r="DS45" s="185">
        <f t="shared" si="246"/>
        <v>5.0830000000000002</v>
      </c>
      <c r="DT45" s="185">
        <v>0.52359999999999995</v>
      </c>
      <c r="DU45" s="185">
        <f t="shared" si="247"/>
        <v>5.0830000000000002</v>
      </c>
      <c r="DV45" s="185">
        <v>0.42459999999999998</v>
      </c>
      <c r="DW45" s="185">
        <f t="shared" si="248"/>
        <v>5.0830000000000002</v>
      </c>
      <c r="DX45" s="185">
        <v>0.34439999999999998</v>
      </c>
      <c r="DY45" s="185">
        <f t="shared" si="249"/>
        <v>5.0830000000000002</v>
      </c>
      <c r="DZ45" s="185">
        <v>0.27929999999999999</v>
      </c>
      <c r="EA45" s="185">
        <f t="shared" si="250"/>
        <v>5.0830000000000002</v>
      </c>
    </row>
    <row r="46" spans="1:131" s="167" customFormat="1" ht="15" customHeight="1" x14ac:dyDescent="0.25">
      <c r="A46" s="170" t="s">
        <v>132</v>
      </c>
      <c r="B46" s="170">
        <v>991</v>
      </c>
      <c r="C46" s="169" t="s">
        <v>19</v>
      </c>
      <c r="D46" s="67">
        <f>(LARGE('Annual Heat Inputs'!D46:K46,1)+LARGE('Annual Heat Inputs'!D46:K46,2)+LARGE('Annual Heat Inputs'!D46:K46,3))/3</f>
        <v>14295614.410000002</v>
      </c>
      <c r="E46" s="68">
        <v>1165162556</v>
      </c>
      <c r="F46" s="107">
        <f t="shared" si="251"/>
        <v>1.2269201697552665E-2</v>
      </c>
      <c r="G46" s="97">
        <v>161456</v>
      </c>
      <c r="H46" s="101">
        <f t="shared" si="252"/>
        <v>1980.9362292800631</v>
      </c>
      <c r="I46" s="101">
        <f>MIN(H46,'SO2 Annual Emissions'!L46,' Retirement Adjustments'!D46)</f>
        <v>5.24</v>
      </c>
      <c r="J46" s="101">
        <v>80318.265899999999</v>
      </c>
      <c r="K46" s="101">
        <f t="shared" si="190"/>
        <v>5.24</v>
      </c>
      <c r="L46" s="101">
        <v>65136.826500000003</v>
      </c>
      <c r="M46" s="101">
        <f t="shared" si="191"/>
        <v>5.24</v>
      </c>
      <c r="N46" s="101">
        <v>52824.922500000001</v>
      </c>
      <c r="O46" s="101">
        <f t="shared" si="192"/>
        <v>5.24</v>
      </c>
      <c r="P46" s="101">
        <v>42840.1656</v>
      </c>
      <c r="Q46" s="101">
        <f t="shared" si="193"/>
        <v>5.24</v>
      </c>
      <c r="R46" s="101">
        <v>34742.6878</v>
      </c>
      <c r="S46" s="101">
        <f t="shared" si="194"/>
        <v>5.24</v>
      </c>
      <c r="T46" s="101">
        <v>28175.762999999999</v>
      </c>
      <c r="U46" s="101">
        <f t="shared" si="195"/>
        <v>5.24</v>
      </c>
      <c r="V46" s="101">
        <v>22850.0923</v>
      </c>
      <c r="W46" s="101">
        <f t="shared" si="196"/>
        <v>5.24</v>
      </c>
      <c r="X46" s="101">
        <v>18531.058700000001</v>
      </c>
      <c r="Y46" s="101">
        <f t="shared" si="197"/>
        <v>5.24</v>
      </c>
      <c r="Z46" s="101">
        <v>15028.391600000001</v>
      </c>
      <c r="AA46" s="101">
        <f t="shared" si="198"/>
        <v>5.24</v>
      </c>
      <c r="AB46" s="101">
        <v>12187.784799999999</v>
      </c>
      <c r="AC46" s="101">
        <f t="shared" si="199"/>
        <v>5.24</v>
      </c>
      <c r="AD46" s="101">
        <v>9884.0980999999992</v>
      </c>
      <c r="AE46" s="101">
        <f t="shared" si="200"/>
        <v>5.24</v>
      </c>
      <c r="AF46" s="101">
        <v>8015.8451999999997</v>
      </c>
      <c r="AG46" s="101">
        <f t="shared" si="201"/>
        <v>5.24</v>
      </c>
      <c r="AH46" s="101">
        <v>6500.7219999999998</v>
      </c>
      <c r="AI46" s="101">
        <f t="shared" si="202"/>
        <v>5.24</v>
      </c>
      <c r="AJ46" s="101">
        <v>5271.9813999999997</v>
      </c>
      <c r="AK46" s="101">
        <f t="shared" si="203"/>
        <v>5.24</v>
      </c>
      <c r="AL46" s="101">
        <v>4275.4924000000001</v>
      </c>
      <c r="AM46" s="101">
        <f t="shared" si="204"/>
        <v>5.24</v>
      </c>
      <c r="AN46" s="101">
        <v>3467.3557999999998</v>
      </c>
      <c r="AO46" s="101">
        <f t="shared" si="205"/>
        <v>5.24</v>
      </c>
      <c r="AP46" s="101">
        <v>2811.97</v>
      </c>
      <c r="AQ46" s="101">
        <f t="shared" si="206"/>
        <v>5.24</v>
      </c>
      <c r="AR46" s="101">
        <v>2280.4625999999998</v>
      </c>
      <c r="AS46" s="101">
        <f t="shared" si="207"/>
        <v>5.24</v>
      </c>
      <c r="AT46" s="101">
        <v>1849.4186</v>
      </c>
      <c r="AU46" s="101">
        <f t="shared" si="208"/>
        <v>5.24</v>
      </c>
      <c r="AV46" s="101">
        <v>1499.8489</v>
      </c>
      <c r="AW46" s="101">
        <f t="shared" si="209"/>
        <v>5.24</v>
      </c>
      <c r="AX46" s="195">
        <v>1216.3534</v>
      </c>
      <c r="AY46" s="188">
        <f t="shared" si="210"/>
        <v>5.24</v>
      </c>
      <c r="AZ46" s="188">
        <v>986.44309999999996</v>
      </c>
      <c r="BA46" s="188">
        <f t="shared" si="211"/>
        <v>5.24</v>
      </c>
      <c r="BB46" s="188">
        <v>799.9896</v>
      </c>
      <c r="BC46" s="188">
        <f t="shared" si="212"/>
        <v>5.24</v>
      </c>
      <c r="BD46" s="188">
        <v>648.77869999999996</v>
      </c>
      <c r="BE46" s="188">
        <f t="shared" si="213"/>
        <v>5.24</v>
      </c>
      <c r="BF46" s="188">
        <v>526.14909999999998</v>
      </c>
      <c r="BG46" s="188">
        <f t="shared" si="214"/>
        <v>5.24</v>
      </c>
      <c r="BH46" s="188">
        <v>424.69850000000002</v>
      </c>
      <c r="BI46" s="188">
        <f t="shared" si="215"/>
        <v>5.24</v>
      </c>
      <c r="BJ46" s="188">
        <v>346.4237</v>
      </c>
      <c r="BK46" s="188">
        <f t="shared" si="216"/>
        <v>5.24</v>
      </c>
      <c r="BL46" s="189">
        <v>280.94409999999999</v>
      </c>
      <c r="BM46" s="189">
        <f t="shared" si="217"/>
        <v>5.24</v>
      </c>
      <c r="BN46" s="189">
        <v>227.84110000000001</v>
      </c>
      <c r="BO46" s="189">
        <f t="shared" si="218"/>
        <v>5.24</v>
      </c>
      <c r="BP46" s="189">
        <v>184.77549999999999</v>
      </c>
      <c r="BQ46" s="189">
        <f t="shared" si="219"/>
        <v>5.24</v>
      </c>
      <c r="BR46" s="189">
        <v>149.85</v>
      </c>
      <c r="BS46" s="189">
        <f t="shared" si="220"/>
        <v>5.24</v>
      </c>
      <c r="BT46" s="189">
        <v>121.52589999999999</v>
      </c>
      <c r="BU46" s="189">
        <f t="shared" si="221"/>
        <v>5.24</v>
      </c>
      <c r="BV46" s="189">
        <v>98.555599999999998</v>
      </c>
      <c r="BW46" s="189">
        <f t="shared" si="222"/>
        <v>5.24</v>
      </c>
      <c r="BX46" s="189">
        <v>79.927000000000007</v>
      </c>
      <c r="BY46" s="189">
        <f t="shared" si="223"/>
        <v>5.24</v>
      </c>
      <c r="BZ46" s="189">
        <v>64.819500000000005</v>
      </c>
      <c r="CA46" s="189">
        <f t="shared" si="224"/>
        <v>5.24</v>
      </c>
      <c r="CB46" s="189">
        <v>52.567599999999999</v>
      </c>
      <c r="CC46" s="189">
        <f t="shared" si="225"/>
        <v>5.24</v>
      </c>
      <c r="CD46" s="189">
        <v>42.631500000000003</v>
      </c>
      <c r="CE46" s="189">
        <f t="shared" si="226"/>
        <v>5.24</v>
      </c>
      <c r="CF46" s="189">
        <v>34.573399999999999</v>
      </c>
      <c r="CG46" s="189">
        <f t="shared" si="227"/>
        <v>5.24</v>
      </c>
      <c r="CH46" s="189">
        <v>28.038499999999999</v>
      </c>
      <c r="CI46" s="189">
        <f t="shared" si="228"/>
        <v>5.24</v>
      </c>
      <c r="CJ46" s="189">
        <v>22.738800000000001</v>
      </c>
      <c r="CK46" s="189">
        <f t="shared" si="229"/>
        <v>5.24</v>
      </c>
      <c r="CL46" s="189">
        <v>18.440799999999999</v>
      </c>
      <c r="CM46" s="189">
        <f t="shared" si="230"/>
        <v>5.24</v>
      </c>
      <c r="CN46" s="189">
        <v>14.9552</v>
      </c>
      <c r="CO46" s="189">
        <f t="shared" si="231"/>
        <v>5.24</v>
      </c>
      <c r="CP46" s="189">
        <v>12.128399999999999</v>
      </c>
      <c r="CQ46" s="189">
        <f t="shared" si="232"/>
        <v>5.24</v>
      </c>
      <c r="CR46" s="189">
        <v>9.8360000000000003</v>
      </c>
      <c r="CS46" s="189">
        <f t="shared" si="233"/>
        <v>5.24</v>
      </c>
      <c r="CT46" s="189">
        <v>7.9767999999999999</v>
      </c>
      <c r="CU46" s="189">
        <f t="shared" si="234"/>
        <v>5.24</v>
      </c>
      <c r="CV46" s="189">
        <v>6.4690000000000003</v>
      </c>
      <c r="CW46" s="189">
        <f t="shared" si="235"/>
        <v>5.24</v>
      </c>
      <c r="CX46" s="189">
        <v>5.2462999999999997</v>
      </c>
      <c r="CY46" s="189">
        <f t="shared" si="236"/>
        <v>5.24</v>
      </c>
      <c r="CZ46" s="189">
        <v>4.2546999999999997</v>
      </c>
      <c r="DA46" s="189">
        <f t="shared" si="237"/>
        <v>5.24</v>
      </c>
      <c r="DB46" s="189">
        <v>3.4504999999999999</v>
      </c>
      <c r="DC46" s="189">
        <f t="shared" si="238"/>
        <v>5.24</v>
      </c>
      <c r="DD46" s="189">
        <v>2.7982999999999998</v>
      </c>
      <c r="DE46" s="189">
        <f t="shared" si="239"/>
        <v>5.24</v>
      </c>
      <c r="DF46" s="189">
        <v>2.2692999999999999</v>
      </c>
      <c r="DG46" s="189">
        <f t="shared" si="240"/>
        <v>5.24</v>
      </c>
      <c r="DH46" s="189">
        <v>1.8404</v>
      </c>
      <c r="DI46" s="189">
        <f t="shared" si="241"/>
        <v>5.24</v>
      </c>
      <c r="DJ46" s="189">
        <v>1.4924999999999999</v>
      </c>
      <c r="DK46" s="189">
        <f t="shared" si="242"/>
        <v>5.24</v>
      </c>
      <c r="DL46" s="189">
        <v>1.2103999999999999</v>
      </c>
      <c r="DM46" s="189">
        <f t="shared" si="243"/>
        <v>5.24</v>
      </c>
      <c r="DN46" s="184">
        <v>0.98160000000000003</v>
      </c>
      <c r="DO46" s="185">
        <f t="shared" si="244"/>
        <v>5.24</v>
      </c>
      <c r="DP46" s="185">
        <v>0.79610000000000003</v>
      </c>
      <c r="DQ46" s="185">
        <f t="shared" si="245"/>
        <v>5.24</v>
      </c>
      <c r="DR46" s="185">
        <v>0.64559999999999995</v>
      </c>
      <c r="DS46" s="185">
        <f t="shared" si="246"/>
        <v>5.24</v>
      </c>
      <c r="DT46" s="185">
        <v>0.52359999999999995</v>
      </c>
      <c r="DU46" s="185">
        <f t="shared" si="247"/>
        <v>5.24</v>
      </c>
      <c r="DV46" s="185">
        <v>0.42459999999999998</v>
      </c>
      <c r="DW46" s="185">
        <f t="shared" si="248"/>
        <v>5.24</v>
      </c>
      <c r="DX46" s="185">
        <v>0.34439999999999998</v>
      </c>
      <c r="DY46" s="185">
        <f t="shared" si="249"/>
        <v>5.24</v>
      </c>
      <c r="DZ46" s="185">
        <v>0.27929999999999999</v>
      </c>
      <c r="EA46" s="185">
        <f t="shared" si="250"/>
        <v>5.24</v>
      </c>
    </row>
    <row r="47" spans="1:131" ht="15" customHeight="1" x14ac:dyDescent="0.25">
      <c r="A47" s="42" t="s">
        <v>133</v>
      </c>
      <c r="B47" s="6">
        <v>990</v>
      </c>
      <c r="C47" s="6">
        <v>50</v>
      </c>
      <c r="D47" s="67">
        <f>(LARGE('Annual Heat Inputs'!D47:K47,1)+LARGE('Annual Heat Inputs'!D47:K47,2)+LARGE('Annual Heat Inputs'!D47:K47,3))/3</f>
        <v>5880455.1296666665</v>
      </c>
      <c r="E47" s="68">
        <v>1165162556</v>
      </c>
      <c r="F47" s="107">
        <f t="shared" si="0"/>
        <v>5.0468967607869702E-3</v>
      </c>
      <c r="G47" s="97">
        <v>161456</v>
      </c>
      <c r="H47" s="101">
        <f t="shared" si="1"/>
        <v>814.85176340962107</v>
      </c>
      <c r="I47" s="101">
        <f>MIN(H47,'SO2 Annual Emissions'!L47,' Retirement Adjustments'!D47)</f>
        <v>814.85176340962107</v>
      </c>
      <c r="J47" s="101">
        <v>80318.265899999999</v>
      </c>
      <c r="K47" s="101">
        <f t="shared" ref="K47:K48" si="253">PRODUCT(F47,J47)+H47</f>
        <v>1220.2097594123577</v>
      </c>
      <c r="L47" s="101">
        <v>65136.826500000003</v>
      </c>
      <c r="M47" s="101">
        <f t="shared" ref="M47:M48" si="254">PRODUCT(F47,L47)+K47</f>
        <v>1548.9485980831505</v>
      </c>
      <c r="N47" s="101">
        <v>52824.922500000001</v>
      </c>
      <c r="O47" s="101">
        <f t="shared" ref="O47:O48" si="255">PRODUCT(F47,N47)+M47</f>
        <v>1815.5505283372231</v>
      </c>
      <c r="P47" s="101">
        <v>42840.1656</v>
      </c>
      <c r="Q47" s="101">
        <f t="shared" ref="Q47:Q48" si="256">PRODUCT(F47,P47)+O47</f>
        <v>2031.7604213354405</v>
      </c>
      <c r="R47" s="101">
        <v>34742.6878</v>
      </c>
      <c r="S47" s="101">
        <f t="shared" ref="S47:S48" si="257">PRODUCT(F47,R47)+Q47</f>
        <v>2207.1031798542936</v>
      </c>
      <c r="T47" s="101">
        <v>28175.762999999999</v>
      </c>
      <c r="U47" s="101">
        <f t="shared" ref="U47:U48" si="258">PRODUCT(F47,T47)+S47</f>
        <v>2349.3033468716949</v>
      </c>
      <c r="V47" s="101">
        <v>22850.0923</v>
      </c>
      <c r="W47" s="101">
        <f t="shared" ref="W47:W48" si="259">PRODUCT(F47,V47)+U47</f>
        <v>2464.6254036842483</v>
      </c>
      <c r="X47" s="101">
        <v>18531.058700000001</v>
      </c>
      <c r="Y47" s="101">
        <f t="shared" ref="Y47:Y48" si="260">PRODUCT(F47,X47)+W47</f>
        <v>2558.1497438112315</v>
      </c>
      <c r="Z47" s="101">
        <v>15028.391600000001</v>
      </c>
      <c r="AA47" s="101">
        <f t="shared" ref="AA47:AA48" si="261">PRODUCT(F47,Z47)+Y47</f>
        <v>2633.9964846971097</v>
      </c>
      <c r="AB47" s="101">
        <v>12187.784799999999</v>
      </c>
      <c r="AC47" s="101">
        <f t="shared" ref="AC47:AC48" si="262">PRODUCT(F47,AB47)+AA47</f>
        <v>2695.5069763253982</v>
      </c>
      <c r="AD47" s="101">
        <v>9884.0980999999992</v>
      </c>
      <c r="AE47" s="101">
        <f t="shared" ref="AE47:AE48" si="263">PRODUCT(F47,AD47)+AC47</f>
        <v>2745.390999009589</v>
      </c>
      <c r="AF47" s="101">
        <v>8015.8451999999997</v>
      </c>
      <c r="AG47" s="101">
        <f t="shared" ref="AG47:AG48" si="264">PRODUCT(F47,AF47)+AE47</f>
        <v>2785.8461421844386</v>
      </c>
      <c r="AH47" s="101">
        <v>6500.7219999999998</v>
      </c>
      <c r="AI47" s="101">
        <f t="shared" ref="AI47:AI48" si="265">PRODUCT(F47,AH47)+AG47</f>
        <v>2818.654614989015</v>
      </c>
      <c r="AJ47" s="101">
        <v>5271.9813999999997</v>
      </c>
      <c r="AK47" s="101">
        <f t="shared" ref="AK47:AK48" si="266">PRODUCT(F47,AJ47)+AI47</f>
        <v>2845.261760839604</v>
      </c>
      <c r="AL47" s="101">
        <v>4275.4924000000001</v>
      </c>
      <c r="AM47" s="101">
        <f t="shared" ref="AM47:AM48" si="267">PRODUCT(F47,AL47)+AK47</f>
        <v>2866.8397295839331</v>
      </c>
      <c r="AN47" s="101">
        <v>3467.3557999999998</v>
      </c>
      <c r="AO47" s="101">
        <f t="shared" ref="AO47:AO48" si="268">PRODUCT(F47,AN47)+AM47</f>
        <v>2884.339116339449</v>
      </c>
      <c r="AP47" s="101">
        <v>2811.97</v>
      </c>
      <c r="AQ47" s="101">
        <f t="shared" ref="AQ47:AQ48" si="269">PRODUCT(F47,AP47)+AO47</f>
        <v>2898.5308386238789</v>
      </c>
      <c r="AR47" s="101">
        <v>2280.4625999999998</v>
      </c>
      <c r="AS47" s="101">
        <f t="shared" ref="AS47:AS48" si="270">PRODUCT(F47,AR47)+AQ47</f>
        <v>2910.0400979329147</v>
      </c>
      <c r="AT47" s="101">
        <v>1849.4186</v>
      </c>
      <c r="AU47" s="101">
        <f t="shared" ref="AU47:AU48" si="271">PRODUCT(F47,AT47)+AS47</f>
        <v>2919.3739226745938</v>
      </c>
      <c r="AV47" s="101">
        <v>1499.8489</v>
      </c>
      <c r="AW47" s="101">
        <f t="shared" ref="AW47:AW48" si="272">PRODUCT(F47,AV47)+AU47</f>
        <v>2926.9435052296735</v>
      </c>
      <c r="AX47" s="195">
        <v>1216.3534</v>
      </c>
      <c r="AY47" s="188">
        <f t="shared" ref="AY47:AY48" si="273">PRODUCT(F47,AX47)+AW47</f>
        <v>2933.0823152641055</v>
      </c>
      <c r="AZ47" s="188">
        <v>986.44309999999996</v>
      </c>
      <c r="BA47" s="188">
        <f t="shared" ref="BA47:BA48" si="274">PRODUCT(F47,AZ47)+AY47</f>
        <v>2938.0607917501961</v>
      </c>
      <c r="BB47" s="188">
        <v>799.9896</v>
      </c>
      <c r="BC47" s="188">
        <f t="shared" ref="BC47:BC48" si="275">PRODUCT(F47,BB47)+BA47</f>
        <v>2942.0982566710995</v>
      </c>
      <c r="BD47" s="188">
        <v>648.77869999999996</v>
      </c>
      <c r="BE47" s="188">
        <f t="shared" ref="BE47:BE48" si="276">PRODUCT(F47,BD47)+BC47</f>
        <v>2945.3725757905972</v>
      </c>
      <c r="BF47" s="188">
        <v>526.14909999999998</v>
      </c>
      <c r="BG47" s="188">
        <f t="shared" ref="BG47:BG48" si="277">PRODUCT(F47,BF47)+BE47</f>
        <v>2948.0279959790782</v>
      </c>
      <c r="BH47" s="188">
        <v>424.69850000000002</v>
      </c>
      <c r="BI47" s="188">
        <f t="shared" ref="BI47:BI48" si="278">PRODUCT(F47,BH47)+BG47</f>
        <v>2950.1714054630393</v>
      </c>
      <c r="BJ47" s="188">
        <v>346.4237</v>
      </c>
      <c r="BK47" s="188">
        <f t="shared" ref="BK47:BK48" si="279">PRODUCT(F47,BJ47)+BI47</f>
        <v>2951.919770112429</v>
      </c>
      <c r="BL47" s="189">
        <v>280.94409999999999</v>
      </c>
      <c r="BM47" s="189">
        <f t="shared" ref="BM47:BM48" si="280">PRODUCT(F47,BL47)+BK47</f>
        <v>2953.3376659806813</v>
      </c>
      <c r="BN47" s="189">
        <v>227.84110000000001</v>
      </c>
      <c r="BO47" s="189">
        <f t="shared" ref="BO47:BO48" si="281">PRODUCT(F47,BN47)+BM47</f>
        <v>2954.4875564902454</v>
      </c>
      <c r="BP47" s="189">
        <v>184.77549999999999</v>
      </c>
      <c r="BQ47" s="189">
        <f t="shared" ref="BQ47:BQ48" si="282">PRODUCT(F47,BP47)+BO47</f>
        <v>2955.4200993626682</v>
      </c>
      <c r="BR47" s="189">
        <v>149.85</v>
      </c>
      <c r="BS47" s="189">
        <f t="shared" ref="BS47:BS48" si="283">PRODUCT(F47,BR47)+BQ47</f>
        <v>2956.176376842272</v>
      </c>
      <c r="BT47" s="189">
        <v>121.52589999999999</v>
      </c>
      <c r="BU47" s="189">
        <f t="shared" ref="BU47:BU48" si="284">PRODUCT(F47,BT47)+BS47</f>
        <v>2956.789705513334</v>
      </c>
      <c r="BV47" s="189">
        <v>98.555599999999998</v>
      </c>
      <c r="BW47" s="189">
        <f t="shared" ref="BW47:BW48" si="285">PRODUCT(F47,BV47)+BU47</f>
        <v>2957.2871054517313</v>
      </c>
      <c r="BX47" s="189">
        <v>79.927000000000007</v>
      </c>
      <c r="BY47" s="189">
        <f t="shared" ref="BY47:BY48" si="286">PRODUCT(F47,BX47)+BW47</f>
        <v>2957.6904887691308</v>
      </c>
      <c r="BZ47" s="189">
        <v>64.819500000000005</v>
      </c>
      <c r="CA47" s="189">
        <f t="shared" ref="CA47:CA48" si="287">PRODUCT(F47,BZ47)+BY47</f>
        <v>2958.0176260937164</v>
      </c>
      <c r="CB47" s="189">
        <v>52.567599999999999</v>
      </c>
      <c r="CC47" s="189">
        <f t="shared" ref="CC47:CC48" si="288">PRODUCT(F47,CB47)+CA47</f>
        <v>2958.282929343879</v>
      </c>
      <c r="CD47" s="189">
        <v>42.631500000000003</v>
      </c>
      <c r="CE47" s="189">
        <f t="shared" ref="CE47:CE48" si="289">PRODUCT(F47,CD47)+CC47</f>
        <v>2958.4980861231365</v>
      </c>
      <c r="CF47" s="189">
        <v>34.573399999999999</v>
      </c>
      <c r="CG47" s="189">
        <f t="shared" ref="CG47:CG48" si="290">PRODUCT(F47,CF47)+CE47</f>
        <v>2958.672574503606</v>
      </c>
      <c r="CH47" s="189">
        <v>28.038499999999999</v>
      </c>
      <c r="CI47" s="189">
        <f t="shared" ref="CI47:CI48" si="291">PRODUCT(F47,CH47)+CG47</f>
        <v>2958.8140819184332</v>
      </c>
      <c r="CJ47" s="189">
        <v>22.738800000000001</v>
      </c>
      <c r="CK47" s="189">
        <f t="shared" ref="CK47:CK48" si="292">PRODUCT(F47,CJ47)+CI47</f>
        <v>2958.9288422944974</v>
      </c>
      <c r="CL47" s="189">
        <v>18.440799999999999</v>
      </c>
      <c r="CM47" s="189">
        <f t="shared" ref="CM47:CM48" si="293">PRODUCT(F47,CL47)+CK47</f>
        <v>2959.0219111082838</v>
      </c>
      <c r="CN47" s="189">
        <v>14.9552</v>
      </c>
      <c r="CO47" s="189">
        <f t="shared" ref="CO47:CO48" si="294">PRODUCT(F47,CN47)+CM47</f>
        <v>2959.0973884587206</v>
      </c>
      <c r="CP47" s="189">
        <v>12.128399999999999</v>
      </c>
      <c r="CQ47" s="189">
        <f t="shared" ref="CQ47:CQ48" si="295">PRODUCT(F47,CP47)+CO47</f>
        <v>2959.1585992413943</v>
      </c>
      <c r="CR47" s="189">
        <v>9.8360000000000003</v>
      </c>
      <c r="CS47" s="189">
        <f t="shared" ref="CS47:CS48" si="296">PRODUCT(F47,CR47)+CQ47</f>
        <v>2959.2082405179335</v>
      </c>
      <c r="CT47" s="189">
        <v>7.9767999999999999</v>
      </c>
      <c r="CU47" s="189">
        <f t="shared" ref="CU47:CU48" si="297">PRODUCT(F47,CT47)+CS47</f>
        <v>2959.2484986040149</v>
      </c>
      <c r="CV47" s="189">
        <v>6.4690000000000003</v>
      </c>
      <c r="CW47" s="189">
        <f t="shared" ref="CW47:CW48" si="298">PRODUCT(F47,CV47)+CU47</f>
        <v>2959.2811469791604</v>
      </c>
      <c r="CX47" s="189">
        <v>5.2462999999999997</v>
      </c>
      <c r="CY47" s="189">
        <f t="shared" ref="CY47:CY48" si="299">PRODUCT(F47,CX47)+CW47</f>
        <v>2959.3076245136367</v>
      </c>
      <c r="CZ47" s="189">
        <v>4.2546999999999997</v>
      </c>
      <c r="DA47" s="189">
        <f t="shared" ref="DA47:DA48" si="300">PRODUCT(F47,CZ47)+CY47</f>
        <v>2959.3290975452846</v>
      </c>
      <c r="DB47" s="189">
        <v>3.4504999999999999</v>
      </c>
      <c r="DC47" s="189">
        <f t="shared" ref="DC47:DC48" si="301">PRODUCT(F47,DB47)+DA47</f>
        <v>2959.3465118625577</v>
      </c>
      <c r="DD47" s="189">
        <v>2.7982999999999998</v>
      </c>
      <c r="DE47" s="189">
        <f t="shared" ref="DE47:DE48" si="302">PRODUCT(F47,DD47)+DC47</f>
        <v>2959.3606345937633</v>
      </c>
      <c r="DF47" s="189">
        <v>2.2692999999999999</v>
      </c>
      <c r="DG47" s="189">
        <f t="shared" ref="DG47:DG48" si="303">PRODUCT(F47,DF47)+DE47</f>
        <v>2959.3720875165827</v>
      </c>
      <c r="DH47" s="189">
        <v>1.8404</v>
      </c>
      <c r="DI47" s="189">
        <f t="shared" ref="DI47:DI48" si="304">PRODUCT(F47,DH47)+DG47</f>
        <v>2959.3813758253814</v>
      </c>
      <c r="DJ47" s="189">
        <v>1.4924999999999999</v>
      </c>
      <c r="DK47" s="189">
        <f t="shared" ref="DK47:DK48" si="305">PRODUCT(F47,DJ47)+DI47</f>
        <v>2959.3889083187969</v>
      </c>
      <c r="DL47" s="189">
        <v>1.2103999999999999</v>
      </c>
      <c r="DM47" s="189">
        <f t="shared" ref="DM47:DM48" si="306">PRODUCT(F47,DL47)+DK47</f>
        <v>2959.3950170826361</v>
      </c>
      <c r="DN47" s="184">
        <v>0.98160000000000003</v>
      </c>
      <c r="DO47" s="185">
        <f t="shared" ref="DO47:DO48" si="307">PRODUCT(F47,DN47)+DM47</f>
        <v>2959.3999711164965</v>
      </c>
      <c r="DP47" s="185">
        <v>0.79610000000000003</v>
      </c>
      <c r="DQ47" s="185">
        <f t="shared" ref="DQ47:DQ48" si="308">PRODUCT(F47,DP47)+DO47</f>
        <v>2959.4039889510077</v>
      </c>
      <c r="DR47" s="185">
        <v>0.64559999999999995</v>
      </c>
      <c r="DS47" s="185">
        <f t="shared" ref="DS47:DS48" si="309">PRODUCT(F47,DR47)+DQ47</f>
        <v>2959.4072472275566</v>
      </c>
      <c r="DT47" s="185">
        <v>0.52359999999999995</v>
      </c>
      <c r="DU47" s="185">
        <f t="shared" ref="DU47:DU48" si="310">PRODUCT(F47,DT47)+DS47</f>
        <v>2959.4098897827007</v>
      </c>
      <c r="DV47" s="185">
        <v>0.42459999999999998</v>
      </c>
      <c r="DW47" s="185">
        <f t="shared" ref="DW47:DW48" si="311">PRODUCT(F47,DV47)+DU47</f>
        <v>2959.4120326950651</v>
      </c>
      <c r="DX47" s="185">
        <v>0.34439999999999998</v>
      </c>
      <c r="DY47" s="185">
        <f t="shared" ref="DY47:DY48" si="312">PRODUCT(F47,DX47)+DW47</f>
        <v>2959.4137708463095</v>
      </c>
      <c r="DZ47" s="185">
        <v>0.27929999999999999</v>
      </c>
      <c r="EA47" s="185">
        <f t="shared" ref="EA47:EA48" si="313">PRODUCT(F47,DZ47)+DY47</f>
        <v>2959.4151804445746</v>
      </c>
    </row>
    <row r="48" spans="1:131" ht="15" customHeight="1" x14ac:dyDescent="0.25">
      <c r="A48" s="48" t="s">
        <v>133</v>
      </c>
      <c r="B48" s="6">
        <v>990</v>
      </c>
      <c r="C48" s="6">
        <v>60</v>
      </c>
      <c r="D48" s="67">
        <f>(LARGE('Annual Heat Inputs'!D48:K48,1)+LARGE('Annual Heat Inputs'!D48:K48,2)+LARGE('Annual Heat Inputs'!D48:K48,3))/3</f>
        <v>5656528.5483333329</v>
      </c>
      <c r="E48" s="68">
        <v>1165162556</v>
      </c>
      <c r="F48" s="107">
        <f t="shared" si="0"/>
        <v>4.8547119191267012E-3</v>
      </c>
      <c r="G48" s="97">
        <v>161456</v>
      </c>
      <c r="H48" s="101">
        <f t="shared" si="1"/>
        <v>783.82236761452066</v>
      </c>
      <c r="I48" s="101">
        <f>MIN(H48,'SO2 Annual Emissions'!L48,' Retirement Adjustments'!D48)</f>
        <v>783.82236761452066</v>
      </c>
      <c r="J48" s="101">
        <v>80318.265899999999</v>
      </c>
      <c r="K48" s="101">
        <f t="shared" si="253"/>
        <v>1173.7444104028384</v>
      </c>
      <c r="L48" s="101">
        <v>65136.826500000003</v>
      </c>
      <c r="M48" s="101">
        <f t="shared" si="254"/>
        <v>1489.9649383864764</v>
      </c>
      <c r="N48" s="101">
        <v>52824.922500000001</v>
      </c>
      <c r="O48" s="101">
        <f t="shared" si="255"/>
        <v>1746.4147192741707</v>
      </c>
      <c r="P48" s="101">
        <v>42840.1656</v>
      </c>
      <c r="Q48" s="101">
        <f t="shared" si="256"/>
        <v>1954.3913818298524</v>
      </c>
      <c r="R48" s="101">
        <v>34742.6878</v>
      </c>
      <c r="S48" s="101">
        <f t="shared" si="257"/>
        <v>2123.0571223950101</v>
      </c>
      <c r="T48" s="101">
        <v>28175.762999999999</v>
      </c>
      <c r="U48" s="101">
        <f t="shared" si="258"/>
        <v>2259.8423348615993</v>
      </c>
      <c r="V48" s="101">
        <v>22850.0923</v>
      </c>
      <c r="W48" s="101">
        <f t="shared" si="259"/>
        <v>2370.7729503035544</v>
      </c>
      <c r="X48" s="101">
        <v>18531.058700000001</v>
      </c>
      <c r="Y48" s="101">
        <f t="shared" si="260"/>
        <v>2460.7359018484808</v>
      </c>
      <c r="Z48" s="101">
        <v>15028.391600000001</v>
      </c>
      <c r="AA48" s="101">
        <f t="shared" si="261"/>
        <v>2533.6944136743045</v>
      </c>
      <c r="AB48" s="101">
        <v>12187.784799999999</v>
      </c>
      <c r="AC48" s="101">
        <f t="shared" si="262"/>
        <v>2592.8625978106156</v>
      </c>
      <c r="AD48" s="101">
        <v>9884.0980999999992</v>
      </c>
      <c r="AE48" s="101">
        <f t="shared" si="263"/>
        <v>2640.847046666503</v>
      </c>
      <c r="AF48" s="101">
        <v>8015.8451999999997</v>
      </c>
      <c r="AG48" s="101">
        <f t="shared" si="264"/>
        <v>2679.7616659008177</v>
      </c>
      <c r="AH48" s="101">
        <v>6500.7219999999998</v>
      </c>
      <c r="AI48" s="101">
        <f t="shared" si="265"/>
        <v>2711.320798477147</v>
      </c>
      <c r="AJ48" s="101">
        <v>5271.9813999999997</v>
      </c>
      <c r="AK48" s="101">
        <f t="shared" si="266"/>
        <v>2736.9147494171411</v>
      </c>
      <c r="AL48" s="101">
        <v>4275.4924000000001</v>
      </c>
      <c r="AM48" s="101">
        <f t="shared" si="267"/>
        <v>2757.6710333315568</v>
      </c>
      <c r="AN48" s="101">
        <v>3467.3557999999998</v>
      </c>
      <c r="AO48" s="101">
        <f t="shared" si="268"/>
        <v>2774.5040468616698</v>
      </c>
      <c r="AP48" s="101">
        <v>2811.97</v>
      </c>
      <c r="AQ48" s="101">
        <f t="shared" si="269"/>
        <v>2788.1553511368966</v>
      </c>
      <c r="AR48" s="101">
        <v>2280.4625999999998</v>
      </c>
      <c r="AS48" s="101">
        <f t="shared" si="270"/>
        <v>2799.2263401022392</v>
      </c>
      <c r="AT48" s="101">
        <v>1849.4186</v>
      </c>
      <c r="AU48" s="101">
        <f t="shared" si="271"/>
        <v>2808.2047346231138</v>
      </c>
      <c r="AV48" s="101">
        <v>1499.8489</v>
      </c>
      <c r="AW48" s="101">
        <f t="shared" si="272"/>
        <v>2815.4860689548327</v>
      </c>
      <c r="AX48" s="195">
        <v>1216.3534</v>
      </c>
      <c r="AY48" s="188">
        <f t="shared" si="273"/>
        <v>2821.391114303683</v>
      </c>
      <c r="AZ48" s="188">
        <v>986.44309999999996</v>
      </c>
      <c r="BA48" s="188">
        <f t="shared" si="274"/>
        <v>2826.1800113787931</v>
      </c>
      <c r="BB48" s="188">
        <v>799.9896</v>
      </c>
      <c r="BC48" s="188">
        <f t="shared" si="275"/>
        <v>2830.0637304250904</v>
      </c>
      <c r="BD48" s="188">
        <v>648.77869999999996</v>
      </c>
      <c r="BE48" s="188">
        <f t="shared" si="276"/>
        <v>2833.2133641128557</v>
      </c>
      <c r="BF48" s="188">
        <v>526.14909999999998</v>
      </c>
      <c r="BG48" s="188">
        <f t="shared" si="277"/>
        <v>2835.7676664198634</v>
      </c>
      <c r="BH48" s="188">
        <v>424.69850000000002</v>
      </c>
      <c r="BI48" s="188">
        <f t="shared" si="278"/>
        <v>2837.8294552898487</v>
      </c>
      <c r="BJ48" s="188">
        <v>346.4237</v>
      </c>
      <c r="BK48" s="188">
        <f t="shared" si="279"/>
        <v>2839.5112425553066</v>
      </c>
      <c r="BL48" s="189">
        <v>280.94409999999999</v>
      </c>
      <c r="BM48" s="189">
        <f t="shared" si="280"/>
        <v>2840.8751452261849</v>
      </c>
      <c r="BN48" s="189">
        <v>227.84110000000001</v>
      </c>
      <c r="BO48" s="189">
        <f t="shared" si="281"/>
        <v>2841.9812481300219</v>
      </c>
      <c r="BP48" s="189">
        <v>184.77549999999999</v>
      </c>
      <c r="BQ48" s="189">
        <f t="shared" si="282"/>
        <v>2842.8782799522346</v>
      </c>
      <c r="BR48" s="189">
        <v>149.85</v>
      </c>
      <c r="BS48" s="189">
        <f t="shared" si="283"/>
        <v>2843.6057585333156</v>
      </c>
      <c r="BT48" s="189">
        <v>121.52589999999999</v>
      </c>
      <c r="BU48" s="189">
        <f t="shared" si="284"/>
        <v>2844.1957317685283</v>
      </c>
      <c r="BV48" s="189">
        <v>98.555599999999998</v>
      </c>
      <c r="BW48" s="189">
        <f t="shared" si="285"/>
        <v>2844.674190814545</v>
      </c>
      <c r="BX48" s="189">
        <v>79.927000000000007</v>
      </c>
      <c r="BY48" s="189">
        <f t="shared" si="286"/>
        <v>2845.0622133741049</v>
      </c>
      <c r="BZ48" s="189">
        <v>64.819500000000005</v>
      </c>
      <c r="CA48" s="189">
        <f t="shared" si="287"/>
        <v>2845.3768933733468</v>
      </c>
      <c r="CB48" s="189">
        <v>52.567599999999999</v>
      </c>
      <c r="CC48" s="189">
        <f t="shared" si="288"/>
        <v>2845.6320939276266</v>
      </c>
      <c r="CD48" s="189">
        <v>42.631500000000003</v>
      </c>
      <c r="CE48" s="189">
        <f t="shared" si="289"/>
        <v>2845.8390575788067</v>
      </c>
      <c r="CF48" s="189">
        <v>34.573399999999999</v>
      </c>
      <c r="CG48" s="189">
        <f t="shared" si="290"/>
        <v>2846.0069014758715</v>
      </c>
      <c r="CH48" s="189">
        <v>28.038499999999999</v>
      </c>
      <c r="CI48" s="189">
        <f t="shared" si="291"/>
        <v>2846.1430203160157</v>
      </c>
      <c r="CJ48" s="189">
        <v>22.738800000000001</v>
      </c>
      <c r="CK48" s="189">
        <f t="shared" si="292"/>
        <v>2846.2534106394023</v>
      </c>
      <c r="CL48" s="189">
        <v>18.440799999999999</v>
      </c>
      <c r="CM48" s="189">
        <f t="shared" si="293"/>
        <v>2846.3429354109608</v>
      </c>
      <c r="CN48" s="189">
        <v>14.9552</v>
      </c>
      <c r="CO48" s="189">
        <f t="shared" si="294"/>
        <v>2846.4155385986537</v>
      </c>
      <c r="CP48" s="189">
        <v>12.128399999999999</v>
      </c>
      <c r="CQ48" s="189">
        <f t="shared" si="295"/>
        <v>2846.4744184866936</v>
      </c>
      <c r="CR48" s="189">
        <v>9.8360000000000003</v>
      </c>
      <c r="CS48" s="189">
        <f t="shared" si="296"/>
        <v>2846.5221694331303</v>
      </c>
      <c r="CT48" s="189">
        <v>7.9767999999999999</v>
      </c>
      <c r="CU48" s="189">
        <f t="shared" si="297"/>
        <v>2846.5608944991668</v>
      </c>
      <c r="CV48" s="189">
        <v>6.4690000000000003</v>
      </c>
      <c r="CW48" s="189">
        <f t="shared" si="298"/>
        <v>2846.5922996305717</v>
      </c>
      <c r="CX48" s="189">
        <v>5.2462999999999997</v>
      </c>
      <c r="CY48" s="189">
        <f t="shared" si="299"/>
        <v>2846.6177689057131</v>
      </c>
      <c r="CZ48" s="189">
        <v>4.2546999999999997</v>
      </c>
      <c r="DA48" s="189">
        <f t="shared" si="300"/>
        <v>2846.6384242485155</v>
      </c>
      <c r="DB48" s="189">
        <v>3.4504999999999999</v>
      </c>
      <c r="DC48" s="189">
        <f t="shared" si="301"/>
        <v>2846.6551754319926</v>
      </c>
      <c r="DD48" s="189">
        <v>2.7982999999999998</v>
      </c>
      <c r="DE48" s="189">
        <f t="shared" si="302"/>
        <v>2846.6687603723558</v>
      </c>
      <c r="DF48" s="189">
        <v>2.2692999999999999</v>
      </c>
      <c r="DG48" s="189">
        <f t="shared" si="303"/>
        <v>2846.679777170114</v>
      </c>
      <c r="DH48" s="189">
        <v>1.8404</v>
      </c>
      <c r="DI48" s="189">
        <f t="shared" si="304"/>
        <v>2846.6887117819301</v>
      </c>
      <c r="DJ48" s="189">
        <v>1.4924999999999999</v>
      </c>
      <c r="DK48" s="189">
        <f t="shared" si="305"/>
        <v>2846.6959574394696</v>
      </c>
      <c r="DL48" s="189">
        <v>1.2103999999999999</v>
      </c>
      <c r="DM48" s="189">
        <f t="shared" si="306"/>
        <v>2846.7018335827765</v>
      </c>
      <c r="DN48" s="184">
        <v>0.98160000000000003</v>
      </c>
      <c r="DO48" s="185">
        <f t="shared" si="307"/>
        <v>2846.7065989679963</v>
      </c>
      <c r="DP48" s="185">
        <v>0.79610000000000003</v>
      </c>
      <c r="DQ48" s="185">
        <f t="shared" si="308"/>
        <v>2846.7104638041551</v>
      </c>
      <c r="DR48" s="185">
        <v>0.64559999999999995</v>
      </c>
      <c r="DS48" s="185">
        <f t="shared" si="309"/>
        <v>2846.7135980061703</v>
      </c>
      <c r="DT48" s="185">
        <v>0.52359999999999995</v>
      </c>
      <c r="DU48" s="185">
        <f t="shared" si="310"/>
        <v>2846.7161399333313</v>
      </c>
      <c r="DV48" s="185">
        <v>0.42459999999999998</v>
      </c>
      <c r="DW48" s="185">
        <f t="shared" si="311"/>
        <v>2846.7182012440121</v>
      </c>
      <c r="DX48" s="185">
        <v>0.34439999999999998</v>
      </c>
      <c r="DY48" s="185">
        <f t="shared" si="312"/>
        <v>2846.7198732067973</v>
      </c>
      <c r="DZ48" s="185">
        <v>0.27929999999999999</v>
      </c>
      <c r="EA48" s="185">
        <f t="shared" si="313"/>
        <v>2846.7212291278361</v>
      </c>
    </row>
    <row r="49" spans="1:131" ht="15" customHeight="1" x14ac:dyDescent="0.25">
      <c r="A49" s="48" t="s">
        <v>133</v>
      </c>
      <c r="B49" s="6">
        <v>990</v>
      </c>
      <c r="C49" s="6">
        <v>70</v>
      </c>
      <c r="D49" s="67">
        <f>(LARGE('Annual Heat Inputs'!D49:K49,1)+LARGE('Annual Heat Inputs'!D49:K49,2)+LARGE('Annual Heat Inputs'!D49:K49,3))/3</f>
        <v>28318896.798999999</v>
      </c>
      <c r="E49" s="68">
        <v>1165162556</v>
      </c>
      <c r="F49" s="107">
        <f t="shared" si="0"/>
        <v>2.4304674616577704E-2</v>
      </c>
      <c r="G49" s="97">
        <v>161456</v>
      </c>
      <c r="H49" s="101">
        <f t="shared" si="1"/>
        <v>3924.1355448941699</v>
      </c>
      <c r="I49" s="101">
        <f>MIN(H49,'SO2 Annual Emissions'!L49,' Retirement Adjustments'!D49)</f>
        <v>3482.3020000000001</v>
      </c>
      <c r="J49" s="101">
        <v>80318.265899999999</v>
      </c>
      <c r="K49" s="101">
        <f t="shared" ref="K49:K62" si="314">I49</f>
        <v>3482.3020000000001</v>
      </c>
      <c r="L49" s="101">
        <v>65136.826500000003</v>
      </c>
      <c r="M49" s="101">
        <f t="shared" ref="M49:M62" si="315">K49</f>
        <v>3482.3020000000001</v>
      </c>
      <c r="N49" s="101">
        <v>52824.922500000001</v>
      </c>
      <c r="O49" s="101">
        <f t="shared" ref="O49:O62" si="316">M49</f>
        <v>3482.3020000000001</v>
      </c>
      <c r="P49" s="101">
        <v>42840.1656</v>
      </c>
      <c r="Q49" s="101">
        <f t="shared" ref="Q49:Q62" si="317">O49</f>
        <v>3482.3020000000001</v>
      </c>
      <c r="R49" s="101">
        <v>34742.6878</v>
      </c>
      <c r="S49" s="101">
        <f t="shared" ref="S49:S62" si="318">Q49</f>
        <v>3482.3020000000001</v>
      </c>
      <c r="T49" s="101">
        <v>28175.762999999999</v>
      </c>
      <c r="U49" s="101">
        <f t="shared" ref="U49:U62" si="319">S49</f>
        <v>3482.3020000000001</v>
      </c>
      <c r="V49" s="101">
        <v>22850.0923</v>
      </c>
      <c r="W49" s="101">
        <f t="shared" ref="W49:W62" si="320">U49</f>
        <v>3482.3020000000001</v>
      </c>
      <c r="X49" s="101">
        <v>18531.058700000001</v>
      </c>
      <c r="Y49" s="101">
        <f t="shared" ref="Y49:Y62" si="321">W49</f>
        <v>3482.3020000000001</v>
      </c>
      <c r="Z49" s="101">
        <v>15028.391600000001</v>
      </c>
      <c r="AA49" s="101">
        <f t="shared" ref="AA49:AA62" si="322">Y49</f>
        <v>3482.3020000000001</v>
      </c>
      <c r="AB49" s="101">
        <v>12187.784799999999</v>
      </c>
      <c r="AC49" s="101">
        <f t="shared" ref="AC49:AC62" si="323">AA49</f>
        <v>3482.3020000000001</v>
      </c>
      <c r="AD49" s="101">
        <v>9884.0980999999992</v>
      </c>
      <c r="AE49" s="101">
        <f t="shared" ref="AE49:AE62" si="324">AC49</f>
        <v>3482.3020000000001</v>
      </c>
      <c r="AF49" s="101">
        <v>8015.8451999999997</v>
      </c>
      <c r="AG49" s="101">
        <f t="shared" ref="AG49:AG62" si="325">AE49</f>
        <v>3482.3020000000001</v>
      </c>
      <c r="AH49" s="101">
        <v>6500.7219999999998</v>
      </c>
      <c r="AI49" s="101">
        <f t="shared" ref="AI49:AI62" si="326">AG49</f>
        <v>3482.3020000000001</v>
      </c>
      <c r="AJ49" s="101">
        <v>5271.9813999999997</v>
      </c>
      <c r="AK49" s="101">
        <f t="shared" ref="AK49:AK62" si="327">AI49</f>
        <v>3482.3020000000001</v>
      </c>
      <c r="AL49" s="101">
        <v>4275.4924000000001</v>
      </c>
      <c r="AM49" s="101">
        <f t="shared" ref="AM49:AM62" si="328">AK49</f>
        <v>3482.3020000000001</v>
      </c>
      <c r="AN49" s="101">
        <v>3467.3557999999998</v>
      </c>
      <c r="AO49" s="101">
        <f t="shared" ref="AO49:AO62" si="329">AM49</f>
        <v>3482.3020000000001</v>
      </c>
      <c r="AP49" s="101">
        <v>2811.97</v>
      </c>
      <c r="AQ49" s="101">
        <f t="shared" ref="AQ49:AQ62" si="330">AO49</f>
        <v>3482.3020000000001</v>
      </c>
      <c r="AR49" s="101">
        <v>2280.4625999999998</v>
      </c>
      <c r="AS49" s="101">
        <f t="shared" ref="AS49:AS62" si="331">AQ49</f>
        <v>3482.3020000000001</v>
      </c>
      <c r="AT49" s="101">
        <v>1849.4186</v>
      </c>
      <c r="AU49" s="101">
        <f t="shared" ref="AU49:AU62" si="332">AS49</f>
        <v>3482.3020000000001</v>
      </c>
      <c r="AV49" s="101">
        <v>1499.8489</v>
      </c>
      <c r="AW49" s="101">
        <f t="shared" ref="AW49:AW62" si="333">AU49</f>
        <v>3482.3020000000001</v>
      </c>
      <c r="AX49" s="195">
        <v>1216.3534</v>
      </c>
      <c r="AY49" s="188">
        <f t="shared" ref="AY49:AY62" si="334">AW49</f>
        <v>3482.3020000000001</v>
      </c>
      <c r="AZ49" s="188">
        <v>986.44309999999996</v>
      </c>
      <c r="BA49" s="188">
        <f t="shared" ref="BA49:BA62" si="335">AY49</f>
        <v>3482.3020000000001</v>
      </c>
      <c r="BB49" s="188">
        <v>799.9896</v>
      </c>
      <c r="BC49" s="188">
        <f t="shared" ref="BC49:BC62" si="336">BA49</f>
        <v>3482.3020000000001</v>
      </c>
      <c r="BD49" s="188">
        <v>648.77869999999996</v>
      </c>
      <c r="BE49" s="188">
        <f t="shared" ref="BE49:BE62" si="337">BC49</f>
        <v>3482.3020000000001</v>
      </c>
      <c r="BF49" s="188">
        <v>526.14909999999998</v>
      </c>
      <c r="BG49" s="188">
        <f t="shared" ref="BG49:BG62" si="338">BE49</f>
        <v>3482.3020000000001</v>
      </c>
      <c r="BH49" s="188">
        <v>424.69850000000002</v>
      </c>
      <c r="BI49" s="188">
        <f t="shared" ref="BI49:BI62" si="339">BG49</f>
        <v>3482.3020000000001</v>
      </c>
      <c r="BJ49" s="188">
        <v>346.4237</v>
      </c>
      <c r="BK49" s="188">
        <f t="shared" ref="BK49:BK62" si="340">BI49</f>
        <v>3482.3020000000001</v>
      </c>
      <c r="BL49" s="189">
        <v>280.94409999999999</v>
      </c>
      <c r="BM49" s="189">
        <f t="shared" ref="BM49:BM62" si="341">BK49</f>
        <v>3482.3020000000001</v>
      </c>
      <c r="BN49" s="189">
        <v>227.84110000000001</v>
      </c>
      <c r="BO49" s="189">
        <f t="shared" ref="BO49:BO62" si="342">BM49</f>
        <v>3482.3020000000001</v>
      </c>
      <c r="BP49" s="189">
        <v>184.77549999999999</v>
      </c>
      <c r="BQ49" s="189">
        <f t="shared" ref="BQ49:BQ62" si="343">BO49</f>
        <v>3482.3020000000001</v>
      </c>
      <c r="BR49" s="189">
        <v>149.85</v>
      </c>
      <c r="BS49" s="189">
        <f t="shared" ref="BS49:BS62" si="344">BQ49</f>
        <v>3482.3020000000001</v>
      </c>
      <c r="BT49" s="189">
        <v>121.52589999999999</v>
      </c>
      <c r="BU49" s="189">
        <f t="shared" ref="BU49:BU62" si="345">BS49</f>
        <v>3482.3020000000001</v>
      </c>
      <c r="BV49" s="189">
        <v>98.555599999999998</v>
      </c>
      <c r="BW49" s="189">
        <f t="shared" ref="BW49:BW62" si="346">BU49</f>
        <v>3482.3020000000001</v>
      </c>
      <c r="BX49" s="189">
        <v>79.927000000000007</v>
      </c>
      <c r="BY49" s="189">
        <f t="shared" ref="BY49:BY62" si="347">BW49</f>
        <v>3482.3020000000001</v>
      </c>
      <c r="BZ49" s="189">
        <v>64.819500000000005</v>
      </c>
      <c r="CA49" s="189">
        <f t="shared" ref="CA49:CA62" si="348">BY49</f>
        <v>3482.3020000000001</v>
      </c>
      <c r="CB49" s="189">
        <v>52.567599999999999</v>
      </c>
      <c r="CC49" s="189">
        <f t="shared" ref="CC49:CC62" si="349">CA49</f>
        <v>3482.3020000000001</v>
      </c>
      <c r="CD49" s="189">
        <v>42.631500000000003</v>
      </c>
      <c r="CE49" s="189">
        <f t="shared" ref="CE49:CE62" si="350">CC49</f>
        <v>3482.3020000000001</v>
      </c>
      <c r="CF49" s="189">
        <v>34.573399999999999</v>
      </c>
      <c r="CG49" s="189">
        <f t="shared" ref="CG49:CG62" si="351">CE49</f>
        <v>3482.3020000000001</v>
      </c>
      <c r="CH49" s="189">
        <v>28.038499999999999</v>
      </c>
      <c r="CI49" s="189">
        <f t="shared" ref="CI49:CI62" si="352">CG49</f>
        <v>3482.3020000000001</v>
      </c>
      <c r="CJ49" s="189">
        <v>22.738800000000001</v>
      </c>
      <c r="CK49" s="189">
        <f t="shared" ref="CK49:CK62" si="353">CI49</f>
        <v>3482.3020000000001</v>
      </c>
      <c r="CL49" s="189">
        <v>18.440799999999999</v>
      </c>
      <c r="CM49" s="189">
        <f t="shared" ref="CM49:CM62" si="354">CK49</f>
        <v>3482.3020000000001</v>
      </c>
      <c r="CN49" s="189">
        <v>14.9552</v>
      </c>
      <c r="CO49" s="189">
        <f t="shared" ref="CO49:CO62" si="355">CM49</f>
        <v>3482.3020000000001</v>
      </c>
      <c r="CP49" s="189">
        <v>12.128399999999999</v>
      </c>
      <c r="CQ49" s="189">
        <f t="shared" ref="CQ49:CQ62" si="356">CO49</f>
        <v>3482.3020000000001</v>
      </c>
      <c r="CR49" s="189">
        <v>9.8360000000000003</v>
      </c>
      <c r="CS49" s="189">
        <f t="shared" ref="CS49:CS62" si="357">CQ49</f>
        <v>3482.3020000000001</v>
      </c>
      <c r="CT49" s="189">
        <v>7.9767999999999999</v>
      </c>
      <c r="CU49" s="189">
        <f t="shared" ref="CU49:CU62" si="358">CS49</f>
        <v>3482.3020000000001</v>
      </c>
      <c r="CV49" s="189">
        <v>6.4690000000000003</v>
      </c>
      <c r="CW49" s="189">
        <f t="shared" ref="CW49:CW62" si="359">CU49</f>
        <v>3482.3020000000001</v>
      </c>
      <c r="CX49" s="189">
        <v>5.2462999999999997</v>
      </c>
      <c r="CY49" s="189">
        <f t="shared" ref="CY49:CY62" si="360">CW49</f>
        <v>3482.3020000000001</v>
      </c>
      <c r="CZ49" s="189">
        <v>4.2546999999999997</v>
      </c>
      <c r="DA49" s="189">
        <f t="shared" ref="DA49:DA62" si="361">CY49</f>
        <v>3482.3020000000001</v>
      </c>
      <c r="DB49" s="189">
        <v>3.4504999999999999</v>
      </c>
      <c r="DC49" s="189">
        <f t="shared" ref="DC49:DC62" si="362">DA49</f>
        <v>3482.3020000000001</v>
      </c>
      <c r="DD49" s="189">
        <v>2.7982999999999998</v>
      </c>
      <c r="DE49" s="189">
        <f t="shared" ref="DE49:DE62" si="363">DC49</f>
        <v>3482.3020000000001</v>
      </c>
      <c r="DF49" s="189">
        <v>2.2692999999999999</v>
      </c>
      <c r="DG49" s="189">
        <f t="shared" ref="DG49:DG62" si="364">DE49</f>
        <v>3482.3020000000001</v>
      </c>
      <c r="DH49" s="189">
        <v>1.8404</v>
      </c>
      <c r="DI49" s="189">
        <f t="shared" ref="DI49:DI62" si="365">DG49</f>
        <v>3482.3020000000001</v>
      </c>
      <c r="DJ49" s="189">
        <v>1.4924999999999999</v>
      </c>
      <c r="DK49" s="189">
        <f t="shared" ref="DK49:DK62" si="366">DI49</f>
        <v>3482.3020000000001</v>
      </c>
      <c r="DL49" s="189">
        <v>1.2103999999999999</v>
      </c>
      <c r="DM49" s="189">
        <f t="shared" ref="DM49:DM62" si="367">DK49</f>
        <v>3482.3020000000001</v>
      </c>
      <c r="DN49" s="184">
        <v>0.98160000000000003</v>
      </c>
      <c r="DO49" s="185">
        <f t="shared" ref="DO49:DO62" si="368">DM49</f>
        <v>3482.3020000000001</v>
      </c>
      <c r="DP49" s="185">
        <v>0.79610000000000003</v>
      </c>
      <c r="DQ49" s="185">
        <f t="shared" ref="DQ49:DQ62" si="369">DO49</f>
        <v>3482.3020000000001</v>
      </c>
      <c r="DR49" s="185">
        <v>0.64559999999999995</v>
      </c>
      <c r="DS49" s="185">
        <f t="shared" ref="DS49:DS62" si="370">DQ49</f>
        <v>3482.3020000000001</v>
      </c>
      <c r="DT49" s="185">
        <v>0.52359999999999995</v>
      </c>
      <c r="DU49" s="185">
        <f t="shared" ref="DU49:DU62" si="371">DS49</f>
        <v>3482.3020000000001</v>
      </c>
      <c r="DV49" s="185">
        <v>0.42459999999999998</v>
      </c>
      <c r="DW49" s="185">
        <f t="shared" ref="DW49:DW62" si="372">DU49</f>
        <v>3482.3020000000001</v>
      </c>
      <c r="DX49" s="185">
        <v>0.34439999999999998</v>
      </c>
      <c r="DY49" s="185">
        <f t="shared" ref="DY49:DY62" si="373">DW49</f>
        <v>3482.3020000000001</v>
      </c>
      <c r="DZ49" s="185">
        <v>0.27929999999999999</v>
      </c>
      <c r="EA49" s="185">
        <f t="shared" ref="EA49:EA62" si="374">DY49</f>
        <v>3482.3020000000001</v>
      </c>
    </row>
    <row r="50" spans="1:131" ht="15" customHeight="1" x14ac:dyDescent="0.25">
      <c r="A50" s="48" t="s">
        <v>133</v>
      </c>
      <c r="B50" s="6">
        <v>990</v>
      </c>
      <c r="C50" s="8" t="s">
        <v>21</v>
      </c>
      <c r="D50" s="67">
        <f>(LARGE('Annual Heat Inputs'!D50:K50,1)+LARGE('Annual Heat Inputs'!D50:K50,2)+LARGE('Annual Heat Inputs'!D50:K50,3))/3</f>
        <v>675495.33099999989</v>
      </c>
      <c r="E50" s="68">
        <v>1165162556</v>
      </c>
      <c r="F50" s="107">
        <f t="shared" si="0"/>
        <v>5.7974342508823281E-4</v>
      </c>
      <c r="G50" s="97">
        <v>161456</v>
      </c>
      <c r="H50" s="101">
        <f t="shared" si="1"/>
        <v>93.603054441045714</v>
      </c>
      <c r="I50" s="101">
        <f>MIN(H50,'SO2 Annual Emissions'!L50,' Retirement Adjustments'!D50)</f>
        <v>0.39100000000000001</v>
      </c>
      <c r="J50" s="101">
        <v>80318.265899999999</v>
      </c>
      <c r="K50" s="101">
        <f t="shared" si="314"/>
        <v>0.39100000000000001</v>
      </c>
      <c r="L50" s="101">
        <v>65136.826500000003</v>
      </c>
      <c r="M50" s="101">
        <f t="shared" si="315"/>
        <v>0.39100000000000001</v>
      </c>
      <c r="N50" s="101">
        <v>52824.922500000001</v>
      </c>
      <c r="O50" s="101">
        <f t="shared" si="316"/>
        <v>0.39100000000000001</v>
      </c>
      <c r="P50" s="101">
        <v>42840.1656</v>
      </c>
      <c r="Q50" s="101">
        <f t="shared" si="317"/>
        <v>0.39100000000000001</v>
      </c>
      <c r="R50" s="101">
        <v>34742.6878</v>
      </c>
      <c r="S50" s="101">
        <f t="shared" si="318"/>
        <v>0.39100000000000001</v>
      </c>
      <c r="T50" s="101">
        <v>28175.762999999999</v>
      </c>
      <c r="U50" s="101">
        <f t="shared" si="319"/>
        <v>0.39100000000000001</v>
      </c>
      <c r="V50" s="101">
        <v>22850.0923</v>
      </c>
      <c r="W50" s="101">
        <f t="shared" si="320"/>
        <v>0.39100000000000001</v>
      </c>
      <c r="X50" s="101">
        <v>18531.058700000001</v>
      </c>
      <c r="Y50" s="101">
        <f t="shared" si="321"/>
        <v>0.39100000000000001</v>
      </c>
      <c r="Z50" s="101">
        <v>15028.391600000001</v>
      </c>
      <c r="AA50" s="101">
        <f t="shared" si="322"/>
        <v>0.39100000000000001</v>
      </c>
      <c r="AB50" s="101">
        <v>12187.784799999999</v>
      </c>
      <c r="AC50" s="101">
        <f t="shared" si="323"/>
        <v>0.39100000000000001</v>
      </c>
      <c r="AD50" s="101">
        <v>9884.0980999999992</v>
      </c>
      <c r="AE50" s="101">
        <f t="shared" si="324"/>
        <v>0.39100000000000001</v>
      </c>
      <c r="AF50" s="101">
        <v>8015.8451999999997</v>
      </c>
      <c r="AG50" s="101">
        <f t="shared" si="325"/>
        <v>0.39100000000000001</v>
      </c>
      <c r="AH50" s="101">
        <v>6500.7219999999998</v>
      </c>
      <c r="AI50" s="101">
        <f t="shared" si="326"/>
        <v>0.39100000000000001</v>
      </c>
      <c r="AJ50" s="101">
        <v>5271.9813999999997</v>
      </c>
      <c r="AK50" s="101">
        <f t="shared" si="327"/>
        <v>0.39100000000000001</v>
      </c>
      <c r="AL50" s="101">
        <v>4275.4924000000001</v>
      </c>
      <c r="AM50" s="101">
        <f t="shared" si="328"/>
        <v>0.39100000000000001</v>
      </c>
      <c r="AN50" s="101">
        <v>3467.3557999999998</v>
      </c>
      <c r="AO50" s="101">
        <f t="shared" si="329"/>
        <v>0.39100000000000001</v>
      </c>
      <c r="AP50" s="101">
        <v>2811.97</v>
      </c>
      <c r="AQ50" s="101">
        <f t="shared" si="330"/>
        <v>0.39100000000000001</v>
      </c>
      <c r="AR50" s="101">
        <v>2280.4625999999998</v>
      </c>
      <c r="AS50" s="101">
        <f t="shared" si="331"/>
        <v>0.39100000000000001</v>
      </c>
      <c r="AT50" s="101">
        <v>1849.4186</v>
      </c>
      <c r="AU50" s="101">
        <f t="shared" si="332"/>
        <v>0.39100000000000001</v>
      </c>
      <c r="AV50" s="101">
        <v>1499.8489</v>
      </c>
      <c r="AW50" s="101">
        <f t="shared" si="333"/>
        <v>0.39100000000000001</v>
      </c>
      <c r="AX50" s="195">
        <v>1216.3534</v>
      </c>
      <c r="AY50" s="188">
        <f t="shared" si="334"/>
        <v>0.39100000000000001</v>
      </c>
      <c r="AZ50" s="188">
        <v>986.44309999999996</v>
      </c>
      <c r="BA50" s="188">
        <f t="shared" si="335"/>
        <v>0.39100000000000001</v>
      </c>
      <c r="BB50" s="188">
        <v>799.9896</v>
      </c>
      <c r="BC50" s="188">
        <f t="shared" si="336"/>
        <v>0.39100000000000001</v>
      </c>
      <c r="BD50" s="188">
        <v>648.77869999999996</v>
      </c>
      <c r="BE50" s="188">
        <f t="shared" si="337"/>
        <v>0.39100000000000001</v>
      </c>
      <c r="BF50" s="188">
        <v>526.14909999999998</v>
      </c>
      <c r="BG50" s="188">
        <f t="shared" si="338"/>
        <v>0.39100000000000001</v>
      </c>
      <c r="BH50" s="188">
        <v>424.69850000000002</v>
      </c>
      <c r="BI50" s="188">
        <f t="shared" si="339"/>
        <v>0.39100000000000001</v>
      </c>
      <c r="BJ50" s="188">
        <v>346.4237</v>
      </c>
      <c r="BK50" s="188">
        <f t="shared" si="340"/>
        <v>0.39100000000000001</v>
      </c>
      <c r="BL50" s="189">
        <v>280.94409999999999</v>
      </c>
      <c r="BM50" s="189">
        <f t="shared" si="341"/>
        <v>0.39100000000000001</v>
      </c>
      <c r="BN50" s="189">
        <v>227.84110000000001</v>
      </c>
      <c r="BO50" s="189">
        <f t="shared" si="342"/>
        <v>0.39100000000000001</v>
      </c>
      <c r="BP50" s="189">
        <v>184.77549999999999</v>
      </c>
      <c r="BQ50" s="189">
        <f t="shared" si="343"/>
        <v>0.39100000000000001</v>
      </c>
      <c r="BR50" s="189">
        <v>149.85</v>
      </c>
      <c r="BS50" s="189">
        <f t="shared" si="344"/>
        <v>0.39100000000000001</v>
      </c>
      <c r="BT50" s="189">
        <v>121.52589999999999</v>
      </c>
      <c r="BU50" s="189">
        <f t="shared" si="345"/>
        <v>0.39100000000000001</v>
      </c>
      <c r="BV50" s="189">
        <v>98.555599999999998</v>
      </c>
      <c r="BW50" s="189">
        <f t="shared" si="346"/>
        <v>0.39100000000000001</v>
      </c>
      <c r="BX50" s="189">
        <v>79.927000000000007</v>
      </c>
      <c r="BY50" s="189">
        <f t="shared" si="347"/>
        <v>0.39100000000000001</v>
      </c>
      <c r="BZ50" s="189">
        <v>64.819500000000005</v>
      </c>
      <c r="CA50" s="189">
        <f t="shared" si="348"/>
        <v>0.39100000000000001</v>
      </c>
      <c r="CB50" s="189">
        <v>52.567599999999999</v>
      </c>
      <c r="CC50" s="189">
        <f t="shared" si="349"/>
        <v>0.39100000000000001</v>
      </c>
      <c r="CD50" s="189">
        <v>42.631500000000003</v>
      </c>
      <c r="CE50" s="189">
        <f t="shared" si="350"/>
        <v>0.39100000000000001</v>
      </c>
      <c r="CF50" s="189">
        <v>34.573399999999999</v>
      </c>
      <c r="CG50" s="189">
        <f t="shared" si="351"/>
        <v>0.39100000000000001</v>
      </c>
      <c r="CH50" s="189">
        <v>28.038499999999999</v>
      </c>
      <c r="CI50" s="189">
        <f t="shared" si="352"/>
        <v>0.39100000000000001</v>
      </c>
      <c r="CJ50" s="189">
        <v>22.738800000000001</v>
      </c>
      <c r="CK50" s="189">
        <f t="shared" si="353"/>
        <v>0.39100000000000001</v>
      </c>
      <c r="CL50" s="189">
        <v>18.440799999999999</v>
      </c>
      <c r="CM50" s="189">
        <f t="shared" si="354"/>
        <v>0.39100000000000001</v>
      </c>
      <c r="CN50" s="189">
        <v>14.9552</v>
      </c>
      <c r="CO50" s="189">
        <f t="shared" si="355"/>
        <v>0.39100000000000001</v>
      </c>
      <c r="CP50" s="189">
        <v>12.128399999999999</v>
      </c>
      <c r="CQ50" s="189">
        <f t="shared" si="356"/>
        <v>0.39100000000000001</v>
      </c>
      <c r="CR50" s="189">
        <v>9.8360000000000003</v>
      </c>
      <c r="CS50" s="189">
        <f t="shared" si="357"/>
        <v>0.39100000000000001</v>
      </c>
      <c r="CT50" s="189">
        <v>7.9767999999999999</v>
      </c>
      <c r="CU50" s="189">
        <f t="shared" si="358"/>
        <v>0.39100000000000001</v>
      </c>
      <c r="CV50" s="189">
        <v>6.4690000000000003</v>
      </c>
      <c r="CW50" s="189">
        <f t="shared" si="359"/>
        <v>0.39100000000000001</v>
      </c>
      <c r="CX50" s="189">
        <v>5.2462999999999997</v>
      </c>
      <c r="CY50" s="189">
        <f t="shared" si="360"/>
        <v>0.39100000000000001</v>
      </c>
      <c r="CZ50" s="189">
        <v>4.2546999999999997</v>
      </c>
      <c r="DA50" s="189">
        <f t="shared" si="361"/>
        <v>0.39100000000000001</v>
      </c>
      <c r="DB50" s="189">
        <v>3.4504999999999999</v>
      </c>
      <c r="DC50" s="189">
        <f t="shared" si="362"/>
        <v>0.39100000000000001</v>
      </c>
      <c r="DD50" s="189">
        <v>2.7982999999999998</v>
      </c>
      <c r="DE50" s="189">
        <f t="shared" si="363"/>
        <v>0.39100000000000001</v>
      </c>
      <c r="DF50" s="189">
        <v>2.2692999999999999</v>
      </c>
      <c r="DG50" s="189">
        <f t="shared" si="364"/>
        <v>0.39100000000000001</v>
      </c>
      <c r="DH50" s="189">
        <v>1.8404</v>
      </c>
      <c r="DI50" s="189">
        <f t="shared" si="365"/>
        <v>0.39100000000000001</v>
      </c>
      <c r="DJ50" s="189">
        <v>1.4924999999999999</v>
      </c>
      <c r="DK50" s="189">
        <f t="shared" si="366"/>
        <v>0.39100000000000001</v>
      </c>
      <c r="DL50" s="189">
        <v>1.2103999999999999</v>
      </c>
      <c r="DM50" s="189">
        <f t="shared" si="367"/>
        <v>0.39100000000000001</v>
      </c>
      <c r="DN50" s="184">
        <v>0.98160000000000003</v>
      </c>
      <c r="DO50" s="185">
        <f t="shared" si="368"/>
        <v>0.39100000000000001</v>
      </c>
      <c r="DP50" s="185">
        <v>0.79610000000000003</v>
      </c>
      <c r="DQ50" s="185">
        <f t="shared" si="369"/>
        <v>0.39100000000000001</v>
      </c>
      <c r="DR50" s="185">
        <v>0.64559999999999995</v>
      </c>
      <c r="DS50" s="185">
        <f t="shared" si="370"/>
        <v>0.39100000000000001</v>
      </c>
      <c r="DT50" s="185">
        <v>0.52359999999999995</v>
      </c>
      <c r="DU50" s="185">
        <f t="shared" si="371"/>
        <v>0.39100000000000001</v>
      </c>
      <c r="DV50" s="185">
        <v>0.42459999999999998</v>
      </c>
      <c r="DW50" s="185">
        <f t="shared" si="372"/>
        <v>0.39100000000000001</v>
      </c>
      <c r="DX50" s="185">
        <v>0.34439999999999998</v>
      </c>
      <c r="DY50" s="185">
        <f t="shared" si="373"/>
        <v>0.39100000000000001</v>
      </c>
      <c r="DZ50" s="185">
        <v>0.27929999999999999</v>
      </c>
      <c r="EA50" s="185">
        <f t="shared" si="374"/>
        <v>0.39100000000000001</v>
      </c>
    </row>
    <row r="51" spans="1:131" ht="15" customHeight="1" x14ac:dyDescent="0.25">
      <c r="A51" s="48" t="s">
        <v>133</v>
      </c>
      <c r="B51" s="6">
        <v>990</v>
      </c>
      <c r="C51" s="8" t="s">
        <v>25</v>
      </c>
      <c r="D51" s="67">
        <f>(LARGE('Annual Heat Inputs'!D51:K51,1)+LARGE('Annual Heat Inputs'!D51:K51,2)+LARGE('Annual Heat Inputs'!D51:K51,3))/3</f>
        <v>657221.51633333333</v>
      </c>
      <c r="E51" s="68">
        <v>1165162556</v>
      </c>
      <c r="F51" s="107">
        <f t="shared" si="0"/>
        <v>5.6405993562784332E-4</v>
      </c>
      <c r="G51" s="97">
        <v>161456</v>
      </c>
      <c r="H51" s="101">
        <f t="shared" si="1"/>
        <v>91.070860966729072</v>
      </c>
      <c r="I51" s="101">
        <f>MIN(H51,'SO2 Annual Emissions'!L51,' Retirement Adjustments'!D51)</f>
        <v>0.39400000000000002</v>
      </c>
      <c r="J51" s="101">
        <v>80318.265899999999</v>
      </c>
      <c r="K51" s="101">
        <f t="shared" si="314"/>
        <v>0.39400000000000002</v>
      </c>
      <c r="L51" s="101">
        <v>65136.826500000003</v>
      </c>
      <c r="M51" s="101">
        <f t="shared" si="315"/>
        <v>0.39400000000000002</v>
      </c>
      <c r="N51" s="101">
        <v>52824.922500000001</v>
      </c>
      <c r="O51" s="101">
        <f t="shared" si="316"/>
        <v>0.39400000000000002</v>
      </c>
      <c r="P51" s="101">
        <v>42840.1656</v>
      </c>
      <c r="Q51" s="101">
        <f t="shared" si="317"/>
        <v>0.39400000000000002</v>
      </c>
      <c r="R51" s="101">
        <v>34742.6878</v>
      </c>
      <c r="S51" s="101">
        <f t="shared" si="318"/>
        <v>0.39400000000000002</v>
      </c>
      <c r="T51" s="101">
        <v>28175.762999999999</v>
      </c>
      <c r="U51" s="101">
        <f t="shared" si="319"/>
        <v>0.39400000000000002</v>
      </c>
      <c r="V51" s="101">
        <v>22850.0923</v>
      </c>
      <c r="W51" s="101">
        <f t="shared" si="320"/>
        <v>0.39400000000000002</v>
      </c>
      <c r="X51" s="101">
        <v>18531.058700000001</v>
      </c>
      <c r="Y51" s="101">
        <f t="shared" si="321"/>
        <v>0.39400000000000002</v>
      </c>
      <c r="Z51" s="101">
        <v>15028.391600000001</v>
      </c>
      <c r="AA51" s="101">
        <f t="shared" si="322"/>
        <v>0.39400000000000002</v>
      </c>
      <c r="AB51" s="101">
        <v>12187.784799999999</v>
      </c>
      <c r="AC51" s="101">
        <f t="shared" si="323"/>
        <v>0.39400000000000002</v>
      </c>
      <c r="AD51" s="101">
        <v>9884.0980999999992</v>
      </c>
      <c r="AE51" s="101">
        <f t="shared" si="324"/>
        <v>0.39400000000000002</v>
      </c>
      <c r="AF51" s="101">
        <v>8015.8451999999997</v>
      </c>
      <c r="AG51" s="101">
        <f t="shared" si="325"/>
        <v>0.39400000000000002</v>
      </c>
      <c r="AH51" s="101">
        <v>6500.7219999999998</v>
      </c>
      <c r="AI51" s="101">
        <f t="shared" si="326"/>
        <v>0.39400000000000002</v>
      </c>
      <c r="AJ51" s="101">
        <v>5271.9813999999997</v>
      </c>
      <c r="AK51" s="101">
        <f t="shared" si="327"/>
        <v>0.39400000000000002</v>
      </c>
      <c r="AL51" s="101">
        <v>4275.4924000000001</v>
      </c>
      <c r="AM51" s="101">
        <f t="shared" si="328"/>
        <v>0.39400000000000002</v>
      </c>
      <c r="AN51" s="101">
        <v>3467.3557999999998</v>
      </c>
      <c r="AO51" s="101">
        <f t="shared" si="329"/>
        <v>0.39400000000000002</v>
      </c>
      <c r="AP51" s="101">
        <v>2811.97</v>
      </c>
      <c r="AQ51" s="101">
        <f t="shared" si="330"/>
        <v>0.39400000000000002</v>
      </c>
      <c r="AR51" s="101">
        <v>2280.4625999999998</v>
      </c>
      <c r="AS51" s="101">
        <f t="shared" si="331"/>
        <v>0.39400000000000002</v>
      </c>
      <c r="AT51" s="101">
        <v>1849.4186</v>
      </c>
      <c r="AU51" s="101">
        <f t="shared" si="332"/>
        <v>0.39400000000000002</v>
      </c>
      <c r="AV51" s="101">
        <v>1499.8489</v>
      </c>
      <c r="AW51" s="101">
        <f t="shared" si="333"/>
        <v>0.39400000000000002</v>
      </c>
      <c r="AX51" s="195">
        <v>1216.3534</v>
      </c>
      <c r="AY51" s="188">
        <f t="shared" si="334"/>
        <v>0.39400000000000002</v>
      </c>
      <c r="AZ51" s="188">
        <v>986.44309999999996</v>
      </c>
      <c r="BA51" s="188">
        <f t="shared" si="335"/>
        <v>0.39400000000000002</v>
      </c>
      <c r="BB51" s="188">
        <v>799.9896</v>
      </c>
      <c r="BC51" s="188">
        <f t="shared" si="336"/>
        <v>0.39400000000000002</v>
      </c>
      <c r="BD51" s="188">
        <v>648.77869999999996</v>
      </c>
      <c r="BE51" s="188">
        <f t="shared" si="337"/>
        <v>0.39400000000000002</v>
      </c>
      <c r="BF51" s="188">
        <v>526.14909999999998</v>
      </c>
      <c r="BG51" s="188">
        <f t="shared" si="338"/>
        <v>0.39400000000000002</v>
      </c>
      <c r="BH51" s="188">
        <v>424.69850000000002</v>
      </c>
      <c r="BI51" s="188">
        <f t="shared" si="339"/>
        <v>0.39400000000000002</v>
      </c>
      <c r="BJ51" s="188">
        <v>346.4237</v>
      </c>
      <c r="BK51" s="188">
        <f t="shared" si="340"/>
        <v>0.39400000000000002</v>
      </c>
      <c r="BL51" s="189">
        <v>280.94409999999999</v>
      </c>
      <c r="BM51" s="189">
        <f t="shared" si="341"/>
        <v>0.39400000000000002</v>
      </c>
      <c r="BN51" s="189">
        <v>227.84110000000001</v>
      </c>
      <c r="BO51" s="189">
        <f t="shared" si="342"/>
        <v>0.39400000000000002</v>
      </c>
      <c r="BP51" s="189">
        <v>184.77549999999999</v>
      </c>
      <c r="BQ51" s="189">
        <f t="shared" si="343"/>
        <v>0.39400000000000002</v>
      </c>
      <c r="BR51" s="189">
        <v>149.85</v>
      </c>
      <c r="BS51" s="189">
        <f t="shared" si="344"/>
        <v>0.39400000000000002</v>
      </c>
      <c r="BT51" s="189">
        <v>121.52589999999999</v>
      </c>
      <c r="BU51" s="189">
        <f t="shared" si="345"/>
        <v>0.39400000000000002</v>
      </c>
      <c r="BV51" s="189">
        <v>98.555599999999998</v>
      </c>
      <c r="BW51" s="189">
        <f t="shared" si="346"/>
        <v>0.39400000000000002</v>
      </c>
      <c r="BX51" s="189">
        <v>79.927000000000007</v>
      </c>
      <c r="BY51" s="189">
        <f t="shared" si="347"/>
        <v>0.39400000000000002</v>
      </c>
      <c r="BZ51" s="189">
        <v>64.819500000000005</v>
      </c>
      <c r="CA51" s="189">
        <f t="shared" si="348"/>
        <v>0.39400000000000002</v>
      </c>
      <c r="CB51" s="189">
        <v>52.567599999999999</v>
      </c>
      <c r="CC51" s="189">
        <f t="shared" si="349"/>
        <v>0.39400000000000002</v>
      </c>
      <c r="CD51" s="189">
        <v>42.631500000000003</v>
      </c>
      <c r="CE51" s="189">
        <f t="shared" si="350"/>
        <v>0.39400000000000002</v>
      </c>
      <c r="CF51" s="189">
        <v>34.573399999999999</v>
      </c>
      <c r="CG51" s="189">
        <f t="shared" si="351"/>
        <v>0.39400000000000002</v>
      </c>
      <c r="CH51" s="189">
        <v>28.038499999999999</v>
      </c>
      <c r="CI51" s="189">
        <f t="shared" si="352"/>
        <v>0.39400000000000002</v>
      </c>
      <c r="CJ51" s="189">
        <v>22.738800000000001</v>
      </c>
      <c r="CK51" s="189">
        <f t="shared" si="353"/>
        <v>0.39400000000000002</v>
      </c>
      <c r="CL51" s="189">
        <v>18.440799999999999</v>
      </c>
      <c r="CM51" s="189">
        <f t="shared" si="354"/>
        <v>0.39400000000000002</v>
      </c>
      <c r="CN51" s="189">
        <v>14.9552</v>
      </c>
      <c r="CO51" s="189">
        <f t="shared" si="355"/>
        <v>0.39400000000000002</v>
      </c>
      <c r="CP51" s="189">
        <v>12.128399999999999</v>
      </c>
      <c r="CQ51" s="189">
        <f t="shared" si="356"/>
        <v>0.39400000000000002</v>
      </c>
      <c r="CR51" s="189">
        <v>9.8360000000000003</v>
      </c>
      <c r="CS51" s="189">
        <f t="shared" si="357"/>
        <v>0.39400000000000002</v>
      </c>
      <c r="CT51" s="189">
        <v>7.9767999999999999</v>
      </c>
      <c r="CU51" s="189">
        <f t="shared" si="358"/>
        <v>0.39400000000000002</v>
      </c>
      <c r="CV51" s="189">
        <v>6.4690000000000003</v>
      </c>
      <c r="CW51" s="189">
        <f t="shared" si="359"/>
        <v>0.39400000000000002</v>
      </c>
      <c r="CX51" s="189">
        <v>5.2462999999999997</v>
      </c>
      <c r="CY51" s="189">
        <f t="shared" si="360"/>
        <v>0.39400000000000002</v>
      </c>
      <c r="CZ51" s="189">
        <v>4.2546999999999997</v>
      </c>
      <c r="DA51" s="189">
        <f t="shared" si="361"/>
        <v>0.39400000000000002</v>
      </c>
      <c r="DB51" s="189">
        <v>3.4504999999999999</v>
      </c>
      <c r="DC51" s="189">
        <f t="shared" si="362"/>
        <v>0.39400000000000002</v>
      </c>
      <c r="DD51" s="189">
        <v>2.7982999999999998</v>
      </c>
      <c r="DE51" s="189">
        <f t="shared" si="363"/>
        <v>0.39400000000000002</v>
      </c>
      <c r="DF51" s="189">
        <v>2.2692999999999999</v>
      </c>
      <c r="DG51" s="189">
        <f t="shared" si="364"/>
        <v>0.39400000000000002</v>
      </c>
      <c r="DH51" s="189">
        <v>1.8404</v>
      </c>
      <c r="DI51" s="189">
        <f t="shared" si="365"/>
        <v>0.39400000000000002</v>
      </c>
      <c r="DJ51" s="189">
        <v>1.4924999999999999</v>
      </c>
      <c r="DK51" s="189">
        <f t="shared" si="366"/>
        <v>0.39400000000000002</v>
      </c>
      <c r="DL51" s="189">
        <v>1.2103999999999999</v>
      </c>
      <c r="DM51" s="189">
        <f t="shared" si="367"/>
        <v>0.39400000000000002</v>
      </c>
      <c r="DN51" s="184">
        <v>0.98160000000000003</v>
      </c>
      <c r="DO51" s="185">
        <f t="shared" si="368"/>
        <v>0.39400000000000002</v>
      </c>
      <c r="DP51" s="185">
        <v>0.79610000000000003</v>
      </c>
      <c r="DQ51" s="185">
        <f t="shared" si="369"/>
        <v>0.39400000000000002</v>
      </c>
      <c r="DR51" s="185">
        <v>0.64559999999999995</v>
      </c>
      <c r="DS51" s="185">
        <f t="shared" si="370"/>
        <v>0.39400000000000002</v>
      </c>
      <c r="DT51" s="185">
        <v>0.52359999999999995</v>
      </c>
      <c r="DU51" s="185">
        <f t="shared" si="371"/>
        <v>0.39400000000000002</v>
      </c>
      <c r="DV51" s="185">
        <v>0.42459999999999998</v>
      </c>
      <c r="DW51" s="185">
        <f t="shared" si="372"/>
        <v>0.39400000000000002</v>
      </c>
      <c r="DX51" s="185">
        <v>0.34439999999999998</v>
      </c>
      <c r="DY51" s="185">
        <f t="shared" si="373"/>
        <v>0.39400000000000002</v>
      </c>
      <c r="DZ51" s="185">
        <v>0.27929999999999999</v>
      </c>
      <c r="EA51" s="185">
        <f t="shared" si="374"/>
        <v>0.39400000000000002</v>
      </c>
    </row>
    <row r="52" spans="1:131" ht="15" customHeight="1" x14ac:dyDescent="0.25">
      <c r="A52" s="48" t="s">
        <v>133</v>
      </c>
      <c r="B52" s="6">
        <v>990</v>
      </c>
      <c r="C52" s="8" t="s">
        <v>26</v>
      </c>
      <c r="D52" s="67">
        <f>(LARGE('Annual Heat Inputs'!D52:K52,1)+LARGE('Annual Heat Inputs'!D52:K52,2)+LARGE('Annual Heat Inputs'!D52:K52,3))/3</f>
        <v>2231665.5956666665</v>
      </c>
      <c r="E52" s="68">
        <v>1165162556</v>
      </c>
      <c r="F52" s="107">
        <f t="shared" si="0"/>
        <v>1.9153255347717048E-3</v>
      </c>
      <c r="G52" s="97">
        <v>161456</v>
      </c>
      <c r="H52" s="101">
        <f t="shared" si="1"/>
        <v>309.24079954210038</v>
      </c>
      <c r="I52" s="101">
        <f>MIN(H52,'SO2 Annual Emissions'!L52,' Retirement Adjustments'!D52)</f>
        <v>0.77300000000000002</v>
      </c>
      <c r="J52" s="101">
        <v>80318.265899999999</v>
      </c>
      <c r="K52" s="101">
        <f t="shared" si="314"/>
        <v>0.77300000000000002</v>
      </c>
      <c r="L52" s="101">
        <v>65136.826500000003</v>
      </c>
      <c r="M52" s="101">
        <f t="shared" si="315"/>
        <v>0.77300000000000002</v>
      </c>
      <c r="N52" s="101">
        <v>52824.922500000001</v>
      </c>
      <c r="O52" s="101">
        <f t="shared" si="316"/>
        <v>0.77300000000000002</v>
      </c>
      <c r="P52" s="101">
        <v>42840.1656</v>
      </c>
      <c r="Q52" s="101">
        <f t="shared" si="317"/>
        <v>0.77300000000000002</v>
      </c>
      <c r="R52" s="101">
        <v>34742.6878</v>
      </c>
      <c r="S52" s="101">
        <f t="shared" si="318"/>
        <v>0.77300000000000002</v>
      </c>
      <c r="T52" s="101">
        <v>28175.762999999999</v>
      </c>
      <c r="U52" s="101">
        <f t="shared" si="319"/>
        <v>0.77300000000000002</v>
      </c>
      <c r="V52" s="101">
        <v>22850.0923</v>
      </c>
      <c r="W52" s="101">
        <f t="shared" si="320"/>
        <v>0.77300000000000002</v>
      </c>
      <c r="X52" s="101">
        <v>18531.058700000001</v>
      </c>
      <c r="Y52" s="101">
        <f t="shared" si="321"/>
        <v>0.77300000000000002</v>
      </c>
      <c r="Z52" s="101">
        <v>15028.391600000001</v>
      </c>
      <c r="AA52" s="101">
        <f t="shared" si="322"/>
        <v>0.77300000000000002</v>
      </c>
      <c r="AB52" s="101">
        <v>12187.784799999999</v>
      </c>
      <c r="AC52" s="101">
        <f t="shared" si="323"/>
        <v>0.77300000000000002</v>
      </c>
      <c r="AD52" s="101">
        <v>9884.0980999999992</v>
      </c>
      <c r="AE52" s="101">
        <f t="shared" si="324"/>
        <v>0.77300000000000002</v>
      </c>
      <c r="AF52" s="101">
        <v>8015.8451999999997</v>
      </c>
      <c r="AG52" s="101">
        <f t="shared" si="325"/>
        <v>0.77300000000000002</v>
      </c>
      <c r="AH52" s="101">
        <v>6500.7219999999998</v>
      </c>
      <c r="AI52" s="101">
        <f t="shared" si="326"/>
        <v>0.77300000000000002</v>
      </c>
      <c r="AJ52" s="101">
        <v>5271.9813999999997</v>
      </c>
      <c r="AK52" s="101">
        <f t="shared" si="327"/>
        <v>0.77300000000000002</v>
      </c>
      <c r="AL52" s="101">
        <v>4275.4924000000001</v>
      </c>
      <c r="AM52" s="101">
        <f t="shared" si="328"/>
        <v>0.77300000000000002</v>
      </c>
      <c r="AN52" s="101">
        <v>3467.3557999999998</v>
      </c>
      <c r="AO52" s="101">
        <f t="shared" si="329"/>
        <v>0.77300000000000002</v>
      </c>
      <c r="AP52" s="101">
        <v>2811.97</v>
      </c>
      <c r="AQ52" s="101">
        <f t="shared" si="330"/>
        <v>0.77300000000000002</v>
      </c>
      <c r="AR52" s="101">
        <v>2280.4625999999998</v>
      </c>
      <c r="AS52" s="101">
        <f t="shared" si="331"/>
        <v>0.77300000000000002</v>
      </c>
      <c r="AT52" s="101">
        <v>1849.4186</v>
      </c>
      <c r="AU52" s="101">
        <f t="shared" si="332"/>
        <v>0.77300000000000002</v>
      </c>
      <c r="AV52" s="101">
        <v>1499.8489</v>
      </c>
      <c r="AW52" s="101">
        <f t="shared" si="333"/>
        <v>0.77300000000000002</v>
      </c>
      <c r="AX52" s="195">
        <v>1216.3534</v>
      </c>
      <c r="AY52" s="188">
        <f t="shared" si="334"/>
        <v>0.77300000000000002</v>
      </c>
      <c r="AZ52" s="188">
        <v>986.44309999999996</v>
      </c>
      <c r="BA52" s="188">
        <f t="shared" si="335"/>
        <v>0.77300000000000002</v>
      </c>
      <c r="BB52" s="188">
        <v>799.9896</v>
      </c>
      <c r="BC52" s="188">
        <f t="shared" si="336"/>
        <v>0.77300000000000002</v>
      </c>
      <c r="BD52" s="188">
        <v>648.77869999999996</v>
      </c>
      <c r="BE52" s="188">
        <f t="shared" si="337"/>
        <v>0.77300000000000002</v>
      </c>
      <c r="BF52" s="188">
        <v>526.14909999999998</v>
      </c>
      <c r="BG52" s="188">
        <f t="shared" si="338"/>
        <v>0.77300000000000002</v>
      </c>
      <c r="BH52" s="188">
        <v>424.69850000000002</v>
      </c>
      <c r="BI52" s="188">
        <f t="shared" si="339"/>
        <v>0.77300000000000002</v>
      </c>
      <c r="BJ52" s="188">
        <v>346.4237</v>
      </c>
      <c r="BK52" s="188">
        <f t="shared" si="340"/>
        <v>0.77300000000000002</v>
      </c>
      <c r="BL52" s="189">
        <v>280.94409999999999</v>
      </c>
      <c r="BM52" s="189">
        <f t="shared" si="341"/>
        <v>0.77300000000000002</v>
      </c>
      <c r="BN52" s="189">
        <v>227.84110000000001</v>
      </c>
      <c r="BO52" s="189">
        <f t="shared" si="342"/>
        <v>0.77300000000000002</v>
      </c>
      <c r="BP52" s="189">
        <v>184.77549999999999</v>
      </c>
      <c r="BQ52" s="189">
        <f t="shared" si="343"/>
        <v>0.77300000000000002</v>
      </c>
      <c r="BR52" s="189">
        <v>149.85</v>
      </c>
      <c r="BS52" s="189">
        <f t="shared" si="344"/>
        <v>0.77300000000000002</v>
      </c>
      <c r="BT52" s="189">
        <v>121.52589999999999</v>
      </c>
      <c r="BU52" s="189">
        <f t="shared" si="345"/>
        <v>0.77300000000000002</v>
      </c>
      <c r="BV52" s="189">
        <v>98.555599999999998</v>
      </c>
      <c r="BW52" s="189">
        <f t="shared" si="346"/>
        <v>0.77300000000000002</v>
      </c>
      <c r="BX52" s="189">
        <v>79.927000000000007</v>
      </c>
      <c r="BY52" s="189">
        <f t="shared" si="347"/>
        <v>0.77300000000000002</v>
      </c>
      <c r="BZ52" s="189">
        <v>64.819500000000005</v>
      </c>
      <c r="CA52" s="189">
        <f t="shared" si="348"/>
        <v>0.77300000000000002</v>
      </c>
      <c r="CB52" s="189">
        <v>52.567599999999999</v>
      </c>
      <c r="CC52" s="189">
        <f t="shared" si="349"/>
        <v>0.77300000000000002</v>
      </c>
      <c r="CD52" s="189">
        <v>42.631500000000003</v>
      </c>
      <c r="CE52" s="189">
        <f t="shared" si="350"/>
        <v>0.77300000000000002</v>
      </c>
      <c r="CF52" s="189">
        <v>34.573399999999999</v>
      </c>
      <c r="CG52" s="189">
        <f t="shared" si="351"/>
        <v>0.77300000000000002</v>
      </c>
      <c r="CH52" s="189">
        <v>28.038499999999999</v>
      </c>
      <c r="CI52" s="189">
        <f t="shared" si="352"/>
        <v>0.77300000000000002</v>
      </c>
      <c r="CJ52" s="189">
        <v>22.738800000000001</v>
      </c>
      <c r="CK52" s="189">
        <f t="shared" si="353"/>
        <v>0.77300000000000002</v>
      </c>
      <c r="CL52" s="189">
        <v>18.440799999999999</v>
      </c>
      <c r="CM52" s="189">
        <f t="shared" si="354"/>
        <v>0.77300000000000002</v>
      </c>
      <c r="CN52" s="189">
        <v>14.9552</v>
      </c>
      <c r="CO52" s="189">
        <f t="shared" si="355"/>
        <v>0.77300000000000002</v>
      </c>
      <c r="CP52" s="189">
        <v>12.128399999999999</v>
      </c>
      <c r="CQ52" s="189">
        <f t="shared" si="356"/>
        <v>0.77300000000000002</v>
      </c>
      <c r="CR52" s="189">
        <v>9.8360000000000003</v>
      </c>
      <c r="CS52" s="189">
        <f t="shared" si="357"/>
        <v>0.77300000000000002</v>
      </c>
      <c r="CT52" s="189">
        <v>7.9767999999999999</v>
      </c>
      <c r="CU52" s="189">
        <f t="shared" si="358"/>
        <v>0.77300000000000002</v>
      </c>
      <c r="CV52" s="189">
        <v>6.4690000000000003</v>
      </c>
      <c r="CW52" s="189">
        <f t="shared" si="359"/>
        <v>0.77300000000000002</v>
      </c>
      <c r="CX52" s="189">
        <v>5.2462999999999997</v>
      </c>
      <c r="CY52" s="189">
        <f t="shared" si="360"/>
        <v>0.77300000000000002</v>
      </c>
      <c r="CZ52" s="189">
        <v>4.2546999999999997</v>
      </c>
      <c r="DA52" s="189">
        <f t="shared" si="361"/>
        <v>0.77300000000000002</v>
      </c>
      <c r="DB52" s="189">
        <v>3.4504999999999999</v>
      </c>
      <c r="DC52" s="189">
        <f t="shared" si="362"/>
        <v>0.77300000000000002</v>
      </c>
      <c r="DD52" s="189">
        <v>2.7982999999999998</v>
      </c>
      <c r="DE52" s="189">
        <f t="shared" si="363"/>
        <v>0.77300000000000002</v>
      </c>
      <c r="DF52" s="189">
        <v>2.2692999999999999</v>
      </c>
      <c r="DG52" s="189">
        <f t="shared" si="364"/>
        <v>0.77300000000000002</v>
      </c>
      <c r="DH52" s="189">
        <v>1.8404</v>
      </c>
      <c r="DI52" s="189">
        <f t="shared" si="365"/>
        <v>0.77300000000000002</v>
      </c>
      <c r="DJ52" s="189">
        <v>1.4924999999999999</v>
      </c>
      <c r="DK52" s="189">
        <f t="shared" si="366"/>
        <v>0.77300000000000002</v>
      </c>
      <c r="DL52" s="189">
        <v>1.2103999999999999</v>
      </c>
      <c r="DM52" s="189">
        <f t="shared" si="367"/>
        <v>0.77300000000000002</v>
      </c>
      <c r="DN52" s="184">
        <v>0.98160000000000003</v>
      </c>
      <c r="DO52" s="185">
        <f t="shared" si="368"/>
        <v>0.77300000000000002</v>
      </c>
      <c r="DP52" s="185">
        <v>0.79610000000000003</v>
      </c>
      <c r="DQ52" s="185">
        <f t="shared" si="369"/>
        <v>0.77300000000000002</v>
      </c>
      <c r="DR52" s="185">
        <v>0.64559999999999995</v>
      </c>
      <c r="DS52" s="185">
        <f t="shared" si="370"/>
        <v>0.77300000000000002</v>
      </c>
      <c r="DT52" s="185">
        <v>0.52359999999999995</v>
      </c>
      <c r="DU52" s="185">
        <f t="shared" si="371"/>
        <v>0.77300000000000002</v>
      </c>
      <c r="DV52" s="185">
        <v>0.42459999999999998</v>
      </c>
      <c r="DW52" s="185">
        <f t="shared" si="372"/>
        <v>0.77300000000000002</v>
      </c>
      <c r="DX52" s="185">
        <v>0.34439999999999998</v>
      </c>
      <c r="DY52" s="185">
        <f t="shared" si="373"/>
        <v>0.77300000000000002</v>
      </c>
      <c r="DZ52" s="185">
        <v>0.27929999999999999</v>
      </c>
      <c r="EA52" s="185">
        <f t="shared" si="374"/>
        <v>0.77300000000000002</v>
      </c>
    </row>
    <row r="53" spans="1:131" ht="15" customHeight="1" x14ac:dyDescent="0.25">
      <c r="A53" s="42" t="s">
        <v>134</v>
      </c>
      <c r="B53" s="6">
        <v>994</v>
      </c>
      <c r="C53" s="6">
        <v>1</v>
      </c>
      <c r="D53" s="67">
        <f>(LARGE('Annual Heat Inputs'!D53:K53,1)+LARGE('Annual Heat Inputs'!D53:K53,2)+LARGE('Annual Heat Inputs'!D53:K53,3))/3</f>
        <v>18249286.083333332</v>
      </c>
      <c r="E53" s="68">
        <v>1165162556</v>
      </c>
      <c r="F53" s="107">
        <f t="shared" si="0"/>
        <v>1.5662437819820681E-2</v>
      </c>
      <c r="G53" s="97">
        <v>161456</v>
      </c>
      <c r="H53" s="101">
        <f t="shared" si="1"/>
        <v>2528.7945606369681</v>
      </c>
      <c r="I53" s="101">
        <v>0</v>
      </c>
      <c r="J53" s="101">
        <v>80318.265899999999</v>
      </c>
      <c r="K53" s="101">
        <f t="shared" si="314"/>
        <v>0</v>
      </c>
      <c r="L53" s="101">
        <v>65136.826500000003</v>
      </c>
      <c r="M53" s="101">
        <f t="shared" si="315"/>
        <v>0</v>
      </c>
      <c r="N53" s="101">
        <v>52824.922500000001</v>
      </c>
      <c r="O53" s="101">
        <f t="shared" si="316"/>
        <v>0</v>
      </c>
      <c r="P53" s="101">
        <v>42840.1656</v>
      </c>
      <c r="Q53" s="101">
        <f t="shared" si="317"/>
        <v>0</v>
      </c>
      <c r="R53" s="101">
        <v>34742.6878</v>
      </c>
      <c r="S53" s="101">
        <f t="shared" si="318"/>
        <v>0</v>
      </c>
      <c r="T53" s="101">
        <v>28175.762999999999</v>
      </c>
      <c r="U53" s="101">
        <f t="shared" si="319"/>
        <v>0</v>
      </c>
      <c r="V53" s="101">
        <v>22850.0923</v>
      </c>
      <c r="W53" s="101">
        <f t="shared" si="320"/>
        <v>0</v>
      </c>
      <c r="X53" s="101">
        <v>18531.058700000001</v>
      </c>
      <c r="Y53" s="101">
        <f t="shared" si="321"/>
        <v>0</v>
      </c>
      <c r="Z53" s="101">
        <v>15028.391600000001</v>
      </c>
      <c r="AA53" s="101">
        <f t="shared" si="322"/>
        <v>0</v>
      </c>
      <c r="AB53" s="101">
        <v>12187.784799999999</v>
      </c>
      <c r="AC53" s="101">
        <f t="shared" si="323"/>
        <v>0</v>
      </c>
      <c r="AD53" s="101">
        <v>9884.0980999999992</v>
      </c>
      <c r="AE53" s="101">
        <f t="shared" si="324"/>
        <v>0</v>
      </c>
      <c r="AF53" s="101">
        <v>8015.8451999999997</v>
      </c>
      <c r="AG53" s="101">
        <f t="shared" si="325"/>
        <v>0</v>
      </c>
      <c r="AH53" s="101">
        <v>6500.7219999999998</v>
      </c>
      <c r="AI53" s="101">
        <f t="shared" si="326"/>
        <v>0</v>
      </c>
      <c r="AJ53" s="101">
        <v>5271.9813999999997</v>
      </c>
      <c r="AK53" s="101">
        <f t="shared" si="327"/>
        <v>0</v>
      </c>
      <c r="AL53" s="101">
        <v>4275.4924000000001</v>
      </c>
      <c r="AM53" s="101">
        <f t="shared" si="328"/>
        <v>0</v>
      </c>
      <c r="AN53" s="101">
        <v>3467.3557999999998</v>
      </c>
      <c r="AO53" s="101">
        <f t="shared" si="329"/>
        <v>0</v>
      </c>
      <c r="AP53" s="101">
        <v>2811.97</v>
      </c>
      <c r="AQ53" s="101">
        <f t="shared" si="330"/>
        <v>0</v>
      </c>
      <c r="AR53" s="101">
        <v>2280.4625999999998</v>
      </c>
      <c r="AS53" s="101">
        <f t="shared" si="331"/>
        <v>0</v>
      </c>
      <c r="AT53" s="101">
        <v>1849.4186</v>
      </c>
      <c r="AU53" s="101">
        <f t="shared" si="332"/>
        <v>0</v>
      </c>
      <c r="AV53" s="101">
        <v>1499.8489</v>
      </c>
      <c r="AW53" s="101">
        <f t="shared" si="333"/>
        <v>0</v>
      </c>
      <c r="AX53" s="195">
        <v>1216.3534</v>
      </c>
      <c r="AY53" s="188">
        <f t="shared" si="334"/>
        <v>0</v>
      </c>
      <c r="AZ53" s="188">
        <v>986.44309999999996</v>
      </c>
      <c r="BA53" s="188">
        <f t="shared" si="335"/>
        <v>0</v>
      </c>
      <c r="BB53" s="188">
        <v>799.9896</v>
      </c>
      <c r="BC53" s="188">
        <f t="shared" si="336"/>
        <v>0</v>
      </c>
      <c r="BD53" s="188">
        <v>648.77869999999996</v>
      </c>
      <c r="BE53" s="188">
        <f t="shared" si="337"/>
        <v>0</v>
      </c>
      <c r="BF53" s="188">
        <v>526.14909999999998</v>
      </c>
      <c r="BG53" s="188">
        <f t="shared" si="338"/>
        <v>0</v>
      </c>
      <c r="BH53" s="188">
        <v>424.69850000000002</v>
      </c>
      <c r="BI53" s="188">
        <f t="shared" si="339"/>
        <v>0</v>
      </c>
      <c r="BJ53" s="188">
        <v>346.4237</v>
      </c>
      <c r="BK53" s="188">
        <f t="shared" si="340"/>
        <v>0</v>
      </c>
      <c r="BL53" s="189">
        <v>280.94409999999999</v>
      </c>
      <c r="BM53" s="189">
        <f t="shared" si="341"/>
        <v>0</v>
      </c>
      <c r="BN53" s="189">
        <v>227.84110000000001</v>
      </c>
      <c r="BO53" s="189">
        <f t="shared" si="342"/>
        <v>0</v>
      </c>
      <c r="BP53" s="189">
        <v>184.77549999999999</v>
      </c>
      <c r="BQ53" s="189">
        <f t="shared" si="343"/>
        <v>0</v>
      </c>
      <c r="BR53" s="189">
        <v>149.85</v>
      </c>
      <c r="BS53" s="189">
        <f t="shared" si="344"/>
        <v>0</v>
      </c>
      <c r="BT53" s="189">
        <v>121.52589999999999</v>
      </c>
      <c r="BU53" s="189">
        <f t="shared" si="345"/>
        <v>0</v>
      </c>
      <c r="BV53" s="189">
        <v>98.555599999999998</v>
      </c>
      <c r="BW53" s="189">
        <f t="shared" si="346"/>
        <v>0</v>
      </c>
      <c r="BX53" s="189">
        <v>79.927000000000007</v>
      </c>
      <c r="BY53" s="189">
        <f t="shared" si="347"/>
        <v>0</v>
      </c>
      <c r="BZ53" s="189">
        <v>64.819500000000005</v>
      </c>
      <c r="CA53" s="189">
        <f t="shared" si="348"/>
        <v>0</v>
      </c>
      <c r="CB53" s="189">
        <v>52.567599999999999</v>
      </c>
      <c r="CC53" s="189">
        <f t="shared" si="349"/>
        <v>0</v>
      </c>
      <c r="CD53" s="189">
        <v>42.631500000000003</v>
      </c>
      <c r="CE53" s="189">
        <f t="shared" si="350"/>
        <v>0</v>
      </c>
      <c r="CF53" s="189">
        <v>34.573399999999999</v>
      </c>
      <c r="CG53" s="189">
        <f t="shared" si="351"/>
        <v>0</v>
      </c>
      <c r="CH53" s="189">
        <v>28.038499999999999</v>
      </c>
      <c r="CI53" s="189">
        <f t="shared" si="352"/>
        <v>0</v>
      </c>
      <c r="CJ53" s="189">
        <v>22.738800000000001</v>
      </c>
      <c r="CK53" s="189">
        <f t="shared" si="353"/>
        <v>0</v>
      </c>
      <c r="CL53" s="189">
        <v>18.440799999999999</v>
      </c>
      <c r="CM53" s="189">
        <f t="shared" si="354"/>
        <v>0</v>
      </c>
      <c r="CN53" s="189">
        <v>14.9552</v>
      </c>
      <c r="CO53" s="189">
        <f t="shared" si="355"/>
        <v>0</v>
      </c>
      <c r="CP53" s="189">
        <v>12.128399999999999</v>
      </c>
      <c r="CQ53" s="189">
        <f t="shared" si="356"/>
        <v>0</v>
      </c>
      <c r="CR53" s="189">
        <v>9.8360000000000003</v>
      </c>
      <c r="CS53" s="189">
        <f t="shared" si="357"/>
        <v>0</v>
      </c>
      <c r="CT53" s="189">
        <v>7.9767999999999999</v>
      </c>
      <c r="CU53" s="189">
        <f t="shared" si="358"/>
        <v>0</v>
      </c>
      <c r="CV53" s="189">
        <v>6.4690000000000003</v>
      </c>
      <c r="CW53" s="189">
        <f t="shared" si="359"/>
        <v>0</v>
      </c>
      <c r="CX53" s="189">
        <v>5.2462999999999997</v>
      </c>
      <c r="CY53" s="189">
        <f t="shared" si="360"/>
        <v>0</v>
      </c>
      <c r="CZ53" s="189">
        <v>4.2546999999999997</v>
      </c>
      <c r="DA53" s="189">
        <f t="shared" si="361"/>
        <v>0</v>
      </c>
      <c r="DB53" s="189">
        <v>3.4504999999999999</v>
      </c>
      <c r="DC53" s="189">
        <f t="shared" si="362"/>
        <v>0</v>
      </c>
      <c r="DD53" s="189">
        <v>2.7982999999999998</v>
      </c>
      <c r="DE53" s="189">
        <f t="shared" si="363"/>
        <v>0</v>
      </c>
      <c r="DF53" s="189">
        <v>2.2692999999999999</v>
      </c>
      <c r="DG53" s="189">
        <f t="shared" si="364"/>
        <v>0</v>
      </c>
      <c r="DH53" s="189">
        <v>1.8404</v>
      </c>
      <c r="DI53" s="189">
        <f t="shared" si="365"/>
        <v>0</v>
      </c>
      <c r="DJ53" s="189">
        <v>1.4924999999999999</v>
      </c>
      <c r="DK53" s="189">
        <f t="shared" si="366"/>
        <v>0</v>
      </c>
      <c r="DL53" s="189">
        <v>1.2103999999999999</v>
      </c>
      <c r="DM53" s="189">
        <f t="shared" si="367"/>
        <v>0</v>
      </c>
      <c r="DN53" s="184">
        <v>0.98160000000000003</v>
      </c>
      <c r="DO53" s="185">
        <f t="shared" si="368"/>
        <v>0</v>
      </c>
      <c r="DP53" s="185">
        <v>0.79610000000000003</v>
      </c>
      <c r="DQ53" s="185">
        <f t="shared" si="369"/>
        <v>0</v>
      </c>
      <c r="DR53" s="185">
        <v>0.64559999999999995</v>
      </c>
      <c r="DS53" s="185">
        <f t="shared" si="370"/>
        <v>0</v>
      </c>
      <c r="DT53" s="185">
        <v>0.52359999999999995</v>
      </c>
      <c r="DU53" s="185">
        <f t="shared" si="371"/>
        <v>0</v>
      </c>
      <c r="DV53" s="185">
        <v>0.42459999999999998</v>
      </c>
      <c r="DW53" s="185">
        <f t="shared" si="372"/>
        <v>0</v>
      </c>
      <c r="DX53" s="185">
        <v>0.34439999999999998</v>
      </c>
      <c r="DY53" s="185">
        <f t="shared" si="373"/>
        <v>0</v>
      </c>
      <c r="DZ53" s="185">
        <v>0.27929999999999999</v>
      </c>
      <c r="EA53" s="185">
        <f t="shared" si="374"/>
        <v>0</v>
      </c>
    </row>
    <row r="54" spans="1:131" ht="15" customHeight="1" x14ac:dyDescent="0.25">
      <c r="A54" s="48" t="s">
        <v>134</v>
      </c>
      <c r="B54" s="6">
        <v>994</v>
      </c>
      <c r="C54" s="6">
        <v>2</v>
      </c>
      <c r="D54" s="67">
        <f>(LARGE('Annual Heat Inputs'!D54:K54,1)+LARGE('Annual Heat Inputs'!D54:K54,2)+LARGE('Annual Heat Inputs'!D54:K54,3))/3</f>
        <v>27910204.172333334</v>
      </c>
      <c r="E54" s="68">
        <v>1165162556</v>
      </c>
      <c r="F54" s="107">
        <f t="shared" si="0"/>
        <v>2.395391443761203E-2</v>
      </c>
      <c r="G54" s="97">
        <v>161456</v>
      </c>
      <c r="H54" s="101">
        <f t="shared" si="1"/>
        <v>3867.5032094390881</v>
      </c>
      <c r="I54" s="101">
        <v>0</v>
      </c>
      <c r="J54" s="101">
        <v>80318.265899999999</v>
      </c>
      <c r="K54" s="101">
        <f t="shared" si="314"/>
        <v>0</v>
      </c>
      <c r="L54" s="101">
        <v>65136.826500000003</v>
      </c>
      <c r="M54" s="101">
        <f t="shared" si="315"/>
        <v>0</v>
      </c>
      <c r="N54" s="101">
        <v>52824.922500000001</v>
      </c>
      <c r="O54" s="101">
        <f t="shared" si="316"/>
        <v>0</v>
      </c>
      <c r="P54" s="101">
        <v>42840.1656</v>
      </c>
      <c r="Q54" s="101">
        <f t="shared" si="317"/>
        <v>0</v>
      </c>
      <c r="R54" s="101">
        <v>34742.6878</v>
      </c>
      <c r="S54" s="101">
        <f t="shared" si="318"/>
        <v>0</v>
      </c>
      <c r="T54" s="101">
        <v>28175.762999999999</v>
      </c>
      <c r="U54" s="101">
        <f t="shared" si="319"/>
        <v>0</v>
      </c>
      <c r="V54" s="101">
        <v>22850.0923</v>
      </c>
      <c r="W54" s="101">
        <f t="shared" si="320"/>
        <v>0</v>
      </c>
      <c r="X54" s="101">
        <v>18531.058700000001</v>
      </c>
      <c r="Y54" s="101">
        <f t="shared" si="321"/>
        <v>0</v>
      </c>
      <c r="Z54" s="101">
        <v>15028.391600000001</v>
      </c>
      <c r="AA54" s="101">
        <f t="shared" si="322"/>
        <v>0</v>
      </c>
      <c r="AB54" s="101">
        <v>12187.784799999999</v>
      </c>
      <c r="AC54" s="101">
        <f t="shared" si="323"/>
        <v>0</v>
      </c>
      <c r="AD54" s="101">
        <v>9884.0980999999992</v>
      </c>
      <c r="AE54" s="101">
        <f t="shared" si="324"/>
        <v>0</v>
      </c>
      <c r="AF54" s="101">
        <v>8015.8451999999997</v>
      </c>
      <c r="AG54" s="101">
        <f t="shared" si="325"/>
        <v>0</v>
      </c>
      <c r="AH54" s="101">
        <v>6500.7219999999998</v>
      </c>
      <c r="AI54" s="101">
        <f t="shared" si="326"/>
        <v>0</v>
      </c>
      <c r="AJ54" s="101">
        <v>5271.9813999999997</v>
      </c>
      <c r="AK54" s="101">
        <f t="shared" si="327"/>
        <v>0</v>
      </c>
      <c r="AL54" s="101">
        <v>4275.4924000000001</v>
      </c>
      <c r="AM54" s="101">
        <f t="shared" si="328"/>
        <v>0</v>
      </c>
      <c r="AN54" s="101">
        <v>3467.3557999999998</v>
      </c>
      <c r="AO54" s="101">
        <f t="shared" si="329"/>
        <v>0</v>
      </c>
      <c r="AP54" s="101">
        <v>2811.97</v>
      </c>
      <c r="AQ54" s="101">
        <f t="shared" si="330"/>
        <v>0</v>
      </c>
      <c r="AR54" s="101">
        <v>2280.4625999999998</v>
      </c>
      <c r="AS54" s="101">
        <f t="shared" si="331"/>
        <v>0</v>
      </c>
      <c r="AT54" s="101">
        <v>1849.4186</v>
      </c>
      <c r="AU54" s="101">
        <f t="shared" si="332"/>
        <v>0</v>
      </c>
      <c r="AV54" s="101">
        <v>1499.8489</v>
      </c>
      <c r="AW54" s="101">
        <f t="shared" si="333"/>
        <v>0</v>
      </c>
      <c r="AX54" s="195">
        <v>1216.3534</v>
      </c>
      <c r="AY54" s="188">
        <f t="shared" si="334"/>
        <v>0</v>
      </c>
      <c r="AZ54" s="188">
        <v>986.44309999999996</v>
      </c>
      <c r="BA54" s="188">
        <f t="shared" si="335"/>
        <v>0</v>
      </c>
      <c r="BB54" s="188">
        <v>799.9896</v>
      </c>
      <c r="BC54" s="188">
        <f t="shared" si="336"/>
        <v>0</v>
      </c>
      <c r="BD54" s="188">
        <v>648.77869999999996</v>
      </c>
      <c r="BE54" s="188">
        <f t="shared" si="337"/>
        <v>0</v>
      </c>
      <c r="BF54" s="188">
        <v>526.14909999999998</v>
      </c>
      <c r="BG54" s="188">
        <f t="shared" si="338"/>
        <v>0</v>
      </c>
      <c r="BH54" s="188">
        <v>424.69850000000002</v>
      </c>
      <c r="BI54" s="188">
        <f t="shared" si="339"/>
        <v>0</v>
      </c>
      <c r="BJ54" s="188">
        <v>346.4237</v>
      </c>
      <c r="BK54" s="188">
        <f t="shared" si="340"/>
        <v>0</v>
      </c>
      <c r="BL54" s="189">
        <v>280.94409999999999</v>
      </c>
      <c r="BM54" s="189">
        <f t="shared" si="341"/>
        <v>0</v>
      </c>
      <c r="BN54" s="189">
        <v>227.84110000000001</v>
      </c>
      <c r="BO54" s="189">
        <f t="shared" si="342"/>
        <v>0</v>
      </c>
      <c r="BP54" s="189">
        <v>184.77549999999999</v>
      </c>
      <c r="BQ54" s="189">
        <f t="shared" si="343"/>
        <v>0</v>
      </c>
      <c r="BR54" s="189">
        <v>149.85</v>
      </c>
      <c r="BS54" s="189">
        <f t="shared" si="344"/>
        <v>0</v>
      </c>
      <c r="BT54" s="189">
        <v>121.52589999999999</v>
      </c>
      <c r="BU54" s="189">
        <f t="shared" si="345"/>
        <v>0</v>
      </c>
      <c r="BV54" s="189">
        <v>98.555599999999998</v>
      </c>
      <c r="BW54" s="189">
        <f t="shared" si="346"/>
        <v>0</v>
      </c>
      <c r="BX54" s="189">
        <v>79.927000000000007</v>
      </c>
      <c r="BY54" s="189">
        <f t="shared" si="347"/>
        <v>0</v>
      </c>
      <c r="BZ54" s="189">
        <v>64.819500000000005</v>
      </c>
      <c r="CA54" s="189">
        <f t="shared" si="348"/>
        <v>0</v>
      </c>
      <c r="CB54" s="189">
        <v>52.567599999999999</v>
      </c>
      <c r="CC54" s="189">
        <f t="shared" si="349"/>
        <v>0</v>
      </c>
      <c r="CD54" s="189">
        <v>42.631500000000003</v>
      </c>
      <c r="CE54" s="189">
        <f t="shared" si="350"/>
        <v>0</v>
      </c>
      <c r="CF54" s="189">
        <v>34.573399999999999</v>
      </c>
      <c r="CG54" s="189">
        <f t="shared" si="351"/>
        <v>0</v>
      </c>
      <c r="CH54" s="189">
        <v>28.038499999999999</v>
      </c>
      <c r="CI54" s="189">
        <f t="shared" si="352"/>
        <v>0</v>
      </c>
      <c r="CJ54" s="189">
        <v>22.738800000000001</v>
      </c>
      <c r="CK54" s="189">
        <f t="shared" si="353"/>
        <v>0</v>
      </c>
      <c r="CL54" s="189">
        <v>18.440799999999999</v>
      </c>
      <c r="CM54" s="189">
        <f t="shared" si="354"/>
        <v>0</v>
      </c>
      <c r="CN54" s="189">
        <v>14.9552</v>
      </c>
      <c r="CO54" s="189">
        <f t="shared" si="355"/>
        <v>0</v>
      </c>
      <c r="CP54" s="189">
        <v>12.128399999999999</v>
      </c>
      <c r="CQ54" s="189">
        <f t="shared" si="356"/>
        <v>0</v>
      </c>
      <c r="CR54" s="189">
        <v>9.8360000000000003</v>
      </c>
      <c r="CS54" s="189">
        <f t="shared" si="357"/>
        <v>0</v>
      </c>
      <c r="CT54" s="189">
        <v>7.9767999999999999</v>
      </c>
      <c r="CU54" s="189">
        <f t="shared" si="358"/>
        <v>0</v>
      </c>
      <c r="CV54" s="189">
        <v>6.4690000000000003</v>
      </c>
      <c r="CW54" s="189">
        <f t="shared" si="359"/>
        <v>0</v>
      </c>
      <c r="CX54" s="189">
        <v>5.2462999999999997</v>
      </c>
      <c r="CY54" s="189">
        <f t="shared" si="360"/>
        <v>0</v>
      </c>
      <c r="CZ54" s="189">
        <v>4.2546999999999997</v>
      </c>
      <c r="DA54" s="189">
        <f t="shared" si="361"/>
        <v>0</v>
      </c>
      <c r="DB54" s="189">
        <v>3.4504999999999999</v>
      </c>
      <c r="DC54" s="189">
        <f t="shared" si="362"/>
        <v>0</v>
      </c>
      <c r="DD54" s="189">
        <v>2.7982999999999998</v>
      </c>
      <c r="DE54" s="189">
        <f t="shared" si="363"/>
        <v>0</v>
      </c>
      <c r="DF54" s="189">
        <v>2.2692999999999999</v>
      </c>
      <c r="DG54" s="189">
        <f t="shared" si="364"/>
        <v>0</v>
      </c>
      <c r="DH54" s="189">
        <v>1.8404</v>
      </c>
      <c r="DI54" s="189">
        <f t="shared" si="365"/>
        <v>0</v>
      </c>
      <c r="DJ54" s="189">
        <v>1.4924999999999999</v>
      </c>
      <c r="DK54" s="189">
        <f t="shared" si="366"/>
        <v>0</v>
      </c>
      <c r="DL54" s="189">
        <v>1.2103999999999999</v>
      </c>
      <c r="DM54" s="189">
        <f t="shared" si="367"/>
        <v>0</v>
      </c>
      <c r="DN54" s="184">
        <v>0.98160000000000003</v>
      </c>
      <c r="DO54" s="185">
        <f t="shared" si="368"/>
        <v>0</v>
      </c>
      <c r="DP54" s="185">
        <v>0.79610000000000003</v>
      </c>
      <c r="DQ54" s="185">
        <f t="shared" si="369"/>
        <v>0</v>
      </c>
      <c r="DR54" s="185">
        <v>0.64559999999999995</v>
      </c>
      <c r="DS54" s="185">
        <f t="shared" si="370"/>
        <v>0</v>
      </c>
      <c r="DT54" s="185">
        <v>0.52359999999999995</v>
      </c>
      <c r="DU54" s="185">
        <f t="shared" si="371"/>
        <v>0</v>
      </c>
      <c r="DV54" s="185">
        <v>0.42459999999999998</v>
      </c>
      <c r="DW54" s="185">
        <f t="shared" si="372"/>
        <v>0</v>
      </c>
      <c r="DX54" s="185">
        <v>0.34439999999999998</v>
      </c>
      <c r="DY54" s="185">
        <f t="shared" si="373"/>
        <v>0</v>
      </c>
      <c r="DZ54" s="185">
        <v>0.27929999999999999</v>
      </c>
      <c r="EA54" s="185">
        <f t="shared" si="374"/>
        <v>0</v>
      </c>
    </row>
    <row r="55" spans="1:131" ht="15" customHeight="1" x14ac:dyDescent="0.25">
      <c r="A55" s="48" t="s">
        <v>134</v>
      </c>
      <c r="B55" s="6">
        <v>994</v>
      </c>
      <c r="C55" s="6">
        <v>3</v>
      </c>
      <c r="D55" s="67">
        <f>(LARGE('Annual Heat Inputs'!D55:K55,1)+LARGE('Annual Heat Inputs'!D55:K55,2)+LARGE('Annual Heat Inputs'!D55:K55,3))/3</f>
        <v>34829256.441</v>
      </c>
      <c r="E55" s="68">
        <v>1165162556</v>
      </c>
      <c r="F55" s="107">
        <f t="shared" si="0"/>
        <v>2.9892186512214008E-2</v>
      </c>
      <c r="G55" s="97">
        <v>161456</v>
      </c>
      <c r="H55" s="101">
        <f t="shared" si="1"/>
        <v>4826.2728655160254</v>
      </c>
      <c r="I55" s="101">
        <v>5000</v>
      </c>
      <c r="J55" s="101">
        <v>80318.265899999999</v>
      </c>
      <c r="K55" s="101">
        <f t="shared" si="314"/>
        <v>5000</v>
      </c>
      <c r="L55" s="101">
        <v>65136.826500000003</v>
      </c>
      <c r="M55" s="101">
        <f t="shared" si="315"/>
        <v>5000</v>
      </c>
      <c r="N55" s="101">
        <v>52824.922500000001</v>
      </c>
      <c r="O55" s="101">
        <f t="shared" si="316"/>
        <v>5000</v>
      </c>
      <c r="P55" s="101">
        <v>42840.1656</v>
      </c>
      <c r="Q55" s="101">
        <f t="shared" si="317"/>
        <v>5000</v>
      </c>
      <c r="R55" s="101">
        <v>34742.6878</v>
      </c>
      <c r="S55" s="101">
        <f t="shared" si="318"/>
        <v>5000</v>
      </c>
      <c r="T55" s="101">
        <v>28175.762999999999</v>
      </c>
      <c r="U55" s="101">
        <f t="shared" si="319"/>
        <v>5000</v>
      </c>
      <c r="V55" s="101">
        <v>22850.0923</v>
      </c>
      <c r="W55" s="101">
        <f t="shared" si="320"/>
        <v>5000</v>
      </c>
      <c r="X55" s="101">
        <v>18531.058700000001</v>
      </c>
      <c r="Y55" s="101">
        <f t="shared" si="321"/>
        <v>5000</v>
      </c>
      <c r="Z55" s="101">
        <v>15028.391600000001</v>
      </c>
      <c r="AA55" s="101">
        <f t="shared" si="322"/>
        <v>5000</v>
      </c>
      <c r="AB55" s="101">
        <v>12187.784799999999</v>
      </c>
      <c r="AC55" s="101">
        <f t="shared" si="323"/>
        <v>5000</v>
      </c>
      <c r="AD55" s="101">
        <v>9884.0980999999992</v>
      </c>
      <c r="AE55" s="101">
        <f t="shared" si="324"/>
        <v>5000</v>
      </c>
      <c r="AF55" s="101">
        <v>8015.8451999999997</v>
      </c>
      <c r="AG55" s="101">
        <f t="shared" si="325"/>
        <v>5000</v>
      </c>
      <c r="AH55" s="101">
        <v>6500.7219999999998</v>
      </c>
      <c r="AI55" s="101">
        <f t="shared" si="326"/>
        <v>5000</v>
      </c>
      <c r="AJ55" s="101">
        <v>5271.9813999999997</v>
      </c>
      <c r="AK55" s="101">
        <f t="shared" si="327"/>
        <v>5000</v>
      </c>
      <c r="AL55" s="101">
        <v>4275.4924000000001</v>
      </c>
      <c r="AM55" s="101">
        <f t="shared" si="328"/>
        <v>5000</v>
      </c>
      <c r="AN55" s="101">
        <v>3467.3557999999998</v>
      </c>
      <c r="AO55" s="101">
        <f t="shared" si="329"/>
        <v>5000</v>
      </c>
      <c r="AP55" s="101">
        <v>2811.97</v>
      </c>
      <c r="AQ55" s="101">
        <f t="shared" si="330"/>
        <v>5000</v>
      </c>
      <c r="AR55" s="101">
        <v>2280.4625999999998</v>
      </c>
      <c r="AS55" s="101">
        <f t="shared" si="331"/>
        <v>5000</v>
      </c>
      <c r="AT55" s="101">
        <v>1849.4186</v>
      </c>
      <c r="AU55" s="101">
        <f t="shared" si="332"/>
        <v>5000</v>
      </c>
      <c r="AV55" s="101">
        <v>1499.8489</v>
      </c>
      <c r="AW55" s="101">
        <f t="shared" si="333"/>
        <v>5000</v>
      </c>
      <c r="AX55" s="195">
        <v>1216.3534</v>
      </c>
      <c r="AY55" s="188">
        <f t="shared" si="334"/>
        <v>5000</v>
      </c>
      <c r="AZ55" s="188">
        <v>986.44309999999996</v>
      </c>
      <c r="BA55" s="188">
        <f t="shared" si="335"/>
        <v>5000</v>
      </c>
      <c r="BB55" s="188">
        <v>799.9896</v>
      </c>
      <c r="BC55" s="188">
        <f t="shared" si="336"/>
        <v>5000</v>
      </c>
      <c r="BD55" s="188">
        <v>648.77869999999996</v>
      </c>
      <c r="BE55" s="188">
        <f t="shared" si="337"/>
        <v>5000</v>
      </c>
      <c r="BF55" s="188">
        <v>526.14909999999998</v>
      </c>
      <c r="BG55" s="188">
        <f t="shared" si="338"/>
        <v>5000</v>
      </c>
      <c r="BH55" s="188">
        <v>424.69850000000002</v>
      </c>
      <c r="BI55" s="188">
        <f t="shared" si="339"/>
        <v>5000</v>
      </c>
      <c r="BJ55" s="188">
        <v>346.4237</v>
      </c>
      <c r="BK55" s="188">
        <f t="shared" si="340"/>
        <v>5000</v>
      </c>
      <c r="BL55" s="189">
        <v>280.94409999999999</v>
      </c>
      <c r="BM55" s="189">
        <f t="shared" si="341"/>
        <v>5000</v>
      </c>
      <c r="BN55" s="189">
        <v>227.84110000000001</v>
      </c>
      <c r="BO55" s="189">
        <f t="shared" si="342"/>
        <v>5000</v>
      </c>
      <c r="BP55" s="189">
        <v>184.77549999999999</v>
      </c>
      <c r="BQ55" s="189">
        <f t="shared" si="343"/>
        <v>5000</v>
      </c>
      <c r="BR55" s="189">
        <v>149.85</v>
      </c>
      <c r="BS55" s="189">
        <f t="shared" si="344"/>
        <v>5000</v>
      </c>
      <c r="BT55" s="189">
        <v>121.52589999999999</v>
      </c>
      <c r="BU55" s="189">
        <f t="shared" si="345"/>
        <v>5000</v>
      </c>
      <c r="BV55" s="189">
        <v>98.555599999999998</v>
      </c>
      <c r="BW55" s="189">
        <f t="shared" si="346"/>
        <v>5000</v>
      </c>
      <c r="BX55" s="189">
        <v>79.927000000000007</v>
      </c>
      <c r="BY55" s="189">
        <f t="shared" si="347"/>
        <v>5000</v>
      </c>
      <c r="BZ55" s="189">
        <v>64.819500000000005</v>
      </c>
      <c r="CA55" s="189">
        <f t="shared" si="348"/>
        <v>5000</v>
      </c>
      <c r="CB55" s="189">
        <v>52.567599999999999</v>
      </c>
      <c r="CC55" s="189">
        <f t="shared" si="349"/>
        <v>5000</v>
      </c>
      <c r="CD55" s="189">
        <v>42.631500000000003</v>
      </c>
      <c r="CE55" s="189">
        <f t="shared" si="350"/>
        <v>5000</v>
      </c>
      <c r="CF55" s="189">
        <v>34.573399999999999</v>
      </c>
      <c r="CG55" s="189">
        <f t="shared" si="351"/>
        <v>5000</v>
      </c>
      <c r="CH55" s="189">
        <v>28.038499999999999</v>
      </c>
      <c r="CI55" s="189">
        <f t="shared" si="352"/>
        <v>5000</v>
      </c>
      <c r="CJ55" s="189">
        <v>22.738800000000001</v>
      </c>
      <c r="CK55" s="189">
        <f t="shared" si="353"/>
        <v>5000</v>
      </c>
      <c r="CL55" s="189">
        <v>18.440799999999999</v>
      </c>
      <c r="CM55" s="189">
        <f t="shared" si="354"/>
        <v>5000</v>
      </c>
      <c r="CN55" s="189">
        <v>14.9552</v>
      </c>
      <c r="CO55" s="189">
        <f t="shared" si="355"/>
        <v>5000</v>
      </c>
      <c r="CP55" s="189">
        <v>12.128399999999999</v>
      </c>
      <c r="CQ55" s="189">
        <f t="shared" si="356"/>
        <v>5000</v>
      </c>
      <c r="CR55" s="189">
        <v>9.8360000000000003</v>
      </c>
      <c r="CS55" s="189">
        <f t="shared" si="357"/>
        <v>5000</v>
      </c>
      <c r="CT55" s="189">
        <v>7.9767999999999999</v>
      </c>
      <c r="CU55" s="189">
        <f t="shared" si="358"/>
        <v>5000</v>
      </c>
      <c r="CV55" s="189">
        <v>6.4690000000000003</v>
      </c>
      <c r="CW55" s="189">
        <f t="shared" si="359"/>
        <v>5000</v>
      </c>
      <c r="CX55" s="189">
        <v>5.2462999999999997</v>
      </c>
      <c r="CY55" s="189">
        <f t="shared" si="360"/>
        <v>5000</v>
      </c>
      <c r="CZ55" s="189">
        <v>4.2546999999999997</v>
      </c>
      <c r="DA55" s="189">
        <f t="shared" si="361"/>
        <v>5000</v>
      </c>
      <c r="DB55" s="189">
        <v>3.4504999999999999</v>
      </c>
      <c r="DC55" s="189">
        <f t="shared" si="362"/>
        <v>5000</v>
      </c>
      <c r="DD55" s="189">
        <v>2.7982999999999998</v>
      </c>
      <c r="DE55" s="189">
        <f t="shared" si="363"/>
        <v>5000</v>
      </c>
      <c r="DF55" s="189">
        <v>2.2692999999999999</v>
      </c>
      <c r="DG55" s="189">
        <f t="shared" si="364"/>
        <v>5000</v>
      </c>
      <c r="DH55" s="189">
        <v>1.8404</v>
      </c>
      <c r="DI55" s="189">
        <f t="shared" si="365"/>
        <v>5000</v>
      </c>
      <c r="DJ55" s="189">
        <v>1.4924999999999999</v>
      </c>
      <c r="DK55" s="189">
        <f t="shared" si="366"/>
        <v>5000</v>
      </c>
      <c r="DL55" s="189">
        <v>1.2103999999999999</v>
      </c>
      <c r="DM55" s="189">
        <f t="shared" si="367"/>
        <v>5000</v>
      </c>
      <c r="DN55" s="184">
        <v>0.98160000000000003</v>
      </c>
      <c r="DO55" s="185">
        <f t="shared" si="368"/>
        <v>5000</v>
      </c>
      <c r="DP55" s="185">
        <v>0.79610000000000003</v>
      </c>
      <c r="DQ55" s="185">
        <f t="shared" si="369"/>
        <v>5000</v>
      </c>
      <c r="DR55" s="185">
        <v>0.64559999999999995</v>
      </c>
      <c r="DS55" s="185">
        <f t="shared" si="370"/>
        <v>5000</v>
      </c>
      <c r="DT55" s="185">
        <v>0.52359999999999995</v>
      </c>
      <c r="DU55" s="185">
        <f t="shared" si="371"/>
        <v>5000</v>
      </c>
      <c r="DV55" s="185">
        <v>0.42459999999999998</v>
      </c>
      <c r="DW55" s="185">
        <f t="shared" si="372"/>
        <v>5000</v>
      </c>
      <c r="DX55" s="185">
        <v>0.34439999999999998</v>
      </c>
      <c r="DY55" s="185">
        <f t="shared" si="373"/>
        <v>5000</v>
      </c>
      <c r="DZ55" s="185">
        <v>0.27929999999999999</v>
      </c>
      <c r="EA55" s="185">
        <f t="shared" si="374"/>
        <v>5000</v>
      </c>
    </row>
    <row r="56" spans="1:131" ht="15" customHeight="1" x14ac:dyDescent="0.25">
      <c r="A56" s="48" t="s">
        <v>134</v>
      </c>
      <c r="B56" s="6">
        <v>994</v>
      </c>
      <c r="C56" s="6">
        <v>4</v>
      </c>
      <c r="D56" s="67">
        <f>(LARGE('Annual Heat Inputs'!D56:K56,1)+LARGE('Annual Heat Inputs'!D56:K56,2)+LARGE('Annual Heat Inputs'!D56:K56,3))/3</f>
        <v>37347534.705000006</v>
      </c>
      <c r="E56" s="68">
        <v>1165162556</v>
      </c>
      <c r="F56" s="107">
        <f t="shared" si="0"/>
        <v>3.2053497181727154E-2</v>
      </c>
      <c r="G56" s="97">
        <v>161456</v>
      </c>
      <c r="H56" s="101">
        <f t="shared" si="1"/>
        <v>5175.2294409729393</v>
      </c>
      <c r="I56" s="101">
        <f>MIN(H56,'SO2 Annual Emissions'!L56,'Annual SO2 Consent Decree Caps '!D56,' Retirement Adjustments'!D56)</f>
        <v>5000</v>
      </c>
      <c r="J56" s="101">
        <v>80318.265899999999</v>
      </c>
      <c r="K56" s="101">
        <f t="shared" si="314"/>
        <v>5000</v>
      </c>
      <c r="L56" s="101">
        <v>65136.826500000003</v>
      </c>
      <c r="M56" s="101">
        <f t="shared" si="315"/>
        <v>5000</v>
      </c>
      <c r="N56" s="101">
        <v>52824.922500000001</v>
      </c>
      <c r="O56" s="101">
        <f t="shared" si="316"/>
        <v>5000</v>
      </c>
      <c r="P56" s="101">
        <v>42840.1656</v>
      </c>
      <c r="Q56" s="101">
        <f t="shared" si="317"/>
        <v>5000</v>
      </c>
      <c r="R56" s="101">
        <v>34742.6878</v>
      </c>
      <c r="S56" s="101">
        <f t="shared" si="318"/>
        <v>5000</v>
      </c>
      <c r="T56" s="101">
        <v>28175.762999999999</v>
      </c>
      <c r="U56" s="101">
        <f t="shared" si="319"/>
        <v>5000</v>
      </c>
      <c r="V56" s="101">
        <v>22850.0923</v>
      </c>
      <c r="W56" s="101">
        <f t="shared" si="320"/>
        <v>5000</v>
      </c>
      <c r="X56" s="101">
        <v>18531.058700000001</v>
      </c>
      <c r="Y56" s="101">
        <f t="shared" si="321"/>
        <v>5000</v>
      </c>
      <c r="Z56" s="101">
        <v>15028.391600000001</v>
      </c>
      <c r="AA56" s="101">
        <f t="shared" si="322"/>
        <v>5000</v>
      </c>
      <c r="AB56" s="101">
        <v>12187.784799999999</v>
      </c>
      <c r="AC56" s="101">
        <f t="shared" si="323"/>
        <v>5000</v>
      </c>
      <c r="AD56" s="101">
        <v>9884.0980999999992</v>
      </c>
      <c r="AE56" s="101">
        <f t="shared" si="324"/>
        <v>5000</v>
      </c>
      <c r="AF56" s="101">
        <v>8015.8451999999997</v>
      </c>
      <c r="AG56" s="101">
        <f t="shared" si="325"/>
        <v>5000</v>
      </c>
      <c r="AH56" s="101">
        <v>6500.7219999999998</v>
      </c>
      <c r="AI56" s="101">
        <f t="shared" si="326"/>
        <v>5000</v>
      </c>
      <c r="AJ56" s="101">
        <v>5271.9813999999997</v>
      </c>
      <c r="AK56" s="101">
        <f t="shared" si="327"/>
        <v>5000</v>
      </c>
      <c r="AL56" s="101">
        <v>4275.4924000000001</v>
      </c>
      <c r="AM56" s="101">
        <f t="shared" si="328"/>
        <v>5000</v>
      </c>
      <c r="AN56" s="101">
        <v>3467.3557999999998</v>
      </c>
      <c r="AO56" s="101">
        <f t="shared" si="329"/>
        <v>5000</v>
      </c>
      <c r="AP56" s="101">
        <v>2811.97</v>
      </c>
      <c r="AQ56" s="101">
        <f t="shared" si="330"/>
        <v>5000</v>
      </c>
      <c r="AR56" s="101">
        <v>2280.4625999999998</v>
      </c>
      <c r="AS56" s="101">
        <f t="shared" si="331"/>
        <v>5000</v>
      </c>
      <c r="AT56" s="101">
        <v>1849.4186</v>
      </c>
      <c r="AU56" s="101">
        <f t="shared" si="332"/>
        <v>5000</v>
      </c>
      <c r="AV56" s="101">
        <v>1499.8489</v>
      </c>
      <c r="AW56" s="101">
        <f t="shared" si="333"/>
        <v>5000</v>
      </c>
      <c r="AX56" s="195">
        <v>1216.3534</v>
      </c>
      <c r="AY56" s="188">
        <f t="shared" si="334"/>
        <v>5000</v>
      </c>
      <c r="AZ56" s="188">
        <v>986.44309999999996</v>
      </c>
      <c r="BA56" s="188">
        <f t="shared" si="335"/>
        <v>5000</v>
      </c>
      <c r="BB56" s="188">
        <v>799.9896</v>
      </c>
      <c r="BC56" s="188">
        <f t="shared" si="336"/>
        <v>5000</v>
      </c>
      <c r="BD56" s="188">
        <v>648.77869999999996</v>
      </c>
      <c r="BE56" s="188">
        <f t="shared" si="337"/>
        <v>5000</v>
      </c>
      <c r="BF56" s="188">
        <v>526.14909999999998</v>
      </c>
      <c r="BG56" s="188">
        <f t="shared" si="338"/>
        <v>5000</v>
      </c>
      <c r="BH56" s="188">
        <v>424.69850000000002</v>
      </c>
      <c r="BI56" s="188">
        <f t="shared" si="339"/>
        <v>5000</v>
      </c>
      <c r="BJ56" s="188">
        <v>346.4237</v>
      </c>
      <c r="BK56" s="188">
        <f t="shared" si="340"/>
        <v>5000</v>
      </c>
      <c r="BL56" s="189">
        <v>280.94409999999999</v>
      </c>
      <c r="BM56" s="189">
        <f t="shared" si="341"/>
        <v>5000</v>
      </c>
      <c r="BN56" s="189">
        <v>227.84110000000001</v>
      </c>
      <c r="BO56" s="189">
        <f t="shared" si="342"/>
        <v>5000</v>
      </c>
      <c r="BP56" s="189">
        <v>184.77549999999999</v>
      </c>
      <c r="BQ56" s="189">
        <f t="shared" si="343"/>
        <v>5000</v>
      </c>
      <c r="BR56" s="189">
        <v>149.85</v>
      </c>
      <c r="BS56" s="189">
        <f t="shared" si="344"/>
        <v>5000</v>
      </c>
      <c r="BT56" s="189">
        <v>121.52589999999999</v>
      </c>
      <c r="BU56" s="189">
        <f t="shared" si="345"/>
        <v>5000</v>
      </c>
      <c r="BV56" s="189">
        <v>98.555599999999998</v>
      </c>
      <c r="BW56" s="189">
        <f t="shared" si="346"/>
        <v>5000</v>
      </c>
      <c r="BX56" s="189">
        <v>79.927000000000007</v>
      </c>
      <c r="BY56" s="189">
        <f t="shared" si="347"/>
        <v>5000</v>
      </c>
      <c r="BZ56" s="189">
        <v>64.819500000000005</v>
      </c>
      <c r="CA56" s="189">
        <f t="shared" si="348"/>
        <v>5000</v>
      </c>
      <c r="CB56" s="189">
        <v>52.567599999999999</v>
      </c>
      <c r="CC56" s="189">
        <f t="shared" si="349"/>
        <v>5000</v>
      </c>
      <c r="CD56" s="189">
        <v>42.631500000000003</v>
      </c>
      <c r="CE56" s="189">
        <f t="shared" si="350"/>
        <v>5000</v>
      </c>
      <c r="CF56" s="189">
        <v>34.573399999999999</v>
      </c>
      <c r="CG56" s="189">
        <f t="shared" si="351"/>
        <v>5000</v>
      </c>
      <c r="CH56" s="189">
        <v>28.038499999999999</v>
      </c>
      <c r="CI56" s="189">
        <f t="shared" si="352"/>
        <v>5000</v>
      </c>
      <c r="CJ56" s="189">
        <v>22.738800000000001</v>
      </c>
      <c r="CK56" s="189">
        <f t="shared" si="353"/>
        <v>5000</v>
      </c>
      <c r="CL56" s="189">
        <v>18.440799999999999</v>
      </c>
      <c r="CM56" s="189">
        <f t="shared" si="354"/>
        <v>5000</v>
      </c>
      <c r="CN56" s="189">
        <v>14.9552</v>
      </c>
      <c r="CO56" s="189">
        <f t="shared" si="355"/>
        <v>5000</v>
      </c>
      <c r="CP56" s="189">
        <v>12.128399999999999</v>
      </c>
      <c r="CQ56" s="189">
        <f t="shared" si="356"/>
        <v>5000</v>
      </c>
      <c r="CR56" s="189">
        <v>9.8360000000000003</v>
      </c>
      <c r="CS56" s="189">
        <f t="shared" si="357"/>
        <v>5000</v>
      </c>
      <c r="CT56" s="189">
        <v>7.9767999999999999</v>
      </c>
      <c r="CU56" s="189">
        <f t="shared" si="358"/>
        <v>5000</v>
      </c>
      <c r="CV56" s="189">
        <v>6.4690000000000003</v>
      </c>
      <c r="CW56" s="189">
        <f t="shared" si="359"/>
        <v>5000</v>
      </c>
      <c r="CX56" s="189">
        <v>5.2462999999999997</v>
      </c>
      <c r="CY56" s="189">
        <f t="shared" si="360"/>
        <v>5000</v>
      </c>
      <c r="CZ56" s="189">
        <v>4.2546999999999997</v>
      </c>
      <c r="DA56" s="189">
        <f t="shared" si="361"/>
        <v>5000</v>
      </c>
      <c r="DB56" s="189">
        <v>3.4504999999999999</v>
      </c>
      <c r="DC56" s="189">
        <f t="shared" si="362"/>
        <v>5000</v>
      </c>
      <c r="DD56" s="189">
        <v>2.7982999999999998</v>
      </c>
      <c r="DE56" s="189">
        <f t="shared" si="363"/>
        <v>5000</v>
      </c>
      <c r="DF56" s="189">
        <v>2.2692999999999999</v>
      </c>
      <c r="DG56" s="189">
        <f t="shared" si="364"/>
        <v>5000</v>
      </c>
      <c r="DH56" s="189">
        <v>1.8404</v>
      </c>
      <c r="DI56" s="189">
        <f t="shared" si="365"/>
        <v>5000</v>
      </c>
      <c r="DJ56" s="189">
        <v>1.4924999999999999</v>
      </c>
      <c r="DK56" s="189">
        <f t="shared" si="366"/>
        <v>5000</v>
      </c>
      <c r="DL56" s="189">
        <v>1.2103999999999999</v>
      </c>
      <c r="DM56" s="189">
        <f t="shared" si="367"/>
        <v>5000</v>
      </c>
      <c r="DN56" s="184">
        <v>0.98160000000000003</v>
      </c>
      <c r="DO56" s="185">
        <f t="shared" si="368"/>
        <v>5000</v>
      </c>
      <c r="DP56" s="185">
        <v>0.79610000000000003</v>
      </c>
      <c r="DQ56" s="185">
        <f t="shared" si="369"/>
        <v>5000</v>
      </c>
      <c r="DR56" s="185">
        <v>0.64559999999999995</v>
      </c>
      <c r="DS56" s="185">
        <f t="shared" si="370"/>
        <v>5000</v>
      </c>
      <c r="DT56" s="185">
        <v>0.52359999999999995</v>
      </c>
      <c r="DU56" s="185">
        <f t="shared" si="371"/>
        <v>5000</v>
      </c>
      <c r="DV56" s="185">
        <v>0.42459999999999998</v>
      </c>
      <c r="DW56" s="185">
        <f t="shared" si="372"/>
        <v>5000</v>
      </c>
      <c r="DX56" s="185">
        <v>0.34439999999999998</v>
      </c>
      <c r="DY56" s="185">
        <f t="shared" si="373"/>
        <v>5000</v>
      </c>
      <c r="DZ56" s="185">
        <v>0.27929999999999999</v>
      </c>
      <c r="EA56" s="185">
        <f t="shared" si="374"/>
        <v>5000</v>
      </c>
    </row>
    <row r="57" spans="1:131" ht="15" customHeight="1" x14ac:dyDescent="0.25">
      <c r="A57" s="42" t="s">
        <v>27</v>
      </c>
      <c r="B57" s="6">
        <v>55502</v>
      </c>
      <c r="C57" s="6">
        <v>1</v>
      </c>
      <c r="D57" s="67">
        <f>(LARGE('Annual Heat Inputs'!D57:K57,1)+LARGE('Annual Heat Inputs'!D57:K57,2)+LARGE('Annual Heat Inputs'!D57:K57,3))/3</f>
        <v>15254266.778333334</v>
      </c>
      <c r="E57" s="68">
        <v>1165162556</v>
      </c>
      <c r="F57" s="107">
        <f t="shared" ref="F57:F111" si="375">D57/E57</f>
        <v>1.3091964464341518E-2</v>
      </c>
      <c r="G57" s="97">
        <v>161456</v>
      </c>
      <c r="H57" s="101">
        <f t="shared" si="1"/>
        <v>2113.776214554724</v>
      </c>
      <c r="I57" s="101">
        <f>MIN(H57,'SO2 Annual Emissions'!L57,' Retirement Adjustments'!D57)</f>
        <v>4.7060000000000004</v>
      </c>
      <c r="J57" s="101">
        <v>80318.265899999999</v>
      </c>
      <c r="K57" s="101">
        <f t="shared" si="314"/>
        <v>4.7060000000000004</v>
      </c>
      <c r="L57" s="101">
        <v>65136.826500000003</v>
      </c>
      <c r="M57" s="101">
        <f t="shared" si="315"/>
        <v>4.7060000000000004</v>
      </c>
      <c r="N57" s="101">
        <v>52824.922500000001</v>
      </c>
      <c r="O57" s="101">
        <f t="shared" si="316"/>
        <v>4.7060000000000004</v>
      </c>
      <c r="P57" s="101">
        <v>42840.1656</v>
      </c>
      <c r="Q57" s="101">
        <f t="shared" si="317"/>
        <v>4.7060000000000004</v>
      </c>
      <c r="R57" s="101">
        <v>34742.6878</v>
      </c>
      <c r="S57" s="101">
        <f t="shared" si="318"/>
        <v>4.7060000000000004</v>
      </c>
      <c r="T57" s="101">
        <v>28175.762999999999</v>
      </c>
      <c r="U57" s="101">
        <f t="shared" si="319"/>
        <v>4.7060000000000004</v>
      </c>
      <c r="V57" s="101">
        <v>22850.0923</v>
      </c>
      <c r="W57" s="101">
        <f t="shared" si="320"/>
        <v>4.7060000000000004</v>
      </c>
      <c r="X57" s="101">
        <v>18531.058700000001</v>
      </c>
      <c r="Y57" s="101">
        <f t="shared" si="321"/>
        <v>4.7060000000000004</v>
      </c>
      <c r="Z57" s="101">
        <v>15028.391600000001</v>
      </c>
      <c r="AA57" s="101">
        <f t="shared" si="322"/>
        <v>4.7060000000000004</v>
      </c>
      <c r="AB57" s="101">
        <v>12187.784799999999</v>
      </c>
      <c r="AC57" s="101">
        <f t="shared" si="323"/>
        <v>4.7060000000000004</v>
      </c>
      <c r="AD57" s="101">
        <v>9884.0980999999992</v>
      </c>
      <c r="AE57" s="101">
        <f t="shared" si="324"/>
        <v>4.7060000000000004</v>
      </c>
      <c r="AF57" s="101">
        <v>8015.8451999999997</v>
      </c>
      <c r="AG57" s="101">
        <f t="shared" si="325"/>
        <v>4.7060000000000004</v>
      </c>
      <c r="AH57" s="101">
        <v>6500.7219999999998</v>
      </c>
      <c r="AI57" s="101">
        <f t="shared" si="326"/>
        <v>4.7060000000000004</v>
      </c>
      <c r="AJ57" s="101">
        <v>5271.9813999999997</v>
      </c>
      <c r="AK57" s="101">
        <f t="shared" si="327"/>
        <v>4.7060000000000004</v>
      </c>
      <c r="AL57" s="101">
        <v>4275.4924000000001</v>
      </c>
      <c r="AM57" s="101">
        <f t="shared" si="328"/>
        <v>4.7060000000000004</v>
      </c>
      <c r="AN57" s="101">
        <v>3467.3557999999998</v>
      </c>
      <c r="AO57" s="101">
        <f t="shared" si="329"/>
        <v>4.7060000000000004</v>
      </c>
      <c r="AP57" s="101">
        <v>2811.97</v>
      </c>
      <c r="AQ57" s="101">
        <f t="shared" si="330"/>
        <v>4.7060000000000004</v>
      </c>
      <c r="AR57" s="101">
        <v>2280.4625999999998</v>
      </c>
      <c r="AS57" s="101">
        <f t="shared" si="331"/>
        <v>4.7060000000000004</v>
      </c>
      <c r="AT57" s="101">
        <v>1849.4186</v>
      </c>
      <c r="AU57" s="101">
        <f t="shared" si="332"/>
        <v>4.7060000000000004</v>
      </c>
      <c r="AV57" s="101">
        <v>1499.8489</v>
      </c>
      <c r="AW57" s="101">
        <f t="shared" si="333"/>
        <v>4.7060000000000004</v>
      </c>
      <c r="AX57" s="195">
        <v>1216.3534</v>
      </c>
      <c r="AY57" s="188">
        <f t="shared" si="334"/>
        <v>4.7060000000000004</v>
      </c>
      <c r="AZ57" s="188">
        <v>986.44309999999996</v>
      </c>
      <c r="BA57" s="188">
        <f t="shared" si="335"/>
        <v>4.7060000000000004</v>
      </c>
      <c r="BB57" s="188">
        <v>799.9896</v>
      </c>
      <c r="BC57" s="188">
        <f t="shared" si="336"/>
        <v>4.7060000000000004</v>
      </c>
      <c r="BD57" s="188">
        <v>648.77869999999996</v>
      </c>
      <c r="BE57" s="188">
        <f t="shared" si="337"/>
        <v>4.7060000000000004</v>
      </c>
      <c r="BF57" s="188">
        <v>526.14909999999998</v>
      </c>
      <c r="BG57" s="188">
        <f t="shared" si="338"/>
        <v>4.7060000000000004</v>
      </c>
      <c r="BH57" s="188">
        <v>424.69850000000002</v>
      </c>
      <c r="BI57" s="188">
        <f t="shared" si="339"/>
        <v>4.7060000000000004</v>
      </c>
      <c r="BJ57" s="188">
        <v>346.4237</v>
      </c>
      <c r="BK57" s="188">
        <f t="shared" si="340"/>
        <v>4.7060000000000004</v>
      </c>
      <c r="BL57" s="189">
        <v>280.94409999999999</v>
      </c>
      <c r="BM57" s="189">
        <f t="shared" si="341"/>
        <v>4.7060000000000004</v>
      </c>
      <c r="BN57" s="189">
        <v>227.84110000000001</v>
      </c>
      <c r="BO57" s="189">
        <f t="shared" si="342"/>
        <v>4.7060000000000004</v>
      </c>
      <c r="BP57" s="189">
        <v>184.77549999999999</v>
      </c>
      <c r="BQ57" s="189">
        <f t="shared" si="343"/>
        <v>4.7060000000000004</v>
      </c>
      <c r="BR57" s="189">
        <v>149.85</v>
      </c>
      <c r="BS57" s="189">
        <f t="shared" si="344"/>
        <v>4.7060000000000004</v>
      </c>
      <c r="BT57" s="189">
        <v>121.52589999999999</v>
      </c>
      <c r="BU57" s="189">
        <f t="shared" si="345"/>
        <v>4.7060000000000004</v>
      </c>
      <c r="BV57" s="189">
        <v>98.555599999999998</v>
      </c>
      <c r="BW57" s="189">
        <f t="shared" si="346"/>
        <v>4.7060000000000004</v>
      </c>
      <c r="BX57" s="189">
        <v>79.927000000000007</v>
      </c>
      <c r="BY57" s="189">
        <f t="shared" si="347"/>
        <v>4.7060000000000004</v>
      </c>
      <c r="BZ57" s="189">
        <v>64.819500000000005</v>
      </c>
      <c r="CA57" s="189">
        <f t="shared" si="348"/>
        <v>4.7060000000000004</v>
      </c>
      <c r="CB57" s="189">
        <v>52.567599999999999</v>
      </c>
      <c r="CC57" s="189">
        <f t="shared" si="349"/>
        <v>4.7060000000000004</v>
      </c>
      <c r="CD57" s="189">
        <v>42.631500000000003</v>
      </c>
      <c r="CE57" s="189">
        <f t="shared" si="350"/>
        <v>4.7060000000000004</v>
      </c>
      <c r="CF57" s="189">
        <v>34.573399999999999</v>
      </c>
      <c r="CG57" s="189">
        <f t="shared" si="351"/>
        <v>4.7060000000000004</v>
      </c>
      <c r="CH57" s="189">
        <v>28.038499999999999</v>
      </c>
      <c r="CI57" s="189">
        <f t="shared" si="352"/>
        <v>4.7060000000000004</v>
      </c>
      <c r="CJ57" s="189">
        <v>22.738800000000001</v>
      </c>
      <c r="CK57" s="189">
        <f t="shared" si="353"/>
        <v>4.7060000000000004</v>
      </c>
      <c r="CL57" s="189">
        <v>18.440799999999999</v>
      </c>
      <c r="CM57" s="189">
        <f t="shared" si="354"/>
        <v>4.7060000000000004</v>
      </c>
      <c r="CN57" s="189">
        <v>14.9552</v>
      </c>
      <c r="CO57" s="189">
        <f t="shared" si="355"/>
        <v>4.7060000000000004</v>
      </c>
      <c r="CP57" s="189">
        <v>12.128399999999999</v>
      </c>
      <c r="CQ57" s="189">
        <f t="shared" si="356"/>
        <v>4.7060000000000004</v>
      </c>
      <c r="CR57" s="189">
        <v>9.8360000000000003</v>
      </c>
      <c r="CS57" s="189">
        <f t="shared" si="357"/>
        <v>4.7060000000000004</v>
      </c>
      <c r="CT57" s="189">
        <v>7.9767999999999999</v>
      </c>
      <c r="CU57" s="189">
        <f t="shared" si="358"/>
        <v>4.7060000000000004</v>
      </c>
      <c r="CV57" s="189">
        <v>6.4690000000000003</v>
      </c>
      <c r="CW57" s="189">
        <f t="shared" si="359"/>
        <v>4.7060000000000004</v>
      </c>
      <c r="CX57" s="189">
        <v>5.2462999999999997</v>
      </c>
      <c r="CY57" s="189">
        <f t="shared" si="360"/>
        <v>4.7060000000000004</v>
      </c>
      <c r="CZ57" s="189">
        <v>4.2546999999999997</v>
      </c>
      <c r="DA57" s="189">
        <f t="shared" si="361"/>
        <v>4.7060000000000004</v>
      </c>
      <c r="DB57" s="189">
        <v>3.4504999999999999</v>
      </c>
      <c r="DC57" s="189">
        <f t="shared" si="362"/>
        <v>4.7060000000000004</v>
      </c>
      <c r="DD57" s="189">
        <v>2.7982999999999998</v>
      </c>
      <c r="DE57" s="189">
        <f t="shared" si="363"/>
        <v>4.7060000000000004</v>
      </c>
      <c r="DF57" s="189">
        <v>2.2692999999999999</v>
      </c>
      <c r="DG57" s="189">
        <f t="shared" si="364"/>
        <v>4.7060000000000004</v>
      </c>
      <c r="DH57" s="189">
        <v>1.8404</v>
      </c>
      <c r="DI57" s="189">
        <f t="shared" si="365"/>
        <v>4.7060000000000004</v>
      </c>
      <c r="DJ57" s="189">
        <v>1.4924999999999999</v>
      </c>
      <c r="DK57" s="189">
        <f t="shared" si="366"/>
        <v>4.7060000000000004</v>
      </c>
      <c r="DL57" s="189">
        <v>1.2103999999999999</v>
      </c>
      <c r="DM57" s="189">
        <f t="shared" si="367"/>
        <v>4.7060000000000004</v>
      </c>
      <c r="DN57" s="184">
        <v>0.98160000000000003</v>
      </c>
      <c r="DO57" s="185">
        <f t="shared" si="368"/>
        <v>4.7060000000000004</v>
      </c>
      <c r="DP57" s="185">
        <v>0.79610000000000003</v>
      </c>
      <c r="DQ57" s="185">
        <f t="shared" si="369"/>
        <v>4.7060000000000004</v>
      </c>
      <c r="DR57" s="185">
        <v>0.64559999999999995</v>
      </c>
      <c r="DS57" s="185">
        <f t="shared" si="370"/>
        <v>4.7060000000000004</v>
      </c>
      <c r="DT57" s="185">
        <v>0.52359999999999995</v>
      </c>
      <c r="DU57" s="185">
        <f t="shared" si="371"/>
        <v>4.7060000000000004</v>
      </c>
      <c r="DV57" s="185">
        <v>0.42459999999999998</v>
      </c>
      <c r="DW57" s="185">
        <f t="shared" si="372"/>
        <v>4.7060000000000004</v>
      </c>
      <c r="DX57" s="185">
        <v>0.34439999999999998</v>
      </c>
      <c r="DY57" s="185">
        <f t="shared" si="373"/>
        <v>4.7060000000000004</v>
      </c>
      <c r="DZ57" s="185">
        <v>0.27929999999999999</v>
      </c>
      <c r="EA57" s="185">
        <f t="shared" si="374"/>
        <v>4.7060000000000004</v>
      </c>
    </row>
    <row r="58" spans="1:131" ht="15" customHeight="1" x14ac:dyDescent="0.25">
      <c r="A58" s="42" t="s">
        <v>27</v>
      </c>
      <c r="B58" s="6">
        <v>55502</v>
      </c>
      <c r="C58" s="6">
        <v>2</v>
      </c>
      <c r="D58" s="67">
        <f>(LARGE('Annual Heat Inputs'!D58:K58,1)+LARGE('Annual Heat Inputs'!D58:K58,2)+LARGE('Annual Heat Inputs'!D58:K58,3))/3</f>
        <v>14978681.386</v>
      </c>
      <c r="E58" s="68">
        <v>1165162556</v>
      </c>
      <c r="F58" s="107">
        <f t="shared" si="375"/>
        <v>1.2855443481999433E-2</v>
      </c>
      <c r="G58" s="97">
        <v>161456</v>
      </c>
      <c r="H58" s="101">
        <f t="shared" ref="H58:H111" si="376">PRODUCT(F58,G58)</f>
        <v>2075.5884828297003</v>
      </c>
      <c r="I58" s="101">
        <f>MIN(H58,'SO2 Annual Emissions'!L58,' Retirement Adjustments'!D58)</f>
        <v>4.6760000000000002</v>
      </c>
      <c r="J58" s="101">
        <v>80318.265899999999</v>
      </c>
      <c r="K58" s="101">
        <f t="shared" si="314"/>
        <v>4.6760000000000002</v>
      </c>
      <c r="L58" s="101">
        <v>65136.826500000003</v>
      </c>
      <c r="M58" s="101">
        <f t="shared" si="315"/>
        <v>4.6760000000000002</v>
      </c>
      <c r="N58" s="101">
        <v>52824.922500000001</v>
      </c>
      <c r="O58" s="101">
        <f t="shared" si="316"/>
        <v>4.6760000000000002</v>
      </c>
      <c r="P58" s="101">
        <v>42840.1656</v>
      </c>
      <c r="Q58" s="101">
        <f t="shared" si="317"/>
        <v>4.6760000000000002</v>
      </c>
      <c r="R58" s="101">
        <v>34742.6878</v>
      </c>
      <c r="S58" s="101">
        <f t="shared" si="318"/>
        <v>4.6760000000000002</v>
      </c>
      <c r="T58" s="101">
        <v>28175.762999999999</v>
      </c>
      <c r="U58" s="101">
        <f t="shared" si="319"/>
        <v>4.6760000000000002</v>
      </c>
      <c r="V58" s="101">
        <v>22850.0923</v>
      </c>
      <c r="W58" s="101">
        <f t="shared" si="320"/>
        <v>4.6760000000000002</v>
      </c>
      <c r="X58" s="101">
        <v>18531.058700000001</v>
      </c>
      <c r="Y58" s="101">
        <f t="shared" si="321"/>
        <v>4.6760000000000002</v>
      </c>
      <c r="Z58" s="101">
        <v>15028.391600000001</v>
      </c>
      <c r="AA58" s="101">
        <f t="shared" si="322"/>
        <v>4.6760000000000002</v>
      </c>
      <c r="AB58" s="101">
        <v>12187.784799999999</v>
      </c>
      <c r="AC58" s="101">
        <f t="shared" si="323"/>
        <v>4.6760000000000002</v>
      </c>
      <c r="AD58" s="101">
        <v>9884.0980999999992</v>
      </c>
      <c r="AE58" s="101">
        <f t="shared" si="324"/>
        <v>4.6760000000000002</v>
      </c>
      <c r="AF58" s="101">
        <v>8015.8451999999997</v>
      </c>
      <c r="AG58" s="101">
        <f t="shared" si="325"/>
        <v>4.6760000000000002</v>
      </c>
      <c r="AH58" s="101">
        <v>6500.7219999999998</v>
      </c>
      <c r="AI58" s="101">
        <f t="shared" si="326"/>
        <v>4.6760000000000002</v>
      </c>
      <c r="AJ58" s="101">
        <v>5271.9813999999997</v>
      </c>
      <c r="AK58" s="101">
        <f t="shared" si="327"/>
        <v>4.6760000000000002</v>
      </c>
      <c r="AL58" s="101">
        <v>4275.4924000000001</v>
      </c>
      <c r="AM58" s="101">
        <f t="shared" si="328"/>
        <v>4.6760000000000002</v>
      </c>
      <c r="AN58" s="101">
        <v>3467.3557999999998</v>
      </c>
      <c r="AO58" s="101">
        <f t="shared" si="329"/>
        <v>4.6760000000000002</v>
      </c>
      <c r="AP58" s="101">
        <v>2811.97</v>
      </c>
      <c r="AQ58" s="101">
        <f t="shared" si="330"/>
        <v>4.6760000000000002</v>
      </c>
      <c r="AR58" s="101">
        <v>2280.4625999999998</v>
      </c>
      <c r="AS58" s="101">
        <f t="shared" si="331"/>
        <v>4.6760000000000002</v>
      </c>
      <c r="AT58" s="101">
        <v>1849.4186</v>
      </c>
      <c r="AU58" s="101">
        <f t="shared" si="332"/>
        <v>4.6760000000000002</v>
      </c>
      <c r="AV58" s="101">
        <v>1499.8489</v>
      </c>
      <c r="AW58" s="101">
        <f t="shared" si="333"/>
        <v>4.6760000000000002</v>
      </c>
      <c r="AX58" s="195">
        <v>1216.3534</v>
      </c>
      <c r="AY58" s="188">
        <f t="shared" si="334"/>
        <v>4.6760000000000002</v>
      </c>
      <c r="AZ58" s="188">
        <v>986.44309999999996</v>
      </c>
      <c r="BA58" s="188">
        <f t="shared" si="335"/>
        <v>4.6760000000000002</v>
      </c>
      <c r="BB58" s="188">
        <v>799.9896</v>
      </c>
      <c r="BC58" s="188">
        <f t="shared" si="336"/>
        <v>4.6760000000000002</v>
      </c>
      <c r="BD58" s="188">
        <v>648.77869999999996</v>
      </c>
      <c r="BE58" s="188">
        <f t="shared" si="337"/>
        <v>4.6760000000000002</v>
      </c>
      <c r="BF58" s="188">
        <v>526.14909999999998</v>
      </c>
      <c r="BG58" s="188">
        <f t="shared" si="338"/>
        <v>4.6760000000000002</v>
      </c>
      <c r="BH58" s="188">
        <v>424.69850000000002</v>
      </c>
      <c r="BI58" s="188">
        <f t="shared" si="339"/>
        <v>4.6760000000000002</v>
      </c>
      <c r="BJ58" s="188">
        <v>346.4237</v>
      </c>
      <c r="BK58" s="188">
        <f t="shared" si="340"/>
        <v>4.6760000000000002</v>
      </c>
      <c r="BL58" s="189">
        <v>280.94409999999999</v>
      </c>
      <c r="BM58" s="189">
        <f t="shared" si="341"/>
        <v>4.6760000000000002</v>
      </c>
      <c r="BN58" s="189">
        <v>227.84110000000001</v>
      </c>
      <c r="BO58" s="189">
        <f t="shared" si="342"/>
        <v>4.6760000000000002</v>
      </c>
      <c r="BP58" s="189">
        <v>184.77549999999999</v>
      </c>
      <c r="BQ58" s="189">
        <f t="shared" si="343"/>
        <v>4.6760000000000002</v>
      </c>
      <c r="BR58" s="189">
        <v>149.85</v>
      </c>
      <c r="BS58" s="189">
        <f t="shared" si="344"/>
        <v>4.6760000000000002</v>
      </c>
      <c r="BT58" s="189">
        <v>121.52589999999999</v>
      </c>
      <c r="BU58" s="189">
        <f t="shared" si="345"/>
        <v>4.6760000000000002</v>
      </c>
      <c r="BV58" s="189">
        <v>98.555599999999998</v>
      </c>
      <c r="BW58" s="189">
        <f t="shared" si="346"/>
        <v>4.6760000000000002</v>
      </c>
      <c r="BX58" s="189">
        <v>79.927000000000007</v>
      </c>
      <c r="BY58" s="189">
        <f t="shared" si="347"/>
        <v>4.6760000000000002</v>
      </c>
      <c r="BZ58" s="189">
        <v>64.819500000000005</v>
      </c>
      <c r="CA58" s="189">
        <f t="shared" si="348"/>
        <v>4.6760000000000002</v>
      </c>
      <c r="CB58" s="189">
        <v>52.567599999999999</v>
      </c>
      <c r="CC58" s="189">
        <f t="shared" si="349"/>
        <v>4.6760000000000002</v>
      </c>
      <c r="CD58" s="189">
        <v>42.631500000000003</v>
      </c>
      <c r="CE58" s="189">
        <f t="shared" si="350"/>
        <v>4.6760000000000002</v>
      </c>
      <c r="CF58" s="189">
        <v>34.573399999999999</v>
      </c>
      <c r="CG58" s="189">
        <f t="shared" si="351"/>
        <v>4.6760000000000002</v>
      </c>
      <c r="CH58" s="189">
        <v>28.038499999999999</v>
      </c>
      <c r="CI58" s="189">
        <f t="shared" si="352"/>
        <v>4.6760000000000002</v>
      </c>
      <c r="CJ58" s="189">
        <v>22.738800000000001</v>
      </c>
      <c r="CK58" s="189">
        <f t="shared" si="353"/>
        <v>4.6760000000000002</v>
      </c>
      <c r="CL58" s="189">
        <v>18.440799999999999</v>
      </c>
      <c r="CM58" s="189">
        <f t="shared" si="354"/>
        <v>4.6760000000000002</v>
      </c>
      <c r="CN58" s="189">
        <v>14.9552</v>
      </c>
      <c r="CO58" s="189">
        <f t="shared" si="355"/>
        <v>4.6760000000000002</v>
      </c>
      <c r="CP58" s="189">
        <v>12.128399999999999</v>
      </c>
      <c r="CQ58" s="189">
        <f t="shared" si="356"/>
        <v>4.6760000000000002</v>
      </c>
      <c r="CR58" s="189">
        <v>9.8360000000000003</v>
      </c>
      <c r="CS58" s="189">
        <f t="shared" si="357"/>
        <v>4.6760000000000002</v>
      </c>
      <c r="CT58" s="189">
        <v>7.9767999999999999</v>
      </c>
      <c r="CU58" s="189">
        <f t="shared" si="358"/>
        <v>4.6760000000000002</v>
      </c>
      <c r="CV58" s="189">
        <v>6.4690000000000003</v>
      </c>
      <c r="CW58" s="189">
        <f t="shared" si="359"/>
        <v>4.6760000000000002</v>
      </c>
      <c r="CX58" s="189">
        <v>5.2462999999999997</v>
      </c>
      <c r="CY58" s="189">
        <f t="shared" si="360"/>
        <v>4.6760000000000002</v>
      </c>
      <c r="CZ58" s="189">
        <v>4.2546999999999997</v>
      </c>
      <c r="DA58" s="189">
        <f t="shared" si="361"/>
        <v>4.6760000000000002</v>
      </c>
      <c r="DB58" s="189">
        <v>3.4504999999999999</v>
      </c>
      <c r="DC58" s="189">
        <f t="shared" si="362"/>
        <v>4.6760000000000002</v>
      </c>
      <c r="DD58" s="189">
        <v>2.7982999999999998</v>
      </c>
      <c r="DE58" s="189">
        <f t="shared" si="363"/>
        <v>4.6760000000000002</v>
      </c>
      <c r="DF58" s="189">
        <v>2.2692999999999999</v>
      </c>
      <c r="DG58" s="189">
        <f t="shared" si="364"/>
        <v>4.6760000000000002</v>
      </c>
      <c r="DH58" s="189">
        <v>1.8404</v>
      </c>
      <c r="DI58" s="189">
        <f t="shared" si="365"/>
        <v>4.6760000000000002</v>
      </c>
      <c r="DJ58" s="189">
        <v>1.4924999999999999</v>
      </c>
      <c r="DK58" s="189">
        <f t="shared" si="366"/>
        <v>4.6760000000000002</v>
      </c>
      <c r="DL58" s="189">
        <v>1.2103999999999999</v>
      </c>
      <c r="DM58" s="189">
        <f t="shared" si="367"/>
        <v>4.6760000000000002</v>
      </c>
      <c r="DN58" s="184">
        <v>0.98160000000000003</v>
      </c>
      <c r="DO58" s="185">
        <f t="shared" si="368"/>
        <v>4.6760000000000002</v>
      </c>
      <c r="DP58" s="185">
        <v>0.79610000000000003</v>
      </c>
      <c r="DQ58" s="185">
        <f t="shared" si="369"/>
        <v>4.6760000000000002</v>
      </c>
      <c r="DR58" s="185">
        <v>0.64559999999999995</v>
      </c>
      <c r="DS58" s="185">
        <f t="shared" si="370"/>
        <v>4.6760000000000002</v>
      </c>
      <c r="DT58" s="185">
        <v>0.52359999999999995</v>
      </c>
      <c r="DU58" s="185">
        <f t="shared" si="371"/>
        <v>4.6760000000000002</v>
      </c>
      <c r="DV58" s="185">
        <v>0.42459999999999998</v>
      </c>
      <c r="DW58" s="185">
        <f t="shared" si="372"/>
        <v>4.6760000000000002</v>
      </c>
      <c r="DX58" s="185">
        <v>0.34439999999999998</v>
      </c>
      <c r="DY58" s="185">
        <f t="shared" si="373"/>
        <v>4.6760000000000002</v>
      </c>
      <c r="DZ58" s="185">
        <v>0.27929999999999999</v>
      </c>
      <c r="EA58" s="185">
        <f t="shared" si="374"/>
        <v>4.6760000000000002</v>
      </c>
    </row>
    <row r="59" spans="1:131" ht="15" customHeight="1" x14ac:dyDescent="0.25">
      <c r="A59" s="42" t="s">
        <v>27</v>
      </c>
      <c r="B59" s="6">
        <v>55502</v>
      </c>
      <c r="C59" s="6">
        <v>3</v>
      </c>
      <c r="D59" s="67">
        <f>(LARGE('Annual Heat Inputs'!D59:K59,1)+LARGE('Annual Heat Inputs'!D59:K59,2)+LARGE('Annual Heat Inputs'!D59:K59,3))/3</f>
        <v>14500543.891666668</v>
      </c>
      <c r="E59" s="68">
        <v>1165162556</v>
      </c>
      <c r="F59" s="107">
        <f t="shared" si="375"/>
        <v>1.2445082290875358E-2</v>
      </c>
      <c r="G59" s="97">
        <v>161456</v>
      </c>
      <c r="H59" s="101">
        <f t="shared" si="376"/>
        <v>2009.3332063555717</v>
      </c>
      <c r="I59" s="101">
        <f>MIN(H59,'SO2 Annual Emissions'!L59,' Retirement Adjustments'!D59)</f>
        <v>4.7960000000000003</v>
      </c>
      <c r="J59" s="101">
        <v>80318.265899999999</v>
      </c>
      <c r="K59" s="101">
        <f t="shared" si="314"/>
        <v>4.7960000000000003</v>
      </c>
      <c r="L59" s="101">
        <v>65136.826500000003</v>
      </c>
      <c r="M59" s="101">
        <f t="shared" si="315"/>
        <v>4.7960000000000003</v>
      </c>
      <c r="N59" s="101">
        <v>52824.922500000001</v>
      </c>
      <c r="O59" s="101">
        <f t="shared" si="316"/>
        <v>4.7960000000000003</v>
      </c>
      <c r="P59" s="101">
        <v>42840.1656</v>
      </c>
      <c r="Q59" s="101">
        <f t="shared" si="317"/>
        <v>4.7960000000000003</v>
      </c>
      <c r="R59" s="101">
        <v>34742.6878</v>
      </c>
      <c r="S59" s="101">
        <f t="shared" si="318"/>
        <v>4.7960000000000003</v>
      </c>
      <c r="T59" s="101">
        <v>28175.762999999999</v>
      </c>
      <c r="U59" s="101">
        <f t="shared" si="319"/>
        <v>4.7960000000000003</v>
      </c>
      <c r="V59" s="101">
        <v>22850.0923</v>
      </c>
      <c r="W59" s="101">
        <f t="shared" si="320"/>
        <v>4.7960000000000003</v>
      </c>
      <c r="X59" s="101">
        <v>18531.058700000001</v>
      </c>
      <c r="Y59" s="101">
        <f t="shared" si="321"/>
        <v>4.7960000000000003</v>
      </c>
      <c r="Z59" s="101">
        <v>15028.391600000001</v>
      </c>
      <c r="AA59" s="101">
        <f t="shared" si="322"/>
        <v>4.7960000000000003</v>
      </c>
      <c r="AB59" s="101">
        <v>12187.784799999999</v>
      </c>
      <c r="AC59" s="101">
        <f t="shared" si="323"/>
        <v>4.7960000000000003</v>
      </c>
      <c r="AD59" s="101">
        <v>9884.0980999999992</v>
      </c>
      <c r="AE59" s="101">
        <f t="shared" si="324"/>
        <v>4.7960000000000003</v>
      </c>
      <c r="AF59" s="101">
        <v>8015.8451999999997</v>
      </c>
      <c r="AG59" s="101">
        <f t="shared" si="325"/>
        <v>4.7960000000000003</v>
      </c>
      <c r="AH59" s="101">
        <v>6500.7219999999998</v>
      </c>
      <c r="AI59" s="101">
        <f t="shared" si="326"/>
        <v>4.7960000000000003</v>
      </c>
      <c r="AJ59" s="101">
        <v>5271.9813999999997</v>
      </c>
      <c r="AK59" s="101">
        <f t="shared" si="327"/>
        <v>4.7960000000000003</v>
      </c>
      <c r="AL59" s="101">
        <v>4275.4924000000001</v>
      </c>
      <c r="AM59" s="101">
        <f t="shared" si="328"/>
        <v>4.7960000000000003</v>
      </c>
      <c r="AN59" s="101">
        <v>3467.3557999999998</v>
      </c>
      <c r="AO59" s="101">
        <f t="shared" si="329"/>
        <v>4.7960000000000003</v>
      </c>
      <c r="AP59" s="101">
        <v>2811.97</v>
      </c>
      <c r="AQ59" s="101">
        <f t="shared" si="330"/>
        <v>4.7960000000000003</v>
      </c>
      <c r="AR59" s="101">
        <v>2280.4625999999998</v>
      </c>
      <c r="AS59" s="101">
        <f t="shared" si="331"/>
        <v>4.7960000000000003</v>
      </c>
      <c r="AT59" s="101">
        <v>1849.4186</v>
      </c>
      <c r="AU59" s="101">
        <f t="shared" si="332"/>
        <v>4.7960000000000003</v>
      </c>
      <c r="AV59" s="101">
        <v>1499.8489</v>
      </c>
      <c r="AW59" s="101">
        <f t="shared" si="333"/>
        <v>4.7960000000000003</v>
      </c>
      <c r="AX59" s="195">
        <v>1216.3534</v>
      </c>
      <c r="AY59" s="188">
        <f t="shared" si="334"/>
        <v>4.7960000000000003</v>
      </c>
      <c r="AZ59" s="188">
        <v>986.44309999999996</v>
      </c>
      <c r="BA59" s="188">
        <f t="shared" si="335"/>
        <v>4.7960000000000003</v>
      </c>
      <c r="BB59" s="188">
        <v>799.9896</v>
      </c>
      <c r="BC59" s="188">
        <f t="shared" si="336"/>
        <v>4.7960000000000003</v>
      </c>
      <c r="BD59" s="188">
        <v>648.77869999999996</v>
      </c>
      <c r="BE59" s="188">
        <f t="shared" si="337"/>
        <v>4.7960000000000003</v>
      </c>
      <c r="BF59" s="188">
        <v>526.14909999999998</v>
      </c>
      <c r="BG59" s="188">
        <f t="shared" si="338"/>
        <v>4.7960000000000003</v>
      </c>
      <c r="BH59" s="188">
        <v>424.69850000000002</v>
      </c>
      <c r="BI59" s="188">
        <f t="shared" si="339"/>
        <v>4.7960000000000003</v>
      </c>
      <c r="BJ59" s="188">
        <v>346.4237</v>
      </c>
      <c r="BK59" s="188">
        <f t="shared" si="340"/>
        <v>4.7960000000000003</v>
      </c>
      <c r="BL59" s="189">
        <v>280.94409999999999</v>
      </c>
      <c r="BM59" s="189">
        <f t="shared" si="341"/>
        <v>4.7960000000000003</v>
      </c>
      <c r="BN59" s="189">
        <v>227.84110000000001</v>
      </c>
      <c r="BO59" s="189">
        <f t="shared" si="342"/>
        <v>4.7960000000000003</v>
      </c>
      <c r="BP59" s="189">
        <v>184.77549999999999</v>
      </c>
      <c r="BQ59" s="189">
        <f t="shared" si="343"/>
        <v>4.7960000000000003</v>
      </c>
      <c r="BR59" s="189">
        <v>149.85</v>
      </c>
      <c r="BS59" s="189">
        <f t="shared" si="344"/>
        <v>4.7960000000000003</v>
      </c>
      <c r="BT59" s="189">
        <v>121.52589999999999</v>
      </c>
      <c r="BU59" s="189">
        <f t="shared" si="345"/>
        <v>4.7960000000000003</v>
      </c>
      <c r="BV59" s="189">
        <v>98.555599999999998</v>
      </c>
      <c r="BW59" s="189">
        <f t="shared" si="346"/>
        <v>4.7960000000000003</v>
      </c>
      <c r="BX59" s="189">
        <v>79.927000000000007</v>
      </c>
      <c r="BY59" s="189">
        <f t="shared" si="347"/>
        <v>4.7960000000000003</v>
      </c>
      <c r="BZ59" s="189">
        <v>64.819500000000005</v>
      </c>
      <c r="CA59" s="189">
        <f t="shared" si="348"/>
        <v>4.7960000000000003</v>
      </c>
      <c r="CB59" s="189">
        <v>52.567599999999999</v>
      </c>
      <c r="CC59" s="189">
        <f t="shared" si="349"/>
        <v>4.7960000000000003</v>
      </c>
      <c r="CD59" s="189">
        <v>42.631500000000003</v>
      </c>
      <c r="CE59" s="189">
        <f t="shared" si="350"/>
        <v>4.7960000000000003</v>
      </c>
      <c r="CF59" s="189">
        <v>34.573399999999999</v>
      </c>
      <c r="CG59" s="189">
        <f t="shared" si="351"/>
        <v>4.7960000000000003</v>
      </c>
      <c r="CH59" s="189">
        <v>28.038499999999999</v>
      </c>
      <c r="CI59" s="189">
        <f t="shared" si="352"/>
        <v>4.7960000000000003</v>
      </c>
      <c r="CJ59" s="189">
        <v>22.738800000000001</v>
      </c>
      <c r="CK59" s="189">
        <f t="shared" si="353"/>
        <v>4.7960000000000003</v>
      </c>
      <c r="CL59" s="189">
        <v>18.440799999999999</v>
      </c>
      <c r="CM59" s="189">
        <f t="shared" si="354"/>
        <v>4.7960000000000003</v>
      </c>
      <c r="CN59" s="189">
        <v>14.9552</v>
      </c>
      <c r="CO59" s="189">
        <f t="shared" si="355"/>
        <v>4.7960000000000003</v>
      </c>
      <c r="CP59" s="189">
        <v>12.128399999999999</v>
      </c>
      <c r="CQ59" s="189">
        <f t="shared" si="356"/>
        <v>4.7960000000000003</v>
      </c>
      <c r="CR59" s="189">
        <v>9.8360000000000003</v>
      </c>
      <c r="CS59" s="189">
        <f t="shared" si="357"/>
        <v>4.7960000000000003</v>
      </c>
      <c r="CT59" s="189">
        <v>7.9767999999999999</v>
      </c>
      <c r="CU59" s="189">
        <f t="shared" si="358"/>
        <v>4.7960000000000003</v>
      </c>
      <c r="CV59" s="189">
        <v>6.4690000000000003</v>
      </c>
      <c r="CW59" s="189">
        <f t="shared" si="359"/>
        <v>4.7960000000000003</v>
      </c>
      <c r="CX59" s="189">
        <v>5.2462999999999997</v>
      </c>
      <c r="CY59" s="189">
        <f t="shared" si="360"/>
        <v>4.7960000000000003</v>
      </c>
      <c r="CZ59" s="189">
        <v>4.2546999999999997</v>
      </c>
      <c r="DA59" s="189">
        <f t="shared" si="361"/>
        <v>4.7960000000000003</v>
      </c>
      <c r="DB59" s="189">
        <v>3.4504999999999999</v>
      </c>
      <c r="DC59" s="189">
        <f t="shared" si="362"/>
        <v>4.7960000000000003</v>
      </c>
      <c r="DD59" s="189">
        <v>2.7982999999999998</v>
      </c>
      <c r="DE59" s="189">
        <f t="shared" si="363"/>
        <v>4.7960000000000003</v>
      </c>
      <c r="DF59" s="189">
        <v>2.2692999999999999</v>
      </c>
      <c r="DG59" s="189">
        <f t="shared" si="364"/>
        <v>4.7960000000000003</v>
      </c>
      <c r="DH59" s="189">
        <v>1.8404</v>
      </c>
      <c r="DI59" s="189">
        <f t="shared" si="365"/>
        <v>4.7960000000000003</v>
      </c>
      <c r="DJ59" s="189">
        <v>1.4924999999999999</v>
      </c>
      <c r="DK59" s="189">
        <f t="shared" si="366"/>
        <v>4.7960000000000003</v>
      </c>
      <c r="DL59" s="189">
        <v>1.2103999999999999</v>
      </c>
      <c r="DM59" s="189">
        <f t="shared" si="367"/>
        <v>4.7960000000000003</v>
      </c>
      <c r="DN59" s="184">
        <v>0.98160000000000003</v>
      </c>
      <c r="DO59" s="185">
        <f t="shared" si="368"/>
        <v>4.7960000000000003</v>
      </c>
      <c r="DP59" s="185">
        <v>0.79610000000000003</v>
      </c>
      <c r="DQ59" s="185">
        <f t="shared" si="369"/>
        <v>4.7960000000000003</v>
      </c>
      <c r="DR59" s="185">
        <v>0.64559999999999995</v>
      </c>
      <c r="DS59" s="185">
        <f t="shared" si="370"/>
        <v>4.7960000000000003</v>
      </c>
      <c r="DT59" s="185">
        <v>0.52359999999999995</v>
      </c>
      <c r="DU59" s="185">
        <f t="shared" si="371"/>
        <v>4.7960000000000003</v>
      </c>
      <c r="DV59" s="185">
        <v>0.42459999999999998</v>
      </c>
      <c r="DW59" s="185">
        <f t="shared" si="372"/>
        <v>4.7960000000000003</v>
      </c>
      <c r="DX59" s="185">
        <v>0.34439999999999998</v>
      </c>
      <c r="DY59" s="185">
        <f t="shared" si="373"/>
        <v>4.7960000000000003</v>
      </c>
      <c r="DZ59" s="185">
        <v>0.27929999999999999</v>
      </c>
      <c r="EA59" s="185">
        <f t="shared" si="374"/>
        <v>4.7960000000000003</v>
      </c>
    </row>
    <row r="60" spans="1:131" ht="15" customHeight="1" x14ac:dyDescent="0.25">
      <c r="A60" s="42" t="s">
        <v>27</v>
      </c>
      <c r="B60" s="6">
        <v>55502</v>
      </c>
      <c r="C60" s="6">
        <v>4</v>
      </c>
      <c r="D60" s="67">
        <f>(LARGE('Annual Heat Inputs'!D60:K60,1)+LARGE('Annual Heat Inputs'!D60:K60,2)+LARGE('Annual Heat Inputs'!D60:K60,3))/3</f>
        <v>14477300.882999999</v>
      </c>
      <c r="E60" s="68">
        <v>1165162556</v>
      </c>
      <c r="F60" s="107">
        <f t="shared" si="375"/>
        <v>1.2425133993921445E-2</v>
      </c>
      <c r="G60" s="97">
        <v>161456</v>
      </c>
      <c r="H60" s="101">
        <f t="shared" si="376"/>
        <v>2006.1124341225807</v>
      </c>
      <c r="I60" s="101">
        <f>MIN(H60,'SO2 Annual Emissions'!L60,' Retirement Adjustments'!D60)</f>
        <v>4.6829999999999998</v>
      </c>
      <c r="J60" s="101">
        <v>80318.265899999999</v>
      </c>
      <c r="K60" s="101">
        <f t="shared" si="314"/>
        <v>4.6829999999999998</v>
      </c>
      <c r="L60" s="101">
        <v>65136.826500000003</v>
      </c>
      <c r="M60" s="101">
        <f t="shared" si="315"/>
        <v>4.6829999999999998</v>
      </c>
      <c r="N60" s="101">
        <v>52824.922500000001</v>
      </c>
      <c r="O60" s="101">
        <f t="shared" si="316"/>
        <v>4.6829999999999998</v>
      </c>
      <c r="P60" s="101">
        <v>42840.1656</v>
      </c>
      <c r="Q60" s="101">
        <f t="shared" si="317"/>
        <v>4.6829999999999998</v>
      </c>
      <c r="R60" s="101">
        <v>34742.6878</v>
      </c>
      <c r="S60" s="101">
        <f t="shared" si="318"/>
        <v>4.6829999999999998</v>
      </c>
      <c r="T60" s="101">
        <v>28175.762999999999</v>
      </c>
      <c r="U60" s="101">
        <f t="shared" si="319"/>
        <v>4.6829999999999998</v>
      </c>
      <c r="V60" s="101">
        <v>22850.0923</v>
      </c>
      <c r="W60" s="101">
        <f t="shared" si="320"/>
        <v>4.6829999999999998</v>
      </c>
      <c r="X60" s="101">
        <v>18531.058700000001</v>
      </c>
      <c r="Y60" s="101">
        <f t="shared" si="321"/>
        <v>4.6829999999999998</v>
      </c>
      <c r="Z60" s="101">
        <v>15028.391600000001</v>
      </c>
      <c r="AA60" s="101">
        <f t="shared" si="322"/>
        <v>4.6829999999999998</v>
      </c>
      <c r="AB60" s="101">
        <v>12187.784799999999</v>
      </c>
      <c r="AC60" s="101">
        <f t="shared" si="323"/>
        <v>4.6829999999999998</v>
      </c>
      <c r="AD60" s="101">
        <v>9884.0980999999992</v>
      </c>
      <c r="AE60" s="101">
        <f t="shared" si="324"/>
        <v>4.6829999999999998</v>
      </c>
      <c r="AF60" s="101">
        <v>8015.8451999999997</v>
      </c>
      <c r="AG60" s="101">
        <f t="shared" si="325"/>
        <v>4.6829999999999998</v>
      </c>
      <c r="AH60" s="101">
        <v>6500.7219999999998</v>
      </c>
      <c r="AI60" s="101">
        <f t="shared" si="326"/>
        <v>4.6829999999999998</v>
      </c>
      <c r="AJ60" s="101">
        <v>5271.9813999999997</v>
      </c>
      <c r="AK60" s="101">
        <f t="shared" si="327"/>
        <v>4.6829999999999998</v>
      </c>
      <c r="AL60" s="101">
        <v>4275.4924000000001</v>
      </c>
      <c r="AM60" s="101">
        <f t="shared" si="328"/>
        <v>4.6829999999999998</v>
      </c>
      <c r="AN60" s="101">
        <v>3467.3557999999998</v>
      </c>
      <c r="AO60" s="101">
        <f t="shared" si="329"/>
        <v>4.6829999999999998</v>
      </c>
      <c r="AP60" s="101">
        <v>2811.97</v>
      </c>
      <c r="AQ60" s="101">
        <f t="shared" si="330"/>
        <v>4.6829999999999998</v>
      </c>
      <c r="AR60" s="101">
        <v>2280.4625999999998</v>
      </c>
      <c r="AS60" s="101">
        <f t="shared" si="331"/>
        <v>4.6829999999999998</v>
      </c>
      <c r="AT60" s="101">
        <v>1849.4186</v>
      </c>
      <c r="AU60" s="101">
        <f t="shared" si="332"/>
        <v>4.6829999999999998</v>
      </c>
      <c r="AV60" s="101">
        <v>1499.8489</v>
      </c>
      <c r="AW60" s="101">
        <f t="shared" si="333"/>
        <v>4.6829999999999998</v>
      </c>
      <c r="AX60" s="195">
        <v>1216.3534</v>
      </c>
      <c r="AY60" s="188">
        <f t="shared" si="334"/>
        <v>4.6829999999999998</v>
      </c>
      <c r="AZ60" s="188">
        <v>986.44309999999996</v>
      </c>
      <c r="BA60" s="188">
        <f t="shared" si="335"/>
        <v>4.6829999999999998</v>
      </c>
      <c r="BB60" s="188">
        <v>799.9896</v>
      </c>
      <c r="BC60" s="188">
        <f t="shared" si="336"/>
        <v>4.6829999999999998</v>
      </c>
      <c r="BD60" s="188">
        <v>648.77869999999996</v>
      </c>
      <c r="BE60" s="188">
        <f t="shared" si="337"/>
        <v>4.6829999999999998</v>
      </c>
      <c r="BF60" s="188">
        <v>526.14909999999998</v>
      </c>
      <c r="BG60" s="188">
        <f t="shared" si="338"/>
        <v>4.6829999999999998</v>
      </c>
      <c r="BH60" s="188">
        <v>424.69850000000002</v>
      </c>
      <c r="BI60" s="188">
        <f t="shared" si="339"/>
        <v>4.6829999999999998</v>
      </c>
      <c r="BJ60" s="188">
        <v>346.4237</v>
      </c>
      <c r="BK60" s="188">
        <f t="shared" si="340"/>
        <v>4.6829999999999998</v>
      </c>
      <c r="BL60" s="189">
        <v>280.94409999999999</v>
      </c>
      <c r="BM60" s="189">
        <f t="shared" si="341"/>
        <v>4.6829999999999998</v>
      </c>
      <c r="BN60" s="189">
        <v>227.84110000000001</v>
      </c>
      <c r="BO60" s="189">
        <f t="shared" si="342"/>
        <v>4.6829999999999998</v>
      </c>
      <c r="BP60" s="189">
        <v>184.77549999999999</v>
      </c>
      <c r="BQ60" s="189">
        <f t="shared" si="343"/>
        <v>4.6829999999999998</v>
      </c>
      <c r="BR60" s="189">
        <v>149.85</v>
      </c>
      <c r="BS60" s="189">
        <f t="shared" si="344"/>
        <v>4.6829999999999998</v>
      </c>
      <c r="BT60" s="189">
        <v>121.52589999999999</v>
      </c>
      <c r="BU60" s="189">
        <f t="shared" si="345"/>
        <v>4.6829999999999998</v>
      </c>
      <c r="BV60" s="189">
        <v>98.555599999999998</v>
      </c>
      <c r="BW60" s="189">
        <f t="shared" si="346"/>
        <v>4.6829999999999998</v>
      </c>
      <c r="BX60" s="189">
        <v>79.927000000000007</v>
      </c>
      <c r="BY60" s="189">
        <f t="shared" si="347"/>
        <v>4.6829999999999998</v>
      </c>
      <c r="BZ60" s="189">
        <v>64.819500000000005</v>
      </c>
      <c r="CA60" s="189">
        <f t="shared" si="348"/>
        <v>4.6829999999999998</v>
      </c>
      <c r="CB60" s="189">
        <v>52.567599999999999</v>
      </c>
      <c r="CC60" s="189">
        <f t="shared" si="349"/>
        <v>4.6829999999999998</v>
      </c>
      <c r="CD60" s="189">
        <v>42.631500000000003</v>
      </c>
      <c r="CE60" s="189">
        <f t="shared" si="350"/>
        <v>4.6829999999999998</v>
      </c>
      <c r="CF60" s="189">
        <v>34.573399999999999</v>
      </c>
      <c r="CG60" s="189">
        <f t="shared" si="351"/>
        <v>4.6829999999999998</v>
      </c>
      <c r="CH60" s="189">
        <v>28.038499999999999</v>
      </c>
      <c r="CI60" s="189">
        <f t="shared" si="352"/>
        <v>4.6829999999999998</v>
      </c>
      <c r="CJ60" s="189">
        <v>22.738800000000001</v>
      </c>
      <c r="CK60" s="189">
        <f t="shared" si="353"/>
        <v>4.6829999999999998</v>
      </c>
      <c r="CL60" s="189">
        <v>18.440799999999999</v>
      </c>
      <c r="CM60" s="189">
        <f t="shared" si="354"/>
        <v>4.6829999999999998</v>
      </c>
      <c r="CN60" s="189">
        <v>14.9552</v>
      </c>
      <c r="CO60" s="189">
        <f t="shared" si="355"/>
        <v>4.6829999999999998</v>
      </c>
      <c r="CP60" s="189">
        <v>12.128399999999999</v>
      </c>
      <c r="CQ60" s="189">
        <f t="shared" si="356"/>
        <v>4.6829999999999998</v>
      </c>
      <c r="CR60" s="189">
        <v>9.8360000000000003</v>
      </c>
      <c r="CS60" s="189">
        <f t="shared" si="357"/>
        <v>4.6829999999999998</v>
      </c>
      <c r="CT60" s="189">
        <v>7.9767999999999999</v>
      </c>
      <c r="CU60" s="189">
        <f t="shared" si="358"/>
        <v>4.6829999999999998</v>
      </c>
      <c r="CV60" s="189">
        <v>6.4690000000000003</v>
      </c>
      <c r="CW60" s="189">
        <f t="shared" si="359"/>
        <v>4.6829999999999998</v>
      </c>
      <c r="CX60" s="189">
        <v>5.2462999999999997</v>
      </c>
      <c r="CY60" s="189">
        <f t="shared" si="360"/>
        <v>4.6829999999999998</v>
      </c>
      <c r="CZ60" s="189">
        <v>4.2546999999999997</v>
      </c>
      <c r="DA60" s="189">
        <f t="shared" si="361"/>
        <v>4.6829999999999998</v>
      </c>
      <c r="DB60" s="189">
        <v>3.4504999999999999</v>
      </c>
      <c r="DC60" s="189">
        <f t="shared" si="362"/>
        <v>4.6829999999999998</v>
      </c>
      <c r="DD60" s="189">
        <v>2.7982999999999998</v>
      </c>
      <c r="DE60" s="189">
        <f t="shared" si="363"/>
        <v>4.6829999999999998</v>
      </c>
      <c r="DF60" s="189">
        <v>2.2692999999999999</v>
      </c>
      <c r="DG60" s="189">
        <f t="shared" si="364"/>
        <v>4.6829999999999998</v>
      </c>
      <c r="DH60" s="189">
        <v>1.8404</v>
      </c>
      <c r="DI60" s="189">
        <f t="shared" si="365"/>
        <v>4.6829999999999998</v>
      </c>
      <c r="DJ60" s="189">
        <v>1.4924999999999999</v>
      </c>
      <c r="DK60" s="189">
        <f t="shared" si="366"/>
        <v>4.6829999999999998</v>
      </c>
      <c r="DL60" s="189">
        <v>1.2103999999999999</v>
      </c>
      <c r="DM60" s="189">
        <f t="shared" si="367"/>
        <v>4.6829999999999998</v>
      </c>
      <c r="DN60" s="184">
        <v>0.98160000000000003</v>
      </c>
      <c r="DO60" s="185">
        <f t="shared" si="368"/>
        <v>4.6829999999999998</v>
      </c>
      <c r="DP60" s="185">
        <v>0.79610000000000003</v>
      </c>
      <c r="DQ60" s="185">
        <f t="shared" si="369"/>
        <v>4.6829999999999998</v>
      </c>
      <c r="DR60" s="185">
        <v>0.64559999999999995</v>
      </c>
      <c r="DS60" s="185">
        <f t="shared" si="370"/>
        <v>4.6829999999999998</v>
      </c>
      <c r="DT60" s="185">
        <v>0.52359999999999995</v>
      </c>
      <c r="DU60" s="185">
        <f t="shared" si="371"/>
        <v>4.6829999999999998</v>
      </c>
      <c r="DV60" s="185">
        <v>0.42459999999999998</v>
      </c>
      <c r="DW60" s="185">
        <f t="shared" si="372"/>
        <v>4.6829999999999998</v>
      </c>
      <c r="DX60" s="185">
        <v>0.34439999999999998</v>
      </c>
      <c r="DY60" s="185">
        <f t="shared" si="373"/>
        <v>4.6829999999999998</v>
      </c>
      <c r="DZ60" s="185">
        <v>0.27929999999999999</v>
      </c>
      <c r="EA60" s="185">
        <f t="shared" si="374"/>
        <v>4.6829999999999998</v>
      </c>
    </row>
    <row r="61" spans="1:131" ht="15" customHeight="1" x14ac:dyDescent="0.25">
      <c r="A61" s="42" t="s">
        <v>28</v>
      </c>
      <c r="B61" s="6">
        <v>6213</v>
      </c>
      <c r="C61" s="8" t="s">
        <v>15</v>
      </c>
      <c r="D61" s="67">
        <f>(LARGE('Annual Heat Inputs'!D61:K61,1)+LARGE('Annual Heat Inputs'!D61:K61,2)+LARGE('Annual Heat Inputs'!D61:K61,3))/3</f>
        <v>34952505.649333335</v>
      </c>
      <c r="E61" s="68">
        <v>1165162556</v>
      </c>
      <c r="F61" s="107">
        <f t="shared" si="375"/>
        <v>2.9997965064484388E-2</v>
      </c>
      <c r="G61" s="97">
        <v>161456</v>
      </c>
      <c r="H61" s="101">
        <f t="shared" si="376"/>
        <v>4843.3514474513913</v>
      </c>
      <c r="I61" s="101">
        <f>MIN(H61,'SO2 Annual Emissions'!L61,' Retirement Adjustments'!D61)</f>
        <v>2023.2080000000001</v>
      </c>
      <c r="J61" s="101">
        <v>80318.265899999999</v>
      </c>
      <c r="K61" s="101">
        <f t="shared" si="314"/>
        <v>2023.2080000000001</v>
      </c>
      <c r="L61" s="101">
        <v>65136.826500000003</v>
      </c>
      <c r="M61" s="101">
        <f t="shared" si="315"/>
        <v>2023.2080000000001</v>
      </c>
      <c r="N61" s="101">
        <v>52824.922500000001</v>
      </c>
      <c r="O61" s="101">
        <f t="shared" si="316"/>
        <v>2023.2080000000001</v>
      </c>
      <c r="P61" s="101">
        <v>42840.1656</v>
      </c>
      <c r="Q61" s="101">
        <f t="shared" si="317"/>
        <v>2023.2080000000001</v>
      </c>
      <c r="R61" s="101">
        <v>34742.6878</v>
      </c>
      <c r="S61" s="101">
        <f t="shared" si="318"/>
        <v>2023.2080000000001</v>
      </c>
      <c r="T61" s="101">
        <v>28175.762999999999</v>
      </c>
      <c r="U61" s="101">
        <f t="shared" si="319"/>
        <v>2023.2080000000001</v>
      </c>
      <c r="V61" s="101">
        <v>22850.0923</v>
      </c>
      <c r="W61" s="101">
        <f t="shared" si="320"/>
        <v>2023.2080000000001</v>
      </c>
      <c r="X61" s="101">
        <v>18531.058700000001</v>
      </c>
      <c r="Y61" s="101">
        <f t="shared" si="321"/>
        <v>2023.2080000000001</v>
      </c>
      <c r="Z61" s="101">
        <v>15028.391600000001</v>
      </c>
      <c r="AA61" s="101">
        <f t="shared" si="322"/>
        <v>2023.2080000000001</v>
      </c>
      <c r="AB61" s="101">
        <v>12187.784799999999</v>
      </c>
      <c r="AC61" s="101">
        <f t="shared" si="323"/>
        <v>2023.2080000000001</v>
      </c>
      <c r="AD61" s="101">
        <v>9884.0980999999992</v>
      </c>
      <c r="AE61" s="101">
        <f t="shared" si="324"/>
        <v>2023.2080000000001</v>
      </c>
      <c r="AF61" s="101">
        <v>8015.8451999999997</v>
      </c>
      <c r="AG61" s="101">
        <f t="shared" si="325"/>
        <v>2023.2080000000001</v>
      </c>
      <c r="AH61" s="101">
        <v>6500.7219999999998</v>
      </c>
      <c r="AI61" s="101">
        <f t="shared" si="326"/>
        <v>2023.2080000000001</v>
      </c>
      <c r="AJ61" s="101">
        <v>5271.9813999999997</v>
      </c>
      <c r="AK61" s="101">
        <f t="shared" si="327"/>
        <v>2023.2080000000001</v>
      </c>
      <c r="AL61" s="101">
        <v>4275.4924000000001</v>
      </c>
      <c r="AM61" s="101">
        <f t="shared" si="328"/>
        <v>2023.2080000000001</v>
      </c>
      <c r="AN61" s="101">
        <v>3467.3557999999998</v>
      </c>
      <c r="AO61" s="101">
        <f t="shared" si="329"/>
        <v>2023.2080000000001</v>
      </c>
      <c r="AP61" s="101">
        <v>2811.97</v>
      </c>
      <c r="AQ61" s="101">
        <f t="shared" si="330"/>
        <v>2023.2080000000001</v>
      </c>
      <c r="AR61" s="101">
        <v>2280.4625999999998</v>
      </c>
      <c r="AS61" s="101">
        <f t="shared" si="331"/>
        <v>2023.2080000000001</v>
      </c>
      <c r="AT61" s="101">
        <v>1849.4186</v>
      </c>
      <c r="AU61" s="101">
        <f t="shared" si="332"/>
        <v>2023.2080000000001</v>
      </c>
      <c r="AV61" s="101">
        <v>1499.8489</v>
      </c>
      <c r="AW61" s="101">
        <f t="shared" si="333"/>
        <v>2023.2080000000001</v>
      </c>
      <c r="AX61" s="195">
        <v>1216.3534</v>
      </c>
      <c r="AY61" s="188">
        <f t="shared" si="334"/>
        <v>2023.2080000000001</v>
      </c>
      <c r="AZ61" s="188">
        <v>986.44309999999996</v>
      </c>
      <c r="BA61" s="188">
        <f t="shared" si="335"/>
        <v>2023.2080000000001</v>
      </c>
      <c r="BB61" s="188">
        <v>799.9896</v>
      </c>
      <c r="BC61" s="188">
        <f t="shared" si="336"/>
        <v>2023.2080000000001</v>
      </c>
      <c r="BD61" s="188">
        <v>648.77869999999996</v>
      </c>
      <c r="BE61" s="188">
        <f t="shared" si="337"/>
        <v>2023.2080000000001</v>
      </c>
      <c r="BF61" s="188">
        <v>526.14909999999998</v>
      </c>
      <c r="BG61" s="188">
        <f t="shared" si="338"/>
        <v>2023.2080000000001</v>
      </c>
      <c r="BH61" s="188">
        <v>424.69850000000002</v>
      </c>
      <c r="BI61" s="188">
        <f t="shared" si="339"/>
        <v>2023.2080000000001</v>
      </c>
      <c r="BJ61" s="188">
        <v>346.4237</v>
      </c>
      <c r="BK61" s="188">
        <f t="shared" si="340"/>
        <v>2023.2080000000001</v>
      </c>
      <c r="BL61" s="189">
        <v>280.94409999999999</v>
      </c>
      <c r="BM61" s="189">
        <f t="shared" si="341"/>
        <v>2023.2080000000001</v>
      </c>
      <c r="BN61" s="189">
        <v>227.84110000000001</v>
      </c>
      <c r="BO61" s="189">
        <f t="shared" si="342"/>
        <v>2023.2080000000001</v>
      </c>
      <c r="BP61" s="189">
        <v>184.77549999999999</v>
      </c>
      <c r="BQ61" s="189">
        <f t="shared" si="343"/>
        <v>2023.2080000000001</v>
      </c>
      <c r="BR61" s="189">
        <v>149.85</v>
      </c>
      <c r="BS61" s="189">
        <f t="shared" si="344"/>
        <v>2023.2080000000001</v>
      </c>
      <c r="BT61" s="189">
        <v>121.52589999999999</v>
      </c>
      <c r="BU61" s="189">
        <f t="shared" si="345"/>
        <v>2023.2080000000001</v>
      </c>
      <c r="BV61" s="189">
        <v>98.555599999999998</v>
      </c>
      <c r="BW61" s="189">
        <f t="shared" si="346"/>
        <v>2023.2080000000001</v>
      </c>
      <c r="BX61" s="189">
        <v>79.927000000000007</v>
      </c>
      <c r="BY61" s="189">
        <f t="shared" si="347"/>
        <v>2023.2080000000001</v>
      </c>
      <c r="BZ61" s="189">
        <v>64.819500000000005</v>
      </c>
      <c r="CA61" s="189">
        <f t="shared" si="348"/>
        <v>2023.2080000000001</v>
      </c>
      <c r="CB61" s="189">
        <v>52.567599999999999</v>
      </c>
      <c r="CC61" s="189">
        <f t="shared" si="349"/>
        <v>2023.2080000000001</v>
      </c>
      <c r="CD61" s="189">
        <v>42.631500000000003</v>
      </c>
      <c r="CE61" s="189">
        <f t="shared" si="350"/>
        <v>2023.2080000000001</v>
      </c>
      <c r="CF61" s="189">
        <v>34.573399999999999</v>
      </c>
      <c r="CG61" s="189">
        <f t="shared" si="351"/>
        <v>2023.2080000000001</v>
      </c>
      <c r="CH61" s="189">
        <v>28.038499999999999</v>
      </c>
      <c r="CI61" s="189">
        <f t="shared" si="352"/>
        <v>2023.2080000000001</v>
      </c>
      <c r="CJ61" s="189">
        <v>22.738800000000001</v>
      </c>
      <c r="CK61" s="189">
        <f t="shared" si="353"/>
        <v>2023.2080000000001</v>
      </c>
      <c r="CL61" s="189">
        <v>18.440799999999999</v>
      </c>
      <c r="CM61" s="189">
        <f t="shared" si="354"/>
        <v>2023.2080000000001</v>
      </c>
      <c r="CN61" s="189">
        <v>14.9552</v>
      </c>
      <c r="CO61" s="189">
        <f t="shared" si="355"/>
        <v>2023.2080000000001</v>
      </c>
      <c r="CP61" s="189">
        <v>12.128399999999999</v>
      </c>
      <c r="CQ61" s="189">
        <f t="shared" si="356"/>
        <v>2023.2080000000001</v>
      </c>
      <c r="CR61" s="189">
        <v>9.8360000000000003</v>
      </c>
      <c r="CS61" s="189">
        <f t="shared" si="357"/>
        <v>2023.2080000000001</v>
      </c>
      <c r="CT61" s="189">
        <v>7.9767999999999999</v>
      </c>
      <c r="CU61" s="189">
        <f t="shared" si="358"/>
        <v>2023.2080000000001</v>
      </c>
      <c r="CV61" s="189">
        <v>6.4690000000000003</v>
      </c>
      <c r="CW61" s="189">
        <f t="shared" si="359"/>
        <v>2023.2080000000001</v>
      </c>
      <c r="CX61" s="189">
        <v>5.2462999999999997</v>
      </c>
      <c r="CY61" s="189">
        <f t="shared" si="360"/>
        <v>2023.2080000000001</v>
      </c>
      <c r="CZ61" s="189">
        <v>4.2546999999999997</v>
      </c>
      <c r="DA61" s="189">
        <f t="shared" si="361"/>
        <v>2023.2080000000001</v>
      </c>
      <c r="DB61" s="189">
        <v>3.4504999999999999</v>
      </c>
      <c r="DC61" s="189">
        <f t="shared" si="362"/>
        <v>2023.2080000000001</v>
      </c>
      <c r="DD61" s="189">
        <v>2.7982999999999998</v>
      </c>
      <c r="DE61" s="189">
        <f t="shared" si="363"/>
        <v>2023.2080000000001</v>
      </c>
      <c r="DF61" s="189">
        <v>2.2692999999999999</v>
      </c>
      <c r="DG61" s="189">
        <f t="shared" si="364"/>
        <v>2023.2080000000001</v>
      </c>
      <c r="DH61" s="189">
        <v>1.8404</v>
      </c>
      <c r="DI61" s="189">
        <f t="shared" si="365"/>
        <v>2023.2080000000001</v>
      </c>
      <c r="DJ61" s="189">
        <v>1.4924999999999999</v>
      </c>
      <c r="DK61" s="189">
        <f t="shared" si="366"/>
        <v>2023.2080000000001</v>
      </c>
      <c r="DL61" s="189">
        <v>1.2103999999999999</v>
      </c>
      <c r="DM61" s="189">
        <f t="shared" si="367"/>
        <v>2023.2080000000001</v>
      </c>
      <c r="DN61" s="184">
        <v>0.98160000000000003</v>
      </c>
      <c r="DO61" s="185">
        <f t="shared" si="368"/>
        <v>2023.2080000000001</v>
      </c>
      <c r="DP61" s="185">
        <v>0.79610000000000003</v>
      </c>
      <c r="DQ61" s="185">
        <f t="shared" si="369"/>
        <v>2023.2080000000001</v>
      </c>
      <c r="DR61" s="185">
        <v>0.64559999999999995</v>
      </c>
      <c r="DS61" s="185">
        <f t="shared" si="370"/>
        <v>2023.2080000000001</v>
      </c>
      <c r="DT61" s="185">
        <v>0.52359999999999995</v>
      </c>
      <c r="DU61" s="185">
        <f t="shared" si="371"/>
        <v>2023.2080000000001</v>
      </c>
      <c r="DV61" s="185">
        <v>0.42459999999999998</v>
      </c>
      <c r="DW61" s="185">
        <f t="shared" si="372"/>
        <v>2023.2080000000001</v>
      </c>
      <c r="DX61" s="185">
        <v>0.34439999999999998</v>
      </c>
      <c r="DY61" s="185">
        <f t="shared" si="373"/>
        <v>2023.2080000000001</v>
      </c>
      <c r="DZ61" s="185">
        <v>0.27929999999999999</v>
      </c>
      <c r="EA61" s="185">
        <f t="shared" si="374"/>
        <v>2023.2080000000001</v>
      </c>
    </row>
    <row r="62" spans="1:131" ht="15" customHeight="1" x14ac:dyDescent="0.25">
      <c r="A62" s="42" t="s">
        <v>28</v>
      </c>
      <c r="B62" s="6">
        <v>6213</v>
      </c>
      <c r="C62" s="8" t="s">
        <v>16</v>
      </c>
      <c r="D62" s="67">
        <f>(LARGE('Annual Heat Inputs'!D62:K62,1)+LARGE('Annual Heat Inputs'!D62:K62,2)+LARGE('Annual Heat Inputs'!D62:K62,3))/3</f>
        <v>31866202.480999995</v>
      </c>
      <c r="E62" s="68">
        <v>1165162556</v>
      </c>
      <c r="F62" s="107">
        <f t="shared" si="375"/>
        <v>2.7349147393129922E-2</v>
      </c>
      <c r="G62" s="97">
        <v>161456</v>
      </c>
      <c r="H62" s="101">
        <f t="shared" si="376"/>
        <v>4415.6839415051845</v>
      </c>
      <c r="I62" s="101">
        <f>MIN(H62,'SO2 Annual Emissions'!L62,' Retirement Adjustments'!D62)</f>
        <v>1803.605</v>
      </c>
      <c r="J62" s="101">
        <v>80318.265899999999</v>
      </c>
      <c r="K62" s="101">
        <f t="shared" si="314"/>
        <v>1803.605</v>
      </c>
      <c r="L62" s="101">
        <v>65136.826500000003</v>
      </c>
      <c r="M62" s="101">
        <f t="shared" si="315"/>
        <v>1803.605</v>
      </c>
      <c r="N62" s="101">
        <v>52824.922500000001</v>
      </c>
      <c r="O62" s="101">
        <f t="shared" si="316"/>
        <v>1803.605</v>
      </c>
      <c r="P62" s="101">
        <v>42840.1656</v>
      </c>
      <c r="Q62" s="101">
        <f t="shared" si="317"/>
        <v>1803.605</v>
      </c>
      <c r="R62" s="101">
        <v>34742.6878</v>
      </c>
      <c r="S62" s="101">
        <f t="shared" si="318"/>
        <v>1803.605</v>
      </c>
      <c r="T62" s="101">
        <v>28175.762999999999</v>
      </c>
      <c r="U62" s="101">
        <f t="shared" si="319"/>
        <v>1803.605</v>
      </c>
      <c r="V62" s="101">
        <v>22850.0923</v>
      </c>
      <c r="W62" s="101">
        <f t="shared" si="320"/>
        <v>1803.605</v>
      </c>
      <c r="X62" s="101">
        <v>18531.058700000001</v>
      </c>
      <c r="Y62" s="101">
        <f t="shared" si="321"/>
        <v>1803.605</v>
      </c>
      <c r="Z62" s="101">
        <v>15028.391600000001</v>
      </c>
      <c r="AA62" s="101">
        <f t="shared" si="322"/>
        <v>1803.605</v>
      </c>
      <c r="AB62" s="101">
        <v>12187.784799999999</v>
      </c>
      <c r="AC62" s="101">
        <f t="shared" si="323"/>
        <v>1803.605</v>
      </c>
      <c r="AD62" s="101">
        <v>9884.0980999999992</v>
      </c>
      <c r="AE62" s="101">
        <f t="shared" si="324"/>
        <v>1803.605</v>
      </c>
      <c r="AF62" s="101">
        <v>8015.8451999999997</v>
      </c>
      <c r="AG62" s="101">
        <f t="shared" si="325"/>
        <v>1803.605</v>
      </c>
      <c r="AH62" s="101">
        <v>6500.7219999999998</v>
      </c>
      <c r="AI62" s="101">
        <f t="shared" si="326"/>
        <v>1803.605</v>
      </c>
      <c r="AJ62" s="101">
        <v>5271.9813999999997</v>
      </c>
      <c r="AK62" s="101">
        <f t="shared" si="327"/>
        <v>1803.605</v>
      </c>
      <c r="AL62" s="101">
        <v>4275.4924000000001</v>
      </c>
      <c r="AM62" s="101">
        <f t="shared" si="328"/>
        <v>1803.605</v>
      </c>
      <c r="AN62" s="101">
        <v>3467.3557999999998</v>
      </c>
      <c r="AO62" s="101">
        <f t="shared" si="329"/>
        <v>1803.605</v>
      </c>
      <c r="AP62" s="101">
        <v>2811.97</v>
      </c>
      <c r="AQ62" s="101">
        <f t="shared" si="330"/>
        <v>1803.605</v>
      </c>
      <c r="AR62" s="101">
        <v>2280.4625999999998</v>
      </c>
      <c r="AS62" s="101">
        <f t="shared" si="331"/>
        <v>1803.605</v>
      </c>
      <c r="AT62" s="101">
        <v>1849.4186</v>
      </c>
      <c r="AU62" s="101">
        <f t="shared" si="332"/>
        <v>1803.605</v>
      </c>
      <c r="AV62" s="101">
        <v>1499.8489</v>
      </c>
      <c r="AW62" s="101">
        <f t="shared" si="333"/>
        <v>1803.605</v>
      </c>
      <c r="AX62" s="195">
        <v>1216.3534</v>
      </c>
      <c r="AY62" s="188">
        <f t="shared" si="334"/>
        <v>1803.605</v>
      </c>
      <c r="AZ62" s="188">
        <v>986.44309999999996</v>
      </c>
      <c r="BA62" s="188">
        <f t="shared" si="335"/>
        <v>1803.605</v>
      </c>
      <c r="BB62" s="188">
        <v>799.9896</v>
      </c>
      <c r="BC62" s="188">
        <f t="shared" si="336"/>
        <v>1803.605</v>
      </c>
      <c r="BD62" s="188">
        <v>648.77869999999996</v>
      </c>
      <c r="BE62" s="188">
        <f t="shared" si="337"/>
        <v>1803.605</v>
      </c>
      <c r="BF62" s="188">
        <v>526.14909999999998</v>
      </c>
      <c r="BG62" s="188">
        <f t="shared" si="338"/>
        <v>1803.605</v>
      </c>
      <c r="BH62" s="188">
        <v>424.69850000000002</v>
      </c>
      <c r="BI62" s="188">
        <f t="shared" si="339"/>
        <v>1803.605</v>
      </c>
      <c r="BJ62" s="188">
        <v>346.4237</v>
      </c>
      <c r="BK62" s="188">
        <f t="shared" si="340"/>
        <v>1803.605</v>
      </c>
      <c r="BL62" s="189">
        <v>280.94409999999999</v>
      </c>
      <c r="BM62" s="189">
        <f t="shared" si="341"/>
        <v>1803.605</v>
      </c>
      <c r="BN62" s="189">
        <v>227.84110000000001</v>
      </c>
      <c r="BO62" s="189">
        <f t="shared" si="342"/>
        <v>1803.605</v>
      </c>
      <c r="BP62" s="189">
        <v>184.77549999999999</v>
      </c>
      <c r="BQ62" s="189">
        <f t="shared" si="343"/>
        <v>1803.605</v>
      </c>
      <c r="BR62" s="189">
        <v>149.85</v>
      </c>
      <c r="BS62" s="189">
        <f t="shared" si="344"/>
        <v>1803.605</v>
      </c>
      <c r="BT62" s="189">
        <v>121.52589999999999</v>
      </c>
      <c r="BU62" s="189">
        <f t="shared" si="345"/>
        <v>1803.605</v>
      </c>
      <c r="BV62" s="189">
        <v>98.555599999999998</v>
      </c>
      <c r="BW62" s="189">
        <f t="shared" si="346"/>
        <v>1803.605</v>
      </c>
      <c r="BX62" s="189">
        <v>79.927000000000007</v>
      </c>
      <c r="BY62" s="189">
        <f t="shared" si="347"/>
        <v>1803.605</v>
      </c>
      <c r="BZ62" s="189">
        <v>64.819500000000005</v>
      </c>
      <c r="CA62" s="189">
        <f t="shared" si="348"/>
        <v>1803.605</v>
      </c>
      <c r="CB62" s="189">
        <v>52.567599999999999</v>
      </c>
      <c r="CC62" s="189">
        <f t="shared" si="349"/>
        <v>1803.605</v>
      </c>
      <c r="CD62" s="189">
        <v>42.631500000000003</v>
      </c>
      <c r="CE62" s="189">
        <f t="shared" si="350"/>
        <v>1803.605</v>
      </c>
      <c r="CF62" s="189">
        <v>34.573399999999999</v>
      </c>
      <c r="CG62" s="189">
        <f t="shared" si="351"/>
        <v>1803.605</v>
      </c>
      <c r="CH62" s="189">
        <v>28.038499999999999</v>
      </c>
      <c r="CI62" s="189">
        <f t="shared" si="352"/>
        <v>1803.605</v>
      </c>
      <c r="CJ62" s="189">
        <v>22.738800000000001</v>
      </c>
      <c r="CK62" s="189">
        <f t="shared" si="353"/>
        <v>1803.605</v>
      </c>
      <c r="CL62" s="189">
        <v>18.440799999999999</v>
      </c>
      <c r="CM62" s="189">
        <f t="shared" si="354"/>
        <v>1803.605</v>
      </c>
      <c r="CN62" s="189">
        <v>14.9552</v>
      </c>
      <c r="CO62" s="189">
        <f t="shared" si="355"/>
        <v>1803.605</v>
      </c>
      <c r="CP62" s="189">
        <v>12.128399999999999</v>
      </c>
      <c r="CQ62" s="189">
        <f t="shared" si="356"/>
        <v>1803.605</v>
      </c>
      <c r="CR62" s="189">
        <v>9.8360000000000003</v>
      </c>
      <c r="CS62" s="189">
        <f t="shared" si="357"/>
        <v>1803.605</v>
      </c>
      <c r="CT62" s="189">
        <v>7.9767999999999999</v>
      </c>
      <c r="CU62" s="189">
        <f t="shared" si="358"/>
        <v>1803.605</v>
      </c>
      <c r="CV62" s="189">
        <v>6.4690000000000003</v>
      </c>
      <c r="CW62" s="189">
        <f t="shared" si="359"/>
        <v>1803.605</v>
      </c>
      <c r="CX62" s="189">
        <v>5.2462999999999997</v>
      </c>
      <c r="CY62" s="189">
        <f t="shared" si="360"/>
        <v>1803.605</v>
      </c>
      <c r="CZ62" s="189">
        <v>4.2546999999999997</v>
      </c>
      <c r="DA62" s="189">
        <f t="shared" si="361"/>
        <v>1803.605</v>
      </c>
      <c r="DB62" s="189">
        <v>3.4504999999999999</v>
      </c>
      <c r="DC62" s="189">
        <f t="shared" si="362"/>
        <v>1803.605</v>
      </c>
      <c r="DD62" s="189">
        <v>2.7982999999999998</v>
      </c>
      <c r="DE62" s="189">
        <f t="shared" si="363"/>
        <v>1803.605</v>
      </c>
      <c r="DF62" s="189">
        <v>2.2692999999999999</v>
      </c>
      <c r="DG62" s="189">
        <f t="shared" si="364"/>
        <v>1803.605</v>
      </c>
      <c r="DH62" s="189">
        <v>1.8404</v>
      </c>
      <c r="DI62" s="189">
        <f t="shared" si="365"/>
        <v>1803.605</v>
      </c>
      <c r="DJ62" s="189">
        <v>1.4924999999999999</v>
      </c>
      <c r="DK62" s="189">
        <f t="shared" si="366"/>
        <v>1803.605</v>
      </c>
      <c r="DL62" s="189">
        <v>1.2103999999999999</v>
      </c>
      <c r="DM62" s="189">
        <f t="shared" si="367"/>
        <v>1803.605</v>
      </c>
      <c r="DN62" s="184">
        <v>0.98160000000000003</v>
      </c>
      <c r="DO62" s="185">
        <f t="shared" si="368"/>
        <v>1803.605</v>
      </c>
      <c r="DP62" s="185">
        <v>0.79610000000000003</v>
      </c>
      <c r="DQ62" s="185">
        <f t="shared" si="369"/>
        <v>1803.605</v>
      </c>
      <c r="DR62" s="185">
        <v>0.64559999999999995</v>
      </c>
      <c r="DS62" s="185">
        <f t="shared" si="370"/>
        <v>1803.605</v>
      </c>
      <c r="DT62" s="185">
        <v>0.52359999999999995</v>
      </c>
      <c r="DU62" s="185">
        <f t="shared" si="371"/>
        <v>1803.605</v>
      </c>
      <c r="DV62" s="185">
        <v>0.42459999999999998</v>
      </c>
      <c r="DW62" s="185">
        <f t="shared" si="372"/>
        <v>1803.605</v>
      </c>
      <c r="DX62" s="185">
        <v>0.34439999999999998</v>
      </c>
      <c r="DY62" s="185">
        <f t="shared" si="373"/>
        <v>1803.605</v>
      </c>
      <c r="DZ62" s="185">
        <v>0.27929999999999999</v>
      </c>
      <c r="EA62" s="185">
        <f t="shared" si="374"/>
        <v>1803.605</v>
      </c>
    </row>
    <row r="63" spans="1:131" s="133" customFormat="1" ht="15" customHeight="1" x14ac:dyDescent="0.25">
      <c r="A63" s="138" t="s">
        <v>29</v>
      </c>
      <c r="B63" s="139">
        <v>997</v>
      </c>
      <c r="C63" s="139">
        <v>12</v>
      </c>
      <c r="D63" s="67">
        <f>(LARGE('Annual Heat Inputs'!D63:K63,1)+LARGE('Annual Heat Inputs'!D63:K63,2)+LARGE('Annual Heat Inputs'!D63:K63,3))/3</f>
        <v>23347646.930999998</v>
      </c>
      <c r="E63" s="68">
        <v>1165162556</v>
      </c>
      <c r="F63" s="107">
        <f t="shared" si="375"/>
        <v>2.003810267569223E-2</v>
      </c>
      <c r="G63" s="97">
        <v>161456</v>
      </c>
      <c r="H63" s="101">
        <f t="shared" si="376"/>
        <v>3235.2719056065648</v>
      </c>
      <c r="I63" s="101">
        <f>MIN(H63,'SO2 Annual Emissions'!L63,' Retirement Adjustments'!D63)</f>
        <v>3235.2719056065648</v>
      </c>
      <c r="J63" s="101">
        <v>80318.265899999999</v>
      </c>
      <c r="K63" s="101">
        <f>PRODUCT(F63,J63)+H63</f>
        <v>4844.6975644443146</v>
      </c>
      <c r="L63" s="101">
        <v>65136.826500000003</v>
      </c>
      <c r="M63" s="101">
        <f>PRODUCT(F63,L63)+K63</f>
        <v>6149.9159818200651</v>
      </c>
      <c r="N63" s="101">
        <v>52824.922500000001</v>
      </c>
      <c r="O63" s="101">
        <f>PRODUCT(F63,N63)+M63</f>
        <v>7208.4272027105499</v>
      </c>
      <c r="P63" s="101">
        <v>42840.1656</v>
      </c>
      <c r="Q63" s="101">
        <f>PRODUCT(F63,P63)+O63</f>
        <v>8066.8628396470085</v>
      </c>
      <c r="R63" s="101">
        <v>34742.6878</v>
      </c>
      <c r="S63" s="101">
        <f>PRODUCT(F63,R63)+Q63</f>
        <v>8763.0403850129278</v>
      </c>
      <c r="T63" s="101">
        <v>28175.762999999999</v>
      </c>
      <c r="U63" s="101">
        <f>PRODUCT(F63,T63)+S63</f>
        <v>9327.6292169728986</v>
      </c>
      <c r="V63" s="101">
        <v>22850.0923</v>
      </c>
      <c r="W63" s="101">
        <f>PRODUCT(F63,V63)+U63</f>
        <v>9785.5017126293424</v>
      </c>
      <c r="X63" s="101">
        <v>18531.058700000001</v>
      </c>
      <c r="Y63" s="101">
        <f>PRODUCT(F63,X63)+W63</f>
        <v>10156.828969549222</v>
      </c>
      <c r="Z63" s="101">
        <v>15028.391600000001</v>
      </c>
      <c r="AA63" s="101">
        <f>PRODUCT(F63,Z63)+Y63</f>
        <v>10457.969423480532</v>
      </c>
      <c r="AB63" s="101">
        <v>12187.784799999999</v>
      </c>
      <c r="AC63" s="101">
        <f>PRODUCT(F63,AB63)+AA63</f>
        <v>10702.189506692173</v>
      </c>
      <c r="AD63" s="101">
        <v>9884.0980999999992</v>
      </c>
      <c r="AE63" s="101">
        <f>PRODUCT(F63,AD63)+AC63</f>
        <v>10900.248079276587</v>
      </c>
      <c r="AF63" s="101">
        <v>8015.8451999999997</v>
      </c>
      <c r="AG63" s="101">
        <f>PRODUCT(F63,AF63)+AE63</f>
        <v>11060.870408426643</v>
      </c>
      <c r="AH63" s="101">
        <v>6500.7219999999998</v>
      </c>
      <c r="AI63" s="101">
        <f>PRODUCT(F63,AH63)+AG63</f>
        <v>11191.132543328775</v>
      </c>
      <c r="AJ63" s="101">
        <v>5271.9813999999997</v>
      </c>
      <c r="AK63" s="101">
        <f>PRODUCT(F63,AJ63)+AI63</f>
        <v>11296.773047926314</v>
      </c>
      <c r="AL63" s="101">
        <v>4275.4924000000001</v>
      </c>
      <c r="AM63" s="101">
        <f>PRODUCT(F63,AL63)+AK63</f>
        <v>11382.445803626655</v>
      </c>
      <c r="AN63" s="101">
        <v>3467.3557999999998</v>
      </c>
      <c r="AO63" s="101">
        <f>PRODUCT(F63,AN63)+AM63</f>
        <v>11451.925035160211</v>
      </c>
      <c r="AP63" s="101">
        <v>2811.97</v>
      </c>
      <c r="AQ63" s="101">
        <f>PRODUCT(F63,AP63)+AO63</f>
        <v>11508.271578741178</v>
      </c>
      <c r="AR63" s="101">
        <v>2280.4625999999998</v>
      </c>
      <c r="AS63" s="101">
        <f>PRODUCT(F63,AR63)+AQ63</f>
        <v>11553.967722468054</v>
      </c>
      <c r="AT63" s="101">
        <v>1849.4186</v>
      </c>
      <c r="AU63" s="101">
        <f>PRODUCT(F63,AT63)+AS63</f>
        <v>11591.02656226519</v>
      </c>
      <c r="AV63" s="101">
        <v>1499.8489</v>
      </c>
      <c r="AW63" s="101">
        <f>PRODUCT(F63,AV63)+AU63</f>
        <v>11621.080688521413</v>
      </c>
      <c r="AX63" s="195">
        <v>1216.3534</v>
      </c>
      <c r="AY63" s="188">
        <f t="shared" ref="AY63" si="377">PRODUCT(F63,AX63)+AW63</f>
        <v>11645.45410284054</v>
      </c>
      <c r="AZ63" s="188">
        <v>986.44309999999996</v>
      </c>
      <c r="BA63" s="188">
        <f>PRODUCT(F63,AZ63)+AY63</f>
        <v>11665.220550962069</v>
      </c>
      <c r="BB63" s="188">
        <v>799.9896</v>
      </c>
      <c r="BC63" s="188">
        <f>PRODUCT(F63,BB63)+BA63</f>
        <v>11681.250824706354</v>
      </c>
      <c r="BD63" s="188">
        <v>648.77869999999996</v>
      </c>
      <c r="BE63" s="188">
        <f>PRODUCT(F63,BD63)+BC63</f>
        <v>11694.251118910757</v>
      </c>
      <c r="BF63" s="188">
        <v>526.14909999999998</v>
      </c>
      <c r="BG63" s="188">
        <f>PRODUCT(F63,BF63)+BE63</f>
        <v>11704.79414859928</v>
      </c>
      <c r="BH63" s="188">
        <v>424.69850000000002</v>
      </c>
      <c r="BI63" s="188">
        <f>PRODUCT(F63,BH63)+BG63</f>
        <v>11713.304300748492</v>
      </c>
      <c r="BJ63" s="188">
        <v>346.4237</v>
      </c>
      <c r="BK63" s="188">
        <f>PRODUCT(F63,BJ63)+BI63</f>
        <v>11720.245974418385</v>
      </c>
      <c r="BL63" s="189">
        <v>280.94409999999999</v>
      </c>
      <c r="BM63" s="189">
        <f>PRODUCT(F63,BL63)+BK63</f>
        <v>11725.875561140316</v>
      </c>
      <c r="BN63" s="189">
        <v>227.84110000000001</v>
      </c>
      <c r="BO63" s="189">
        <f>PRODUCT(F63,BN63)+BM63</f>
        <v>11730.441064495859</v>
      </c>
      <c r="BP63" s="189">
        <v>184.77549999999999</v>
      </c>
      <c r="BQ63" s="189">
        <f>PRODUCT(F63,BP63)+BO63</f>
        <v>11734.143614936811</v>
      </c>
      <c r="BR63" s="189">
        <v>149.85</v>
      </c>
      <c r="BS63" s="189">
        <f>PRODUCT(F63,BR63)+BQ63</f>
        <v>11737.146324622763</v>
      </c>
      <c r="BT63" s="189">
        <v>121.52589999999999</v>
      </c>
      <c r="BU63" s="189">
        <f>PRODUCT(F63,BT63)+BS63</f>
        <v>11739.58147308472</v>
      </c>
      <c r="BV63" s="189">
        <v>98.555599999999998</v>
      </c>
      <c r="BW63" s="189">
        <f>PRODUCT(F63,BV63)+BU63</f>
        <v>11741.556340316783</v>
      </c>
      <c r="BX63" s="189">
        <v>79.927000000000007</v>
      </c>
      <c r="BY63" s="189">
        <f>PRODUCT(F63,BX63)+BW63</f>
        <v>11743.157925749343</v>
      </c>
      <c r="BZ63" s="189">
        <v>64.819500000000005</v>
      </c>
      <c r="CA63" s="189">
        <f>PRODUCT(F63,BZ63)+BY63</f>
        <v>11744.45678554573</v>
      </c>
      <c r="CB63" s="189">
        <v>52.567599999999999</v>
      </c>
      <c r="CC63" s="189">
        <f>PRODUCT(F63,CB63)+CA63</f>
        <v>11745.510140511944</v>
      </c>
      <c r="CD63" s="189">
        <v>42.631500000000003</v>
      </c>
      <c r="CE63" s="189">
        <f>PRODUCT(F63,CD63)+CC63</f>
        <v>11746.364394886163</v>
      </c>
      <c r="CF63" s="189">
        <v>34.573399999999999</v>
      </c>
      <c r="CG63" s="189">
        <f>PRODUCT(F63,CF63)+CE63</f>
        <v>11747.057180225211</v>
      </c>
      <c r="CH63" s="189">
        <v>28.038499999999999</v>
      </c>
      <c r="CI63" s="189">
        <f>PRODUCT(F63,CH63)+CG63</f>
        <v>11747.619018567084</v>
      </c>
      <c r="CJ63" s="189">
        <v>22.738800000000001</v>
      </c>
      <c r="CK63" s="189">
        <f>PRODUCT(F63,CJ63)+CI63</f>
        <v>11748.074660976206</v>
      </c>
      <c r="CL63" s="189">
        <v>18.440799999999999</v>
      </c>
      <c r="CM63" s="189">
        <f>PRODUCT(F63,CL63)+CK63</f>
        <v>11748.444179620028</v>
      </c>
      <c r="CN63" s="189">
        <v>14.9552</v>
      </c>
      <c r="CO63" s="189">
        <f>PRODUCT(F63,CN63)+CM63</f>
        <v>11748.743853453163</v>
      </c>
      <c r="CP63" s="189">
        <v>12.128399999999999</v>
      </c>
      <c r="CQ63" s="189">
        <f>PRODUCT(F63,CP63)+CO63</f>
        <v>11748.986883577654</v>
      </c>
      <c r="CR63" s="189">
        <v>9.8360000000000003</v>
      </c>
      <c r="CS63" s="189">
        <f>PRODUCT(F63,CR63)+CQ63</f>
        <v>11749.183978355572</v>
      </c>
      <c r="CT63" s="189">
        <v>7.9767999999999999</v>
      </c>
      <c r="CU63" s="189">
        <f>PRODUCT(F63,CT63)+CS63</f>
        <v>11749.343818292995</v>
      </c>
      <c r="CV63" s="189">
        <v>6.4690000000000003</v>
      </c>
      <c r="CW63" s="189">
        <f>PRODUCT(F63,CV63)+CU63</f>
        <v>11749.473444779203</v>
      </c>
      <c r="CX63" s="189">
        <v>5.2462999999999997</v>
      </c>
      <c r="CY63" s="189">
        <f>PRODUCT(F63,CX63)+CW63</f>
        <v>11749.578570677271</v>
      </c>
      <c r="CZ63" s="189">
        <v>4.2546999999999997</v>
      </c>
      <c r="DA63" s="189">
        <f>PRODUCT(F63,CZ63)+CY63</f>
        <v>11749.663826792725</v>
      </c>
      <c r="DB63" s="189">
        <v>3.4504999999999999</v>
      </c>
      <c r="DC63" s="189">
        <f>PRODUCT(F63,DB63)+DA63</f>
        <v>11749.732968266007</v>
      </c>
      <c r="DD63" s="189">
        <v>2.7982999999999998</v>
      </c>
      <c r="DE63" s="189">
        <f>PRODUCT(F63,DD63)+DC63</f>
        <v>11749.789040888725</v>
      </c>
      <c r="DF63" s="189">
        <v>2.2692999999999999</v>
      </c>
      <c r="DG63" s="189">
        <f>PRODUCT(F63,DF63)+DE63</f>
        <v>11749.834513355127</v>
      </c>
      <c r="DH63" s="189">
        <v>1.8404</v>
      </c>
      <c r="DI63" s="189">
        <f>PRODUCT(F63,DH63)+DG63</f>
        <v>11749.871391479292</v>
      </c>
      <c r="DJ63" s="189">
        <v>1.4924999999999999</v>
      </c>
      <c r="DK63" s="189">
        <f>PRODUCT(F63,DJ63)+DI63</f>
        <v>11749.901298347535</v>
      </c>
      <c r="DL63" s="189">
        <v>1.2103999999999999</v>
      </c>
      <c r="DM63" s="189">
        <f>PRODUCT(F63,DL63)+DK63</f>
        <v>11749.925552467013</v>
      </c>
      <c r="DN63" s="184">
        <v>0.98160000000000003</v>
      </c>
      <c r="DO63" s="185">
        <f>PRODUCT(F63,DN63)+DM63</f>
        <v>11749.9452218686</v>
      </c>
      <c r="DP63" s="185">
        <v>0.79610000000000003</v>
      </c>
      <c r="DQ63" s="185">
        <f>PRODUCT(F63,DP63)+DO63</f>
        <v>11749.961174202141</v>
      </c>
      <c r="DR63" s="185">
        <v>0.64559999999999995</v>
      </c>
      <c r="DS63" s="185">
        <f>PRODUCT(F63,DR63)+DQ63</f>
        <v>11749.974110801228</v>
      </c>
      <c r="DT63" s="185">
        <v>0.52359999999999995</v>
      </c>
      <c r="DU63" s="185">
        <f>PRODUCT(F63,DT63)+DS63</f>
        <v>11749.984602751789</v>
      </c>
      <c r="DV63" s="185">
        <v>0.42459999999999998</v>
      </c>
      <c r="DW63" s="185">
        <f>PRODUCT(F63,DV63)+DU63</f>
        <v>11749.993110930185</v>
      </c>
      <c r="DX63" s="185">
        <v>0.34439999999999998</v>
      </c>
      <c r="DY63" s="185">
        <f>PRODUCT(F63,DX63)+DW63</f>
        <v>11750.000012052747</v>
      </c>
      <c r="DZ63" s="185">
        <v>0.27929999999999999</v>
      </c>
      <c r="EA63" s="185">
        <f>PRODUCT(F63,DZ63)+DY63</f>
        <v>11750.005608694824</v>
      </c>
    </row>
    <row r="64" spans="1:131" ht="15" customHeight="1" x14ac:dyDescent="0.25">
      <c r="A64" s="42" t="s">
        <v>30</v>
      </c>
      <c r="B64" s="6">
        <v>55229</v>
      </c>
      <c r="C64" s="8" t="s">
        <v>31</v>
      </c>
      <c r="D64" s="67">
        <f>(LARGE('Annual Heat Inputs'!D64:K64,1)+LARGE('Annual Heat Inputs'!D64:K64,2)+LARGE('Annual Heat Inputs'!D64:K64,3))/3</f>
        <v>235438.30000000002</v>
      </c>
      <c r="E64" s="68">
        <v>1165162556</v>
      </c>
      <c r="F64" s="107">
        <f t="shared" si="375"/>
        <v>2.0206476666076456E-4</v>
      </c>
      <c r="G64" s="97">
        <v>161456</v>
      </c>
      <c r="H64" s="101">
        <f t="shared" si="376"/>
        <v>32.624568965980401</v>
      </c>
      <c r="I64" s="101">
        <f>MIN(H64,'SO2 Annual Emissions'!L64,' Retirement Adjustments'!D64)</f>
        <v>0.71699999999999997</v>
      </c>
      <c r="J64" s="101">
        <v>80318.265899999999</v>
      </c>
      <c r="K64" s="101">
        <f t="shared" ref="K64:K74" si="378">I64</f>
        <v>0.71699999999999997</v>
      </c>
      <c r="L64" s="101">
        <v>65136.826500000003</v>
      </c>
      <c r="M64" s="101">
        <f t="shared" ref="M64:M74" si="379">K64</f>
        <v>0.71699999999999997</v>
      </c>
      <c r="N64" s="101">
        <v>52824.922500000001</v>
      </c>
      <c r="O64" s="101">
        <f t="shared" ref="O64:O74" si="380">M64</f>
        <v>0.71699999999999997</v>
      </c>
      <c r="P64" s="101">
        <v>42840.1656</v>
      </c>
      <c r="Q64" s="101">
        <f t="shared" ref="Q64:Q74" si="381">O64</f>
        <v>0.71699999999999997</v>
      </c>
      <c r="R64" s="101">
        <v>34742.6878</v>
      </c>
      <c r="S64" s="101">
        <f t="shared" ref="S64:S74" si="382">Q64</f>
        <v>0.71699999999999997</v>
      </c>
      <c r="T64" s="101">
        <v>28175.762999999999</v>
      </c>
      <c r="U64" s="101">
        <f t="shared" ref="U64:U74" si="383">S64</f>
        <v>0.71699999999999997</v>
      </c>
      <c r="V64" s="101">
        <v>22850.0923</v>
      </c>
      <c r="W64" s="101">
        <f t="shared" ref="W64:W74" si="384">U64</f>
        <v>0.71699999999999997</v>
      </c>
      <c r="X64" s="101">
        <v>18531.058700000001</v>
      </c>
      <c r="Y64" s="101">
        <f t="shared" ref="Y64:Y74" si="385">W64</f>
        <v>0.71699999999999997</v>
      </c>
      <c r="Z64" s="101">
        <v>15028.391600000001</v>
      </c>
      <c r="AA64" s="101">
        <f t="shared" ref="AA64:AA74" si="386">Y64</f>
        <v>0.71699999999999997</v>
      </c>
      <c r="AB64" s="101">
        <v>12187.784799999999</v>
      </c>
      <c r="AC64" s="101">
        <f t="shared" ref="AC64:AC74" si="387">AA64</f>
        <v>0.71699999999999997</v>
      </c>
      <c r="AD64" s="101">
        <v>9884.0980999999992</v>
      </c>
      <c r="AE64" s="101">
        <f t="shared" ref="AE64:AE74" si="388">AC64</f>
        <v>0.71699999999999997</v>
      </c>
      <c r="AF64" s="101">
        <v>8015.8451999999997</v>
      </c>
      <c r="AG64" s="101">
        <f t="shared" ref="AG64:AG74" si="389">AE64</f>
        <v>0.71699999999999997</v>
      </c>
      <c r="AH64" s="101">
        <v>6500.7219999999998</v>
      </c>
      <c r="AI64" s="101">
        <f t="shared" ref="AI64:AI74" si="390">AG64</f>
        <v>0.71699999999999997</v>
      </c>
      <c r="AJ64" s="101">
        <v>5271.9813999999997</v>
      </c>
      <c r="AK64" s="101">
        <f t="shared" ref="AK64:AK74" si="391">AI64</f>
        <v>0.71699999999999997</v>
      </c>
      <c r="AL64" s="101">
        <v>4275.4924000000001</v>
      </c>
      <c r="AM64" s="101">
        <f t="shared" ref="AM64:AM74" si="392">AK64</f>
        <v>0.71699999999999997</v>
      </c>
      <c r="AN64" s="101">
        <v>3467.3557999999998</v>
      </c>
      <c r="AO64" s="101">
        <f t="shared" ref="AO64:AO74" si="393">AM64</f>
        <v>0.71699999999999997</v>
      </c>
      <c r="AP64" s="101">
        <v>2811.97</v>
      </c>
      <c r="AQ64" s="101">
        <f t="shared" ref="AQ64:AQ74" si="394">AO64</f>
        <v>0.71699999999999997</v>
      </c>
      <c r="AR64" s="101">
        <v>2280.4625999999998</v>
      </c>
      <c r="AS64" s="101">
        <f t="shared" ref="AS64:AS74" si="395">AQ64</f>
        <v>0.71699999999999997</v>
      </c>
      <c r="AT64" s="101">
        <v>1849.4186</v>
      </c>
      <c r="AU64" s="101">
        <f t="shared" ref="AU64:AU74" si="396">AS64</f>
        <v>0.71699999999999997</v>
      </c>
      <c r="AV64" s="101">
        <v>1499.8489</v>
      </c>
      <c r="AW64" s="101">
        <f t="shared" ref="AW64:AW74" si="397">AU64</f>
        <v>0.71699999999999997</v>
      </c>
      <c r="AX64" s="195">
        <v>1216.3534</v>
      </c>
      <c r="AY64" s="188">
        <f t="shared" ref="AY64:AY74" si="398">AW64</f>
        <v>0.71699999999999997</v>
      </c>
      <c r="AZ64" s="188">
        <v>986.44309999999996</v>
      </c>
      <c r="BA64" s="188">
        <f t="shared" ref="BA64:BA74" si="399">AY64</f>
        <v>0.71699999999999997</v>
      </c>
      <c r="BB64" s="188">
        <v>799.9896</v>
      </c>
      <c r="BC64" s="188">
        <f t="shared" ref="BC64:BC74" si="400">BA64</f>
        <v>0.71699999999999997</v>
      </c>
      <c r="BD64" s="188">
        <v>648.77869999999996</v>
      </c>
      <c r="BE64" s="188">
        <f t="shared" ref="BE64:BE74" si="401">BC64</f>
        <v>0.71699999999999997</v>
      </c>
      <c r="BF64" s="188">
        <v>526.14909999999998</v>
      </c>
      <c r="BG64" s="188">
        <f t="shared" ref="BG64:BG74" si="402">BE64</f>
        <v>0.71699999999999997</v>
      </c>
      <c r="BH64" s="188">
        <v>424.69850000000002</v>
      </c>
      <c r="BI64" s="188">
        <f t="shared" ref="BI64:BI74" si="403">BG64</f>
        <v>0.71699999999999997</v>
      </c>
      <c r="BJ64" s="188">
        <v>346.4237</v>
      </c>
      <c r="BK64" s="188">
        <f t="shared" ref="BK64:BK74" si="404">BI64</f>
        <v>0.71699999999999997</v>
      </c>
      <c r="BL64" s="189">
        <v>280.94409999999999</v>
      </c>
      <c r="BM64" s="189">
        <f t="shared" ref="BM64:BM74" si="405">BK64</f>
        <v>0.71699999999999997</v>
      </c>
      <c r="BN64" s="189">
        <v>227.84110000000001</v>
      </c>
      <c r="BO64" s="189">
        <f t="shared" ref="BO64:BO74" si="406">BM64</f>
        <v>0.71699999999999997</v>
      </c>
      <c r="BP64" s="189">
        <v>184.77549999999999</v>
      </c>
      <c r="BQ64" s="189">
        <f t="shared" ref="BQ64:BQ74" si="407">BO64</f>
        <v>0.71699999999999997</v>
      </c>
      <c r="BR64" s="189">
        <v>149.85</v>
      </c>
      <c r="BS64" s="189">
        <f t="shared" ref="BS64:BS74" si="408">BQ64</f>
        <v>0.71699999999999997</v>
      </c>
      <c r="BT64" s="189">
        <v>121.52589999999999</v>
      </c>
      <c r="BU64" s="189">
        <f t="shared" ref="BU64:BU74" si="409">BS64</f>
        <v>0.71699999999999997</v>
      </c>
      <c r="BV64" s="189">
        <v>98.555599999999998</v>
      </c>
      <c r="BW64" s="189">
        <f t="shared" ref="BW64:BW74" si="410">BU64</f>
        <v>0.71699999999999997</v>
      </c>
      <c r="BX64" s="189">
        <v>79.927000000000007</v>
      </c>
      <c r="BY64" s="189">
        <f t="shared" ref="BY64:BY74" si="411">BW64</f>
        <v>0.71699999999999997</v>
      </c>
      <c r="BZ64" s="189">
        <v>64.819500000000005</v>
      </c>
      <c r="CA64" s="189">
        <f t="shared" ref="CA64:CA74" si="412">BY64</f>
        <v>0.71699999999999997</v>
      </c>
      <c r="CB64" s="189">
        <v>52.567599999999999</v>
      </c>
      <c r="CC64" s="189">
        <f t="shared" ref="CC64:CC74" si="413">CA64</f>
        <v>0.71699999999999997</v>
      </c>
      <c r="CD64" s="189">
        <v>42.631500000000003</v>
      </c>
      <c r="CE64" s="189">
        <f t="shared" ref="CE64:CE74" si="414">CC64</f>
        <v>0.71699999999999997</v>
      </c>
      <c r="CF64" s="189">
        <v>34.573399999999999</v>
      </c>
      <c r="CG64" s="189">
        <f t="shared" ref="CG64:CG74" si="415">CE64</f>
        <v>0.71699999999999997</v>
      </c>
      <c r="CH64" s="189">
        <v>28.038499999999999</v>
      </c>
      <c r="CI64" s="189">
        <f t="shared" ref="CI64:CI74" si="416">CG64</f>
        <v>0.71699999999999997</v>
      </c>
      <c r="CJ64" s="189">
        <v>22.738800000000001</v>
      </c>
      <c r="CK64" s="189">
        <f t="shared" ref="CK64:CK74" si="417">CI64</f>
        <v>0.71699999999999997</v>
      </c>
      <c r="CL64" s="189">
        <v>18.440799999999999</v>
      </c>
      <c r="CM64" s="189">
        <f t="shared" ref="CM64:CM74" si="418">CK64</f>
        <v>0.71699999999999997</v>
      </c>
      <c r="CN64" s="189">
        <v>14.9552</v>
      </c>
      <c r="CO64" s="189">
        <f t="shared" ref="CO64:CO74" si="419">CM64</f>
        <v>0.71699999999999997</v>
      </c>
      <c r="CP64" s="189">
        <v>12.128399999999999</v>
      </c>
      <c r="CQ64" s="189">
        <f t="shared" ref="CQ64:CQ74" si="420">CO64</f>
        <v>0.71699999999999997</v>
      </c>
      <c r="CR64" s="189">
        <v>9.8360000000000003</v>
      </c>
      <c r="CS64" s="189">
        <f t="shared" ref="CS64:CS74" si="421">CQ64</f>
        <v>0.71699999999999997</v>
      </c>
      <c r="CT64" s="189">
        <v>7.9767999999999999</v>
      </c>
      <c r="CU64" s="189">
        <f t="shared" ref="CU64:CU74" si="422">CS64</f>
        <v>0.71699999999999997</v>
      </c>
      <c r="CV64" s="189">
        <v>6.4690000000000003</v>
      </c>
      <c r="CW64" s="189">
        <f t="shared" ref="CW64:CW74" si="423">CU64</f>
        <v>0.71699999999999997</v>
      </c>
      <c r="CX64" s="189">
        <v>5.2462999999999997</v>
      </c>
      <c r="CY64" s="189">
        <f t="shared" ref="CY64:CY74" si="424">CW64</f>
        <v>0.71699999999999997</v>
      </c>
      <c r="CZ64" s="189">
        <v>4.2546999999999997</v>
      </c>
      <c r="DA64" s="189">
        <f t="shared" ref="DA64:DA74" si="425">CY64</f>
        <v>0.71699999999999997</v>
      </c>
      <c r="DB64" s="189">
        <v>3.4504999999999999</v>
      </c>
      <c r="DC64" s="189">
        <f t="shared" ref="DC64:DC74" si="426">DA64</f>
        <v>0.71699999999999997</v>
      </c>
      <c r="DD64" s="189">
        <v>2.7982999999999998</v>
      </c>
      <c r="DE64" s="189">
        <f t="shared" ref="DE64:DE74" si="427">DC64</f>
        <v>0.71699999999999997</v>
      </c>
      <c r="DF64" s="189">
        <v>2.2692999999999999</v>
      </c>
      <c r="DG64" s="189">
        <f t="shared" ref="DG64:DG74" si="428">DE64</f>
        <v>0.71699999999999997</v>
      </c>
      <c r="DH64" s="189">
        <v>1.8404</v>
      </c>
      <c r="DI64" s="189">
        <f t="shared" ref="DI64:DI74" si="429">DG64</f>
        <v>0.71699999999999997</v>
      </c>
      <c r="DJ64" s="189">
        <v>1.4924999999999999</v>
      </c>
      <c r="DK64" s="189">
        <f t="shared" ref="DK64:DK74" si="430">DI64</f>
        <v>0.71699999999999997</v>
      </c>
      <c r="DL64" s="189">
        <v>1.2103999999999999</v>
      </c>
      <c r="DM64" s="189">
        <f t="shared" ref="DM64:DM74" si="431">DK64</f>
        <v>0.71699999999999997</v>
      </c>
      <c r="DN64" s="184">
        <v>0.98160000000000003</v>
      </c>
      <c r="DO64" s="185">
        <f t="shared" ref="DO64:DO74" si="432">DM64</f>
        <v>0.71699999999999997</v>
      </c>
      <c r="DP64" s="185">
        <v>0.79610000000000003</v>
      </c>
      <c r="DQ64" s="185">
        <f t="shared" ref="DQ64:DQ74" si="433">DO64</f>
        <v>0.71699999999999997</v>
      </c>
      <c r="DR64" s="185">
        <v>0.64559999999999995</v>
      </c>
      <c r="DS64" s="185">
        <f t="shared" ref="DS64:DS74" si="434">DQ64</f>
        <v>0.71699999999999997</v>
      </c>
      <c r="DT64" s="185">
        <v>0.52359999999999995</v>
      </c>
      <c r="DU64" s="185">
        <f t="shared" ref="DU64:DU74" si="435">DS64</f>
        <v>0.71699999999999997</v>
      </c>
      <c r="DV64" s="185">
        <v>0.42459999999999998</v>
      </c>
      <c r="DW64" s="185">
        <f t="shared" ref="DW64:DW74" si="436">DU64</f>
        <v>0.71699999999999997</v>
      </c>
      <c r="DX64" s="185">
        <v>0.34439999999999998</v>
      </c>
      <c r="DY64" s="185">
        <f t="shared" ref="DY64:DY74" si="437">DW64</f>
        <v>0.71699999999999997</v>
      </c>
      <c r="DZ64" s="185">
        <v>0.27929999999999999</v>
      </c>
      <c r="EA64" s="185">
        <f t="shared" ref="EA64:EA74" si="438">DY64</f>
        <v>0.71699999999999997</v>
      </c>
    </row>
    <row r="65" spans="1:131" ht="15" customHeight="1" x14ac:dyDescent="0.25">
      <c r="A65" s="42" t="s">
        <v>30</v>
      </c>
      <c r="B65" s="6">
        <v>55229</v>
      </c>
      <c r="C65" s="8" t="s">
        <v>32</v>
      </c>
      <c r="D65" s="67">
        <f>(LARGE('Annual Heat Inputs'!D65:K65,1)+LARGE('Annual Heat Inputs'!D65:K65,2)+LARGE('Annual Heat Inputs'!D65:K65,3))/3</f>
        <v>217133.80000000002</v>
      </c>
      <c r="E65" s="68">
        <v>1165162556</v>
      </c>
      <c r="F65" s="107">
        <f t="shared" si="375"/>
        <v>1.8635494153315378E-4</v>
      </c>
      <c r="G65" s="97">
        <v>161456</v>
      </c>
      <c r="H65" s="101">
        <f t="shared" si="376"/>
        <v>30.088123440176876</v>
      </c>
      <c r="I65" s="101">
        <f>MIN(H65,'SO2 Annual Emissions'!L65,' Retirement Adjustments'!D65)</f>
        <v>0.79200000000000004</v>
      </c>
      <c r="J65" s="101">
        <v>80318.265899999999</v>
      </c>
      <c r="K65" s="101">
        <f t="shared" si="378"/>
        <v>0.79200000000000004</v>
      </c>
      <c r="L65" s="101">
        <v>65136.826500000003</v>
      </c>
      <c r="M65" s="101">
        <f t="shared" si="379"/>
        <v>0.79200000000000004</v>
      </c>
      <c r="N65" s="101">
        <v>52824.922500000001</v>
      </c>
      <c r="O65" s="101">
        <f t="shared" si="380"/>
        <v>0.79200000000000004</v>
      </c>
      <c r="P65" s="101">
        <v>42840.1656</v>
      </c>
      <c r="Q65" s="101">
        <f t="shared" si="381"/>
        <v>0.79200000000000004</v>
      </c>
      <c r="R65" s="101">
        <v>34742.6878</v>
      </c>
      <c r="S65" s="101">
        <f t="shared" si="382"/>
        <v>0.79200000000000004</v>
      </c>
      <c r="T65" s="101">
        <v>28175.762999999999</v>
      </c>
      <c r="U65" s="101">
        <f t="shared" si="383"/>
        <v>0.79200000000000004</v>
      </c>
      <c r="V65" s="101">
        <v>22850.0923</v>
      </c>
      <c r="W65" s="101">
        <f t="shared" si="384"/>
        <v>0.79200000000000004</v>
      </c>
      <c r="X65" s="101">
        <v>18531.058700000001</v>
      </c>
      <c r="Y65" s="101">
        <f t="shared" si="385"/>
        <v>0.79200000000000004</v>
      </c>
      <c r="Z65" s="101">
        <v>15028.391600000001</v>
      </c>
      <c r="AA65" s="101">
        <f t="shared" si="386"/>
        <v>0.79200000000000004</v>
      </c>
      <c r="AB65" s="101">
        <v>12187.784799999999</v>
      </c>
      <c r="AC65" s="101">
        <f t="shared" si="387"/>
        <v>0.79200000000000004</v>
      </c>
      <c r="AD65" s="101">
        <v>9884.0980999999992</v>
      </c>
      <c r="AE65" s="101">
        <f t="shared" si="388"/>
        <v>0.79200000000000004</v>
      </c>
      <c r="AF65" s="101">
        <v>8015.8451999999997</v>
      </c>
      <c r="AG65" s="101">
        <f t="shared" si="389"/>
        <v>0.79200000000000004</v>
      </c>
      <c r="AH65" s="101">
        <v>6500.7219999999998</v>
      </c>
      <c r="AI65" s="101">
        <f t="shared" si="390"/>
        <v>0.79200000000000004</v>
      </c>
      <c r="AJ65" s="101">
        <v>5271.9813999999997</v>
      </c>
      <c r="AK65" s="101">
        <f t="shared" si="391"/>
        <v>0.79200000000000004</v>
      </c>
      <c r="AL65" s="101">
        <v>4275.4924000000001</v>
      </c>
      <c r="AM65" s="101">
        <f t="shared" si="392"/>
        <v>0.79200000000000004</v>
      </c>
      <c r="AN65" s="101">
        <v>3467.3557999999998</v>
      </c>
      <c r="AO65" s="101">
        <f t="shared" si="393"/>
        <v>0.79200000000000004</v>
      </c>
      <c r="AP65" s="101">
        <v>2811.97</v>
      </c>
      <c r="AQ65" s="101">
        <f t="shared" si="394"/>
        <v>0.79200000000000004</v>
      </c>
      <c r="AR65" s="101">
        <v>2280.4625999999998</v>
      </c>
      <c r="AS65" s="101">
        <f t="shared" si="395"/>
        <v>0.79200000000000004</v>
      </c>
      <c r="AT65" s="101">
        <v>1849.4186</v>
      </c>
      <c r="AU65" s="101">
        <f t="shared" si="396"/>
        <v>0.79200000000000004</v>
      </c>
      <c r="AV65" s="101">
        <v>1499.8489</v>
      </c>
      <c r="AW65" s="101">
        <f t="shared" si="397"/>
        <v>0.79200000000000004</v>
      </c>
      <c r="AX65" s="195">
        <v>1216.3534</v>
      </c>
      <c r="AY65" s="188">
        <f t="shared" si="398"/>
        <v>0.79200000000000004</v>
      </c>
      <c r="AZ65" s="188">
        <v>986.44309999999996</v>
      </c>
      <c r="BA65" s="188">
        <f t="shared" si="399"/>
        <v>0.79200000000000004</v>
      </c>
      <c r="BB65" s="188">
        <v>799.9896</v>
      </c>
      <c r="BC65" s="188">
        <f t="shared" si="400"/>
        <v>0.79200000000000004</v>
      </c>
      <c r="BD65" s="188">
        <v>648.77869999999996</v>
      </c>
      <c r="BE65" s="188">
        <f t="shared" si="401"/>
        <v>0.79200000000000004</v>
      </c>
      <c r="BF65" s="188">
        <v>526.14909999999998</v>
      </c>
      <c r="BG65" s="188">
        <f t="shared" si="402"/>
        <v>0.79200000000000004</v>
      </c>
      <c r="BH65" s="188">
        <v>424.69850000000002</v>
      </c>
      <c r="BI65" s="188">
        <f t="shared" si="403"/>
        <v>0.79200000000000004</v>
      </c>
      <c r="BJ65" s="188">
        <v>346.4237</v>
      </c>
      <c r="BK65" s="188">
        <f t="shared" si="404"/>
        <v>0.79200000000000004</v>
      </c>
      <c r="BL65" s="189">
        <v>280.94409999999999</v>
      </c>
      <c r="BM65" s="189">
        <f t="shared" si="405"/>
        <v>0.79200000000000004</v>
      </c>
      <c r="BN65" s="189">
        <v>227.84110000000001</v>
      </c>
      <c r="BO65" s="189">
        <f t="shared" si="406"/>
        <v>0.79200000000000004</v>
      </c>
      <c r="BP65" s="189">
        <v>184.77549999999999</v>
      </c>
      <c r="BQ65" s="189">
        <f t="shared" si="407"/>
        <v>0.79200000000000004</v>
      </c>
      <c r="BR65" s="189">
        <v>149.85</v>
      </c>
      <c r="BS65" s="189">
        <f t="shared" si="408"/>
        <v>0.79200000000000004</v>
      </c>
      <c r="BT65" s="189">
        <v>121.52589999999999</v>
      </c>
      <c r="BU65" s="189">
        <f t="shared" si="409"/>
        <v>0.79200000000000004</v>
      </c>
      <c r="BV65" s="189">
        <v>98.555599999999998</v>
      </c>
      <c r="BW65" s="189">
        <f t="shared" si="410"/>
        <v>0.79200000000000004</v>
      </c>
      <c r="BX65" s="189">
        <v>79.927000000000007</v>
      </c>
      <c r="BY65" s="189">
        <f t="shared" si="411"/>
        <v>0.79200000000000004</v>
      </c>
      <c r="BZ65" s="189">
        <v>64.819500000000005</v>
      </c>
      <c r="CA65" s="189">
        <f t="shared" si="412"/>
        <v>0.79200000000000004</v>
      </c>
      <c r="CB65" s="189">
        <v>52.567599999999999</v>
      </c>
      <c r="CC65" s="189">
        <f t="shared" si="413"/>
        <v>0.79200000000000004</v>
      </c>
      <c r="CD65" s="189">
        <v>42.631500000000003</v>
      </c>
      <c r="CE65" s="189">
        <f t="shared" si="414"/>
        <v>0.79200000000000004</v>
      </c>
      <c r="CF65" s="189">
        <v>34.573399999999999</v>
      </c>
      <c r="CG65" s="189">
        <f t="shared" si="415"/>
        <v>0.79200000000000004</v>
      </c>
      <c r="CH65" s="189">
        <v>28.038499999999999</v>
      </c>
      <c r="CI65" s="189">
        <f t="shared" si="416"/>
        <v>0.79200000000000004</v>
      </c>
      <c r="CJ65" s="189">
        <v>22.738800000000001</v>
      </c>
      <c r="CK65" s="189">
        <f t="shared" si="417"/>
        <v>0.79200000000000004</v>
      </c>
      <c r="CL65" s="189">
        <v>18.440799999999999</v>
      </c>
      <c r="CM65" s="189">
        <f t="shared" si="418"/>
        <v>0.79200000000000004</v>
      </c>
      <c r="CN65" s="189">
        <v>14.9552</v>
      </c>
      <c r="CO65" s="189">
        <f t="shared" si="419"/>
        <v>0.79200000000000004</v>
      </c>
      <c r="CP65" s="189">
        <v>12.128399999999999</v>
      </c>
      <c r="CQ65" s="189">
        <f t="shared" si="420"/>
        <v>0.79200000000000004</v>
      </c>
      <c r="CR65" s="189">
        <v>9.8360000000000003</v>
      </c>
      <c r="CS65" s="189">
        <f t="shared" si="421"/>
        <v>0.79200000000000004</v>
      </c>
      <c r="CT65" s="189">
        <v>7.9767999999999999</v>
      </c>
      <c r="CU65" s="189">
        <f t="shared" si="422"/>
        <v>0.79200000000000004</v>
      </c>
      <c r="CV65" s="189">
        <v>6.4690000000000003</v>
      </c>
      <c r="CW65" s="189">
        <f t="shared" si="423"/>
        <v>0.79200000000000004</v>
      </c>
      <c r="CX65" s="189">
        <v>5.2462999999999997</v>
      </c>
      <c r="CY65" s="189">
        <f t="shared" si="424"/>
        <v>0.79200000000000004</v>
      </c>
      <c r="CZ65" s="189">
        <v>4.2546999999999997</v>
      </c>
      <c r="DA65" s="189">
        <f t="shared" si="425"/>
        <v>0.79200000000000004</v>
      </c>
      <c r="DB65" s="189">
        <v>3.4504999999999999</v>
      </c>
      <c r="DC65" s="189">
        <f t="shared" si="426"/>
        <v>0.79200000000000004</v>
      </c>
      <c r="DD65" s="189">
        <v>2.7982999999999998</v>
      </c>
      <c r="DE65" s="189">
        <f t="shared" si="427"/>
        <v>0.79200000000000004</v>
      </c>
      <c r="DF65" s="189">
        <v>2.2692999999999999</v>
      </c>
      <c r="DG65" s="189">
        <f t="shared" si="428"/>
        <v>0.79200000000000004</v>
      </c>
      <c r="DH65" s="189">
        <v>1.8404</v>
      </c>
      <c r="DI65" s="189">
        <f t="shared" si="429"/>
        <v>0.79200000000000004</v>
      </c>
      <c r="DJ65" s="189">
        <v>1.4924999999999999</v>
      </c>
      <c r="DK65" s="189">
        <f t="shared" si="430"/>
        <v>0.79200000000000004</v>
      </c>
      <c r="DL65" s="189">
        <v>1.2103999999999999</v>
      </c>
      <c r="DM65" s="189">
        <f t="shared" si="431"/>
        <v>0.79200000000000004</v>
      </c>
      <c r="DN65" s="184">
        <v>0.98160000000000003</v>
      </c>
      <c r="DO65" s="185">
        <f t="shared" si="432"/>
        <v>0.79200000000000004</v>
      </c>
      <c r="DP65" s="185">
        <v>0.79610000000000003</v>
      </c>
      <c r="DQ65" s="185">
        <f t="shared" si="433"/>
        <v>0.79200000000000004</v>
      </c>
      <c r="DR65" s="185">
        <v>0.64559999999999995</v>
      </c>
      <c r="DS65" s="185">
        <f t="shared" si="434"/>
        <v>0.79200000000000004</v>
      </c>
      <c r="DT65" s="185">
        <v>0.52359999999999995</v>
      </c>
      <c r="DU65" s="185">
        <f t="shared" si="435"/>
        <v>0.79200000000000004</v>
      </c>
      <c r="DV65" s="185">
        <v>0.42459999999999998</v>
      </c>
      <c r="DW65" s="185">
        <f t="shared" si="436"/>
        <v>0.79200000000000004</v>
      </c>
      <c r="DX65" s="185">
        <v>0.34439999999999998</v>
      </c>
      <c r="DY65" s="185">
        <f t="shared" si="437"/>
        <v>0.79200000000000004</v>
      </c>
      <c r="DZ65" s="185">
        <v>0.27929999999999999</v>
      </c>
      <c r="EA65" s="185">
        <f t="shared" si="438"/>
        <v>0.79200000000000004</v>
      </c>
    </row>
    <row r="66" spans="1:131" ht="15" customHeight="1" x14ac:dyDescent="0.25">
      <c r="A66" s="42" t="s">
        <v>30</v>
      </c>
      <c r="B66" s="6">
        <v>55229</v>
      </c>
      <c r="C66" s="8" t="s">
        <v>33</v>
      </c>
      <c r="D66" s="67">
        <f>(LARGE('Annual Heat Inputs'!D66:K66,1)+LARGE('Annual Heat Inputs'!D66:K66,2)+LARGE('Annual Heat Inputs'!D66:K66,3))/3</f>
        <v>231989.13333333333</v>
      </c>
      <c r="E66" s="68">
        <v>1165162556</v>
      </c>
      <c r="F66" s="107">
        <f t="shared" si="375"/>
        <v>1.9910452162979852E-4</v>
      </c>
      <c r="G66" s="97">
        <v>161456</v>
      </c>
      <c r="H66" s="101">
        <f t="shared" si="376"/>
        <v>32.146619644260753</v>
      </c>
      <c r="I66" s="101">
        <f>MIN(H66,'SO2 Annual Emissions'!L66,' Retirement Adjustments'!D66)</f>
        <v>0.47099999999999997</v>
      </c>
      <c r="J66" s="101">
        <v>80318.265899999999</v>
      </c>
      <c r="K66" s="101">
        <f t="shared" si="378"/>
        <v>0.47099999999999997</v>
      </c>
      <c r="L66" s="101">
        <v>65136.826500000003</v>
      </c>
      <c r="M66" s="101">
        <f t="shared" si="379"/>
        <v>0.47099999999999997</v>
      </c>
      <c r="N66" s="101">
        <v>52824.922500000001</v>
      </c>
      <c r="O66" s="101">
        <f t="shared" si="380"/>
        <v>0.47099999999999997</v>
      </c>
      <c r="P66" s="101">
        <v>42840.1656</v>
      </c>
      <c r="Q66" s="101">
        <f t="shared" si="381"/>
        <v>0.47099999999999997</v>
      </c>
      <c r="R66" s="101">
        <v>34742.6878</v>
      </c>
      <c r="S66" s="101">
        <f t="shared" si="382"/>
        <v>0.47099999999999997</v>
      </c>
      <c r="T66" s="101">
        <v>28175.762999999999</v>
      </c>
      <c r="U66" s="101">
        <f t="shared" si="383"/>
        <v>0.47099999999999997</v>
      </c>
      <c r="V66" s="101">
        <v>22850.0923</v>
      </c>
      <c r="W66" s="101">
        <f t="shared" si="384"/>
        <v>0.47099999999999997</v>
      </c>
      <c r="X66" s="101">
        <v>18531.058700000001</v>
      </c>
      <c r="Y66" s="101">
        <f t="shared" si="385"/>
        <v>0.47099999999999997</v>
      </c>
      <c r="Z66" s="101">
        <v>15028.391600000001</v>
      </c>
      <c r="AA66" s="101">
        <f t="shared" si="386"/>
        <v>0.47099999999999997</v>
      </c>
      <c r="AB66" s="101">
        <v>12187.784799999999</v>
      </c>
      <c r="AC66" s="101">
        <f t="shared" si="387"/>
        <v>0.47099999999999997</v>
      </c>
      <c r="AD66" s="101">
        <v>9884.0980999999992</v>
      </c>
      <c r="AE66" s="101">
        <f t="shared" si="388"/>
        <v>0.47099999999999997</v>
      </c>
      <c r="AF66" s="101">
        <v>8015.8451999999997</v>
      </c>
      <c r="AG66" s="101">
        <f t="shared" si="389"/>
        <v>0.47099999999999997</v>
      </c>
      <c r="AH66" s="101">
        <v>6500.7219999999998</v>
      </c>
      <c r="AI66" s="101">
        <f t="shared" si="390"/>
        <v>0.47099999999999997</v>
      </c>
      <c r="AJ66" s="101">
        <v>5271.9813999999997</v>
      </c>
      <c r="AK66" s="101">
        <f t="shared" si="391"/>
        <v>0.47099999999999997</v>
      </c>
      <c r="AL66" s="101">
        <v>4275.4924000000001</v>
      </c>
      <c r="AM66" s="101">
        <f t="shared" si="392"/>
        <v>0.47099999999999997</v>
      </c>
      <c r="AN66" s="101">
        <v>3467.3557999999998</v>
      </c>
      <c r="AO66" s="101">
        <f t="shared" si="393"/>
        <v>0.47099999999999997</v>
      </c>
      <c r="AP66" s="101">
        <v>2811.97</v>
      </c>
      <c r="AQ66" s="101">
        <f t="shared" si="394"/>
        <v>0.47099999999999997</v>
      </c>
      <c r="AR66" s="101">
        <v>2280.4625999999998</v>
      </c>
      <c r="AS66" s="101">
        <f t="shared" si="395"/>
        <v>0.47099999999999997</v>
      </c>
      <c r="AT66" s="101">
        <v>1849.4186</v>
      </c>
      <c r="AU66" s="101">
        <f t="shared" si="396"/>
        <v>0.47099999999999997</v>
      </c>
      <c r="AV66" s="101">
        <v>1499.8489</v>
      </c>
      <c r="AW66" s="101">
        <f t="shared" si="397"/>
        <v>0.47099999999999997</v>
      </c>
      <c r="AX66" s="195">
        <v>1216.3534</v>
      </c>
      <c r="AY66" s="188">
        <f t="shared" si="398"/>
        <v>0.47099999999999997</v>
      </c>
      <c r="AZ66" s="188">
        <v>986.44309999999996</v>
      </c>
      <c r="BA66" s="188">
        <f t="shared" si="399"/>
        <v>0.47099999999999997</v>
      </c>
      <c r="BB66" s="188">
        <v>799.9896</v>
      </c>
      <c r="BC66" s="188">
        <f t="shared" si="400"/>
        <v>0.47099999999999997</v>
      </c>
      <c r="BD66" s="188">
        <v>648.77869999999996</v>
      </c>
      <c r="BE66" s="188">
        <f t="shared" si="401"/>
        <v>0.47099999999999997</v>
      </c>
      <c r="BF66" s="188">
        <v>526.14909999999998</v>
      </c>
      <c r="BG66" s="188">
        <f t="shared" si="402"/>
        <v>0.47099999999999997</v>
      </c>
      <c r="BH66" s="188">
        <v>424.69850000000002</v>
      </c>
      <c r="BI66" s="188">
        <f t="shared" si="403"/>
        <v>0.47099999999999997</v>
      </c>
      <c r="BJ66" s="188">
        <v>346.4237</v>
      </c>
      <c r="BK66" s="188">
        <f t="shared" si="404"/>
        <v>0.47099999999999997</v>
      </c>
      <c r="BL66" s="189">
        <v>280.94409999999999</v>
      </c>
      <c r="BM66" s="189">
        <f t="shared" si="405"/>
        <v>0.47099999999999997</v>
      </c>
      <c r="BN66" s="189">
        <v>227.84110000000001</v>
      </c>
      <c r="BO66" s="189">
        <f t="shared" si="406"/>
        <v>0.47099999999999997</v>
      </c>
      <c r="BP66" s="189">
        <v>184.77549999999999</v>
      </c>
      <c r="BQ66" s="189">
        <f t="shared" si="407"/>
        <v>0.47099999999999997</v>
      </c>
      <c r="BR66" s="189">
        <v>149.85</v>
      </c>
      <c r="BS66" s="189">
        <f t="shared" si="408"/>
        <v>0.47099999999999997</v>
      </c>
      <c r="BT66" s="189">
        <v>121.52589999999999</v>
      </c>
      <c r="BU66" s="189">
        <f t="shared" si="409"/>
        <v>0.47099999999999997</v>
      </c>
      <c r="BV66" s="189">
        <v>98.555599999999998</v>
      </c>
      <c r="BW66" s="189">
        <f t="shared" si="410"/>
        <v>0.47099999999999997</v>
      </c>
      <c r="BX66" s="189">
        <v>79.927000000000007</v>
      </c>
      <c r="BY66" s="189">
        <f t="shared" si="411"/>
        <v>0.47099999999999997</v>
      </c>
      <c r="BZ66" s="189">
        <v>64.819500000000005</v>
      </c>
      <c r="CA66" s="189">
        <f t="shared" si="412"/>
        <v>0.47099999999999997</v>
      </c>
      <c r="CB66" s="189">
        <v>52.567599999999999</v>
      </c>
      <c r="CC66" s="189">
        <f t="shared" si="413"/>
        <v>0.47099999999999997</v>
      </c>
      <c r="CD66" s="189">
        <v>42.631500000000003</v>
      </c>
      <c r="CE66" s="189">
        <f t="shared" si="414"/>
        <v>0.47099999999999997</v>
      </c>
      <c r="CF66" s="189">
        <v>34.573399999999999</v>
      </c>
      <c r="CG66" s="189">
        <f t="shared" si="415"/>
        <v>0.47099999999999997</v>
      </c>
      <c r="CH66" s="189">
        <v>28.038499999999999</v>
      </c>
      <c r="CI66" s="189">
        <f t="shared" si="416"/>
        <v>0.47099999999999997</v>
      </c>
      <c r="CJ66" s="189">
        <v>22.738800000000001</v>
      </c>
      <c r="CK66" s="189">
        <f t="shared" si="417"/>
        <v>0.47099999999999997</v>
      </c>
      <c r="CL66" s="189">
        <v>18.440799999999999</v>
      </c>
      <c r="CM66" s="189">
        <f t="shared" si="418"/>
        <v>0.47099999999999997</v>
      </c>
      <c r="CN66" s="189">
        <v>14.9552</v>
      </c>
      <c r="CO66" s="189">
        <f t="shared" si="419"/>
        <v>0.47099999999999997</v>
      </c>
      <c r="CP66" s="189">
        <v>12.128399999999999</v>
      </c>
      <c r="CQ66" s="189">
        <f t="shared" si="420"/>
        <v>0.47099999999999997</v>
      </c>
      <c r="CR66" s="189">
        <v>9.8360000000000003</v>
      </c>
      <c r="CS66" s="189">
        <f t="shared" si="421"/>
        <v>0.47099999999999997</v>
      </c>
      <c r="CT66" s="189">
        <v>7.9767999999999999</v>
      </c>
      <c r="CU66" s="189">
        <f t="shared" si="422"/>
        <v>0.47099999999999997</v>
      </c>
      <c r="CV66" s="189">
        <v>6.4690000000000003</v>
      </c>
      <c r="CW66" s="189">
        <f t="shared" si="423"/>
        <v>0.47099999999999997</v>
      </c>
      <c r="CX66" s="189">
        <v>5.2462999999999997</v>
      </c>
      <c r="CY66" s="189">
        <f t="shared" si="424"/>
        <v>0.47099999999999997</v>
      </c>
      <c r="CZ66" s="189">
        <v>4.2546999999999997</v>
      </c>
      <c r="DA66" s="189">
        <f t="shared" si="425"/>
        <v>0.47099999999999997</v>
      </c>
      <c r="DB66" s="189">
        <v>3.4504999999999999</v>
      </c>
      <c r="DC66" s="189">
        <f t="shared" si="426"/>
        <v>0.47099999999999997</v>
      </c>
      <c r="DD66" s="189">
        <v>2.7982999999999998</v>
      </c>
      <c r="DE66" s="189">
        <f t="shared" si="427"/>
        <v>0.47099999999999997</v>
      </c>
      <c r="DF66" s="189">
        <v>2.2692999999999999</v>
      </c>
      <c r="DG66" s="189">
        <f t="shared" si="428"/>
        <v>0.47099999999999997</v>
      </c>
      <c r="DH66" s="189">
        <v>1.8404</v>
      </c>
      <c r="DI66" s="189">
        <f t="shared" si="429"/>
        <v>0.47099999999999997</v>
      </c>
      <c r="DJ66" s="189">
        <v>1.4924999999999999</v>
      </c>
      <c r="DK66" s="189">
        <f t="shared" si="430"/>
        <v>0.47099999999999997</v>
      </c>
      <c r="DL66" s="189">
        <v>1.2103999999999999</v>
      </c>
      <c r="DM66" s="189">
        <f t="shared" si="431"/>
        <v>0.47099999999999997</v>
      </c>
      <c r="DN66" s="184">
        <v>0.98160000000000003</v>
      </c>
      <c r="DO66" s="185">
        <f t="shared" si="432"/>
        <v>0.47099999999999997</v>
      </c>
      <c r="DP66" s="185">
        <v>0.79610000000000003</v>
      </c>
      <c r="DQ66" s="185">
        <f t="shared" si="433"/>
        <v>0.47099999999999997</v>
      </c>
      <c r="DR66" s="185">
        <v>0.64559999999999995</v>
      </c>
      <c r="DS66" s="185">
        <f t="shared" si="434"/>
        <v>0.47099999999999997</v>
      </c>
      <c r="DT66" s="185">
        <v>0.52359999999999995</v>
      </c>
      <c r="DU66" s="185">
        <f t="shared" si="435"/>
        <v>0.47099999999999997</v>
      </c>
      <c r="DV66" s="185">
        <v>0.42459999999999998</v>
      </c>
      <c r="DW66" s="185">
        <f t="shared" si="436"/>
        <v>0.47099999999999997</v>
      </c>
      <c r="DX66" s="185">
        <v>0.34439999999999998</v>
      </c>
      <c r="DY66" s="185">
        <f t="shared" si="437"/>
        <v>0.47099999999999997</v>
      </c>
      <c r="DZ66" s="185">
        <v>0.27929999999999999</v>
      </c>
      <c r="EA66" s="185">
        <f t="shared" si="438"/>
        <v>0.47099999999999997</v>
      </c>
    </row>
    <row r="67" spans="1:131" ht="15" customHeight="1" x14ac:dyDescent="0.25">
      <c r="A67" s="42" t="s">
        <v>30</v>
      </c>
      <c r="B67" s="6">
        <v>55229</v>
      </c>
      <c r="C67" s="8" t="s">
        <v>34</v>
      </c>
      <c r="D67" s="67">
        <f>(LARGE('Annual Heat Inputs'!D67:K67,1)+LARGE('Annual Heat Inputs'!D67:K67,2)+LARGE('Annual Heat Inputs'!D67:K67,3))/3</f>
        <v>286778.16666666669</v>
      </c>
      <c r="E67" s="68">
        <v>1165162556</v>
      </c>
      <c r="F67" s="107">
        <f t="shared" si="375"/>
        <v>2.461271735775439E-4</v>
      </c>
      <c r="G67" s="97">
        <v>161456</v>
      </c>
      <c r="H67" s="101">
        <f t="shared" si="376"/>
        <v>39.738708937135925</v>
      </c>
      <c r="I67" s="101">
        <f>MIN(H67,'SO2 Annual Emissions'!L67,' Retirement Adjustments'!D67)</f>
        <v>0.35199999999999998</v>
      </c>
      <c r="J67" s="101">
        <v>80318.265899999999</v>
      </c>
      <c r="K67" s="101">
        <f t="shared" si="378"/>
        <v>0.35199999999999998</v>
      </c>
      <c r="L67" s="101">
        <v>65136.826500000003</v>
      </c>
      <c r="M67" s="101">
        <f t="shared" si="379"/>
        <v>0.35199999999999998</v>
      </c>
      <c r="N67" s="101">
        <v>52824.922500000001</v>
      </c>
      <c r="O67" s="101">
        <f t="shared" si="380"/>
        <v>0.35199999999999998</v>
      </c>
      <c r="P67" s="101">
        <v>42840.1656</v>
      </c>
      <c r="Q67" s="101">
        <f t="shared" si="381"/>
        <v>0.35199999999999998</v>
      </c>
      <c r="R67" s="101">
        <v>34742.6878</v>
      </c>
      <c r="S67" s="101">
        <f t="shared" si="382"/>
        <v>0.35199999999999998</v>
      </c>
      <c r="T67" s="101">
        <v>28175.762999999999</v>
      </c>
      <c r="U67" s="101">
        <f t="shared" si="383"/>
        <v>0.35199999999999998</v>
      </c>
      <c r="V67" s="101">
        <v>22850.0923</v>
      </c>
      <c r="W67" s="101">
        <f t="shared" si="384"/>
        <v>0.35199999999999998</v>
      </c>
      <c r="X67" s="101">
        <v>18531.058700000001</v>
      </c>
      <c r="Y67" s="101">
        <f t="shared" si="385"/>
        <v>0.35199999999999998</v>
      </c>
      <c r="Z67" s="101">
        <v>15028.391600000001</v>
      </c>
      <c r="AA67" s="101">
        <f t="shared" si="386"/>
        <v>0.35199999999999998</v>
      </c>
      <c r="AB67" s="101">
        <v>12187.784799999999</v>
      </c>
      <c r="AC67" s="101">
        <f t="shared" si="387"/>
        <v>0.35199999999999998</v>
      </c>
      <c r="AD67" s="101">
        <v>9884.0980999999992</v>
      </c>
      <c r="AE67" s="101">
        <f t="shared" si="388"/>
        <v>0.35199999999999998</v>
      </c>
      <c r="AF67" s="101">
        <v>8015.8451999999997</v>
      </c>
      <c r="AG67" s="101">
        <f t="shared" si="389"/>
        <v>0.35199999999999998</v>
      </c>
      <c r="AH67" s="101">
        <v>6500.7219999999998</v>
      </c>
      <c r="AI67" s="101">
        <f t="shared" si="390"/>
        <v>0.35199999999999998</v>
      </c>
      <c r="AJ67" s="101">
        <v>5271.9813999999997</v>
      </c>
      <c r="AK67" s="101">
        <f t="shared" si="391"/>
        <v>0.35199999999999998</v>
      </c>
      <c r="AL67" s="101">
        <v>4275.4924000000001</v>
      </c>
      <c r="AM67" s="101">
        <f t="shared" si="392"/>
        <v>0.35199999999999998</v>
      </c>
      <c r="AN67" s="101">
        <v>3467.3557999999998</v>
      </c>
      <c r="AO67" s="101">
        <f t="shared" si="393"/>
        <v>0.35199999999999998</v>
      </c>
      <c r="AP67" s="101">
        <v>2811.97</v>
      </c>
      <c r="AQ67" s="101">
        <f t="shared" si="394"/>
        <v>0.35199999999999998</v>
      </c>
      <c r="AR67" s="101">
        <v>2280.4625999999998</v>
      </c>
      <c r="AS67" s="101">
        <f t="shared" si="395"/>
        <v>0.35199999999999998</v>
      </c>
      <c r="AT67" s="101">
        <v>1849.4186</v>
      </c>
      <c r="AU67" s="101">
        <f t="shared" si="396"/>
        <v>0.35199999999999998</v>
      </c>
      <c r="AV67" s="101">
        <v>1499.8489</v>
      </c>
      <c r="AW67" s="101">
        <f t="shared" si="397"/>
        <v>0.35199999999999998</v>
      </c>
      <c r="AX67" s="195">
        <v>1216.3534</v>
      </c>
      <c r="AY67" s="188">
        <f t="shared" si="398"/>
        <v>0.35199999999999998</v>
      </c>
      <c r="AZ67" s="188">
        <v>986.44309999999996</v>
      </c>
      <c r="BA67" s="188">
        <f t="shared" si="399"/>
        <v>0.35199999999999998</v>
      </c>
      <c r="BB67" s="188">
        <v>799.9896</v>
      </c>
      <c r="BC67" s="188">
        <f t="shared" si="400"/>
        <v>0.35199999999999998</v>
      </c>
      <c r="BD67" s="188">
        <v>648.77869999999996</v>
      </c>
      <c r="BE67" s="188">
        <f t="shared" si="401"/>
        <v>0.35199999999999998</v>
      </c>
      <c r="BF67" s="188">
        <v>526.14909999999998</v>
      </c>
      <c r="BG67" s="188">
        <f t="shared" si="402"/>
        <v>0.35199999999999998</v>
      </c>
      <c r="BH67" s="188">
        <v>424.69850000000002</v>
      </c>
      <c r="BI67" s="188">
        <f t="shared" si="403"/>
        <v>0.35199999999999998</v>
      </c>
      <c r="BJ67" s="188">
        <v>346.4237</v>
      </c>
      <c r="BK67" s="188">
        <f t="shared" si="404"/>
        <v>0.35199999999999998</v>
      </c>
      <c r="BL67" s="189">
        <v>280.94409999999999</v>
      </c>
      <c r="BM67" s="189">
        <f t="shared" si="405"/>
        <v>0.35199999999999998</v>
      </c>
      <c r="BN67" s="189">
        <v>227.84110000000001</v>
      </c>
      <c r="BO67" s="189">
        <f t="shared" si="406"/>
        <v>0.35199999999999998</v>
      </c>
      <c r="BP67" s="189">
        <v>184.77549999999999</v>
      </c>
      <c r="BQ67" s="189">
        <f t="shared" si="407"/>
        <v>0.35199999999999998</v>
      </c>
      <c r="BR67" s="189">
        <v>149.85</v>
      </c>
      <c r="BS67" s="189">
        <f t="shared" si="408"/>
        <v>0.35199999999999998</v>
      </c>
      <c r="BT67" s="189">
        <v>121.52589999999999</v>
      </c>
      <c r="BU67" s="189">
        <f t="shared" si="409"/>
        <v>0.35199999999999998</v>
      </c>
      <c r="BV67" s="189">
        <v>98.555599999999998</v>
      </c>
      <c r="BW67" s="189">
        <f t="shared" si="410"/>
        <v>0.35199999999999998</v>
      </c>
      <c r="BX67" s="189">
        <v>79.927000000000007</v>
      </c>
      <c r="BY67" s="189">
        <f t="shared" si="411"/>
        <v>0.35199999999999998</v>
      </c>
      <c r="BZ67" s="189">
        <v>64.819500000000005</v>
      </c>
      <c r="CA67" s="189">
        <f t="shared" si="412"/>
        <v>0.35199999999999998</v>
      </c>
      <c r="CB67" s="189">
        <v>52.567599999999999</v>
      </c>
      <c r="CC67" s="189">
        <f t="shared" si="413"/>
        <v>0.35199999999999998</v>
      </c>
      <c r="CD67" s="189">
        <v>42.631500000000003</v>
      </c>
      <c r="CE67" s="189">
        <f t="shared" si="414"/>
        <v>0.35199999999999998</v>
      </c>
      <c r="CF67" s="189">
        <v>34.573399999999999</v>
      </c>
      <c r="CG67" s="189">
        <f t="shared" si="415"/>
        <v>0.35199999999999998</v>
      </c>
      <c r="CH67" s="189">
        <v>28.038499999999999</v>
      </c>
      <c r="CI67" s="189">
        <f t="shared" si="416"/>
        <v>0.35199999999999998</v>
      </c>
      <c r="CJ67" s="189">
        <v>22.738800000000001</v>
      </c>
      <c r="CK67" s="189">
        <f t="shared" si="417"/>
        <v>0.35199999999999998</v>
      </c>
      <c r="CL67" s="189">
        <v>18.440799999999999</v>
      </c>
      <c r="CM67" s="189">
        <f t="shared" si="418"/>
        <v>0.35199999999999998</v>
      </c>
      <c r="CN67" s="189">
        <v>14.9552</v>
      </c>
      <c r="CO67" s="189">
        <f t="shared" si="419"/>
        <v>0.35199999999999998</v>
      </c>
      <c r="CP67" s="189">
        <v>12.128399999999999</v>
      </c>
      <c r="CQ67" s="189">
        <f t="shared" si="420"/>
        <v>0.35199999999999998</v>
      </c>
      <c r="CR67" s="189">
        <v>9.8360000000000003</v>
      </c>
      <c r="CS67" s="189">
        <f t="shared" si="421"/>
        <v>0.35199999999999998</v>
      </c>
      <c r="CT67" s="189">
        <v>7.9767999999999999</v>
      </c>
      <c r="CU67" s="189">
        <f t="shared" si="422"/>
        <v>0.35199999999999998</v>
      </c>
      <c r="CV67" s="189">
        <v>6.4690000000000003</v>
      </c>
      <c r="CW67" s="189">
        <f t="shared" si="423"/>
        <v>0.35199999999999998</v>
      </c>
      <c r="CX67" s="189">
        <v>5.2462999999999997</v>
      </c>
      <c r="CY67" s="189">
        <f t="shared" si="424"/>
        <v>0.35199999999999998</v>
      </c>
      <c r="CZ67" s="189">
        <v>4.2546999999999997</v>
      </c>
      <c r="DA67" s="189">
        <f t="shared" si="425"/>
        <v>0.35199999999999998</v>
      </c>
      <c r="DB67" s="189">
        <v>3.4504999999999999</v>
      </c>
      <c r="DC67" s="189">
        <f t="shared" si="426"/>
        <v>0.35199999999999998</v>
      </c>
      <c r="DD67" s="189">
        <v>2.7982999999999998</v>
      </c>
      <c r="DE67" s="189">
        <f t="shared" si="427"/>
        <v>0.35199999999999998</v>
      </c>
      <c r="DF67" s="189">
        <v>2.2692999999999999</v>
      </c>
      <c r="DG67" s="189">
        <f t="shared" si="428"/>
        <v>0.35199999999999998</v>
      </c>
      <c r="DH67" s="189">
        <v>1.8404</v>
      </c>
      <c r="DI67" s="189">
        <f t="shared" si="429"/>
        <v>0.35199999999999998</v>
      </c>
      <c r="DJ67" s="189">
        <v>1.4924999999999999</v>
      </c>
      <c r="DK67" s="189">
        <f t="shared" si="430"/>
        <v>0.35199999999999998</v>
      </c>
      <c r="DL67" s="189">
        <v>1.2103999999999999</v>
      </c>
      <c r="DM67" s="189">
        <f t="shared" si="431"/>
        <v>0.35199999999999998</v>
      </c>
      <c r="DN67" s="184">
        <v>0.98160000000000003</v>
      </c>
      <c r="DO67" s="185">
        <f t="shared" si="432"/>
        <v>0.35199999999999998</v>
      </c>
      <c r="DP67" s="185">
        <v>0.79610000000000003</v>
      </c>
      <c r="DQ67" s="185">
        <f t="shared" si="433"/>
        <v>0.35199999999999998</v>
      </c>
      <c r="DR67" s="185">
        <v>0.64559999999999995</v>
      </c>
      <c r="DS67" s="185">
        <f t="shared" si="434"/>
        <v>0.35199999999999998</v>
      </c>
      <c r="DT67" s="185">
        <v>0.52359999999999995</v>
      </c>
      <c r="DU67" s="185">
        <f t="shared" si="435"/>
        <v>0.35199999999999998</v>
      </c>
      <c r="DV67" s="185">
        <v>0.42459999999999998</v>
      </c>
      <c r="DW67" s="185">
        <f t="shared" si="436"/>
        <v>0.35199999999999998</v>
      </c>
      <c r="DX67" s="185">
        <v>0.34439999999999998</v>
      </c>
      <c r="DY67" s="185">
        <f t="shared" si="437"/>
        <v>0.35199999999999998</v>
      </c>
      <c r="DZ67" s="185">
        <v>0.27929999999999999</v>
      </c>
      <c r="EA67" s="185">
        <f t="shared" si="438"/>
        <v>0.35199999999999998</v>
      </c>
    </row>
    <row r="68" spans="1:131" ht="15" customHeight="1" x14ac:dyDescent="0.25">
      <c r="A68" s="42" t="s">
        <v>30</v>
      </c>
      <c r="B68" s="6">
        <v>55229</v>
      </c>
      <c r="C68" s="8" t="s">
        <v>35</v>
      </c>
      <c r="D68" s="67">
        <f>(LARGE('Annual Heat Inputs'!D68:K68,1)+LARGE('Annual Heat Inputs'!D68:K68,2)+LARGE('Annual Heat Inputs'!D68:K68,3))/3</f>
        <v>234605.53333333335</v>
      </c>
      <c r="E68" s="68">
        <v>1165162556</v>
      </c>
      <c r="F68" s="107">
        <f t="shared" si="375"/>
        <v>2.0135004521492137E-4</v>
      </c>
      <c r="G68" s="97">
        <v>161456</v>
      </c>
      <c r="H68" s="101">
        <f t="shared" si="376"/>
        <v>32.509172900220342</v>
      </c>
      <c r="I68" s="101">
        <f>MIN(H68,'SO2 Annual Emissions'!L68,' Retirement Adjustments'!D68)</f>
        <v>0.60899999999999999</v>
      </c>
      <c r="J68" s="101">
        <v>80318.265899999999</v>
      </c>
      <c r="K68" s="101">
        <f t="shared" si="378"/>
        <v>0.60899999999999999</v>
      </c>
      <c r="L68" s="101">
        <v>65136.826500000003</v>
      </c>
      <c r="M68" s="101">
        <f t="shared" si="379"/>
        <v>0.60899999999999999</v>
      </c>
      <c r="N68" s="101">
        <v>52824.922500000001</v>
      </c>
      <c r="O68" s="101">
        <f t="shared" si="380"/>
        <v>0.60899999999999999</v>
      </c>
      <c r="P68" s="101">
        <v>42840.1656</v>
      </c>
      <c r="Q68" s="101">
        <f t="shared" si="381"/>
        <v>0.60899999999999999</v>
      </c>
      <c r="R68" s="101">
        <v>34742.6878</v>
      </c>
      <c r="S68" s="101">
        <f t="shared" si="382"/>
        <v>0.60899999999999999</v>
      </c>
      <c r="T68" s="101">
        <v>28175.762999999999</v>
      </c>
      <c r="U68" s="101">
        <f t="shared" si="383"/>
        <v>0.60899999999999999</v>
      </c>
      <c r="V68" s="101">
        <v>22850.0923</v>
      </c>
      <c r="W68" s="101">
        <f t="shared" si="384"/>
        <v>0.60899999999999999</v>
      </c>
      <c r="X68" s="101">
        <v>18531.058700000001</v>
      </c>
      <c r="Y68" s="101">
        <f t="shared" si="385"/>
        <v>0.60899999999999999</v>
      </c>
      <c r="Z68" s="101">
        <v>15028.391600000001</v>
      </c>
      <c r="AA68" s="101">
        <f t="shared" si="386"/>
        <v>0.60899999999999999</v>
      </c>
      <c r="AB68" s="101">
        <v>12187.784799999999</v>
      </c>
      <c r="AC68" s="101">
        <f t="shared" si="387"/>
        <v>0.60899999999999999</v>
      </c>
      <c r="AD68" s="101">
        <v>9884.0980999999992</v>
      </c>
      <c r="AE68" s="101">
        <f t="shared" si="388"/>
        <v>0.60899999999999999</v>
      </c>
      <c r="AF68" s="101">
        <v>8015.8451999999997</v>
      </c>
      <c r="AG68" s="101">
        <f t="shared" si="389"/>
        <v>0.60899999999999999</v>
      </c>
      <c r="AH68" s="101">
        <v>6500.7219999999998</v>
      </c>
      <c r="AI68" s="101">
        <f t="shared" si="390"/>
        <v>0.60899999999999999</v>
      </c>
      <c r="AJ68" s="101">
        <v>5271.9813999999997</v>
      </c>
      <c r="AK68" s="101">
        <f t="shared" si="391"/>
        <v>0.60899999999999999</v>
      </c>
      <c r="AL68" s="101">
        <v>4275.4924000000001</v>
      </c>
      <c r="AM68" s="101">
        <f t="shared" si="392"/>
        <v>0.60899999999999999</v>
      </c>
      <c r="AN68" s="101">
        <v>3467.3557999999998</v>
      </c>
      <c r="AO68" s="101">
        <f t="shared" si="393"/>
        <v>0.60899999999999999</v>
      </c>
      <c r="AP68" s="101">
        <v>2811.97</v>
      </c>
      <c r="AQ68" s="101">
        <f t="shared" si="394"/>
        <v>0.60899999999999999</v>
      </c>
      <c r="AR68" s="101">
        <v>2280.4625999999998</v>
      </c>
      <c r="AS68" s="101">
        <f t="shared" si="395"/>
        <v>0.60899999999999999</v>
      </c>
      <c r="AT68" s="101">
        <v>1849.4186</v>
      </c>
      <c r="AU68" s="101">
        <f t="shared" si="396"/>
        <v>0.60899999999999999</v>
      </c>
      <c r="AV68" s="101">
        <v>1499.8489</v>
      </c>
      <c r="AW68" s="101">
        <f t="shared" si="397"/>
        <v>0.60899999999999999</v>
      </c>
      <c r="AX68" s="195">
        <v>1216.3534</v>
      </c>
      <c r="AY68" s="188">
        <f t="shared" si="398"/>
        <v>0.60899999999999999</v>
      </c>
      <c r="AZ68" s="188">
        <v>986.44309999999996</v>
      </c>
      <c r="BA68" s="188">
        <f t="shared" si="399"/>
        <v>0.60899999999999999</v>
      </c>
      <c r="BB68" s="188">
        <v>799.9896</v>
      </c>
      <c r="BC68" s="188">
        <f t="shared" si="400"/>
        <v>0.60899999999999999</v>
      </c>
      <c r="BD68" s="188">
        <v>648.77869999999996</v>
      </c>
      <c r="BE68" s="188">
        <f t="shared" si="401"/>
        <v>0.60899999999999999</v>
      </c>
      <c r="BF68" s="188">
        <v>526.14909999999998</v>
      </c>
      <c r="BG68" s="188">
        <f t="shared" si="402"/>
        <v>0.60899999999999999</v>
      </c>
      <c r="BH68" s="188">
        <v>424.69850000000002</v>
      </c>
      <c r="BI68" s="188">
        <f t="shared" si="403"/>
        <v>0.60899999999999999</v>
      </c>
      <c r="BJ68" s="188">
        <v>346.4237</v>
      </c>
      <c r="BK68" s="188">
        <f t="shared" si="404"/>
        <v>0.60899999999999999</v>
      </c>
      <c r="BL68" s="189">
        <v>280.94409999999999</v>
      </c>
      <c r="BM68" s="189">
        <f t="shared" si="405"/>
        <v>0.60899999999999999</v>
      </c>
      <c r="BN68" s="189">
        <v>227.84110000000001</v>
      </c>
      <c r="BO68" s="189">
        <f t="shared" si="406"/>
        <v>0.60899999999999999</v>
      </c>
      <c r="BP68" s="189">
        <v>184.77549999999999</v>
      </c>
      <c r="BQ68" s="189">
        <f t="shared" si="407"/>
        <v>0.60899999999999999</v>
      </c>
      <c r="BR68" s="189">
        <v>149.85</v>
      </c>
      <c r="BS68" s="189">
        <f t="shared" si="408"/>
        <v>0.60899999999999999</v>
      </c>
      <c r="BT68" s="189">
        <v>121.52589999999999</v>
      </c>
      <c r="BU68" s="189">
        <f t="shared" si="409"/>
        <v>0.60899999999999999</v>
      </c>
      <c r="BV68" s="189">
        <v>98.555599999999998</v>
      </c>
      <c r="BW68" s="189">
        <f t="shared" si="410"/>
        <v>0.60899999999999999</v>
      </c>
      <c r="BX68" s="189">
        <v>79.927000000000007</v>
      </c>
      <c r="BY68" s="189">
        <f t="shared" si="411"/>
        <v>0.60899999999999999</v>
      </c>
      <c r="BZ68" s="189">
        <v>64.819500000000005</v>
      </c>
      <c r="CA68" s="189">
        <f t="shared" si="412"/>
        <v>0.60899999999999999</v>
      </c>
      <c r="CB68" s="189">
        <v>52.567599999999999</v>
      </c>
      <c r="CC68" s="189">
        <f t="shared" si="413"/>
        <v>0.60899999999999999</v>
      </c>
      <c r="CD68" s="189">
        <v>42.631500000000003</v>
      </c>
      <c r="CE68" s="189">
        <f t="shared" si="414"/>
        <v>0.60899999999999999</v>
      </c>
      <c r="CF68" s="189">
        <v>34.573399999999999</v>
      </c>
      <c r="CG68" s="189">
        <f t="shared" si="415"/>
        <v>0.60899999999999999</v>
      </c>
      <c r="CH68" s="189">
        <v>28.038499999999999</v>
      </c>
      <c r="CI68" s="189">
        <f t="shared" si="416"/>
        <v>0.60899999999999999</v>
      </c>
      <c r="CJ68" s="189">
        <v>22.738800000000001</v>
      </c>
      <c r="CK68" s="189">
        <f t="shared" si="417"/>
        <v>0.60899999999999999</v>
      </c>
      <c r="CL68" s="189">
        <v>18.440799999999999</v>
      </c>
      <c r="CM68" s="189">
        <f t="shared" si="418"/>
        <v>0.60899999999999999</v>
      </c>
      <c r="CN68" s="189">
        <v>14.9552</v>
      </c>
      <c r="CO68" s="189">
        <f t="shared" si="419"/>
        <v>0.60899999999999999</v>
      </c>
      <c r="CP68" s="189">
        <v>12.128399999999999</v>
      </c>
      <c r="CQ68" s="189">
        <f t="shared" si="420"/>
        <v>0.60899999999999999</v>
      </c>
      <c r="CR68" s="189">
        <v>9.8360000000000003</v>
      </c>
      <c r="CS68" s="189">
        <f t="shared" si="421"/>
        <v>0.60899999999999999</v>
      </c>
      <c r="CT68" s="189">
        <v>7.9767999999999999</v>
      </c>
      <c r="CU68" s="189">
        <f t="shared" si="422"/>
        <v>0.60899999999999999</v>
      </c>
      <c r="CV68" s="189">
        <v>6.4690000000000003</v>
      </c>
      <c r="CW68" s="189">
        <f t="shared" si="423"/>
        <v>0.60899999999999999</v>
      </c>
      <c r="CX68" s="189">
        <v>5.2462999999999997</v>
      </c>
      <c r="CY68" s="189">
        <f t="shared" si="424"/>
        <v>0.60899999999999999</v>
      </c>
      <c r="CZ68" s="189">
        <v>4.2546999999999997</v>
      </c>
      <c r="DA68" s="189">
        <f t="shared" si="425"/>
        <v>0.60899999999999999</v>
      </c>
      <c r="DB68" s="189">
        <v>3.4504999999999999</v>
      </c>
      <c r="DC68" s="189">
        <f t="shared" si="426"/>
        <v>0.60899999999999999</v>
      </c>
      <c r="DD68" s="189">
        <v>2.7982999999999998</v>
      </c>
      <c r="DE68" s="189">
        <f t="shared" si="427"/>
        <v>0.60899999999999999</v>
      </c>
      <c r="DF68" s="189">
        <v>2.2692999999999999</v>
      </c>
      <c r="DG68" s="189">
        <f t="shared" si="428"/>
        <v>0.60899999999999999</v>
      </c>
      <c r="DH68" s="189">
        <v>1.8404</v>
      </c>
      <c r="DI68" s="189">
        <f t="shared" si="429"/>
        <v>0.60899999999999999</v>
      </c>
      <c r="DJ68" s="189">
        <v>1.4924999999999999</v>
      </c>
      <c r="DK68" s="189">
        <f t="shared" si="430"/>
        <v>0.60899999999999999</v>
      </c>
      <c r="DL68" s="189">
        <v>1.2103999999999999</v>
      </c>
      <c r="DM68" s="189">
        <f t="shared" si="431"/>
        <v>0.60899999999999999</v>
      </c>
      <c r="DN68" s="184">
        <v>0.98160000000000003</v>
      </c>
      <c r="DO68" s="185">
        <f t="shared" si="432"/>
        <v>0.60899999999999999</v>
      </c>
      <c r="DP68" s="185">
        <v>0.79610000000000003</v>
      </c>
      <c r="DQ68" s="185">
        <f t="shared" si="433"/>
        <v>0.60899999999999999</v>
      </c>
      <c r="DR68" s="185">
        <v>0.64559999999999995</v>
      </c>
      <c r="DS68" s="185">
        <f t="shared" si="434"/>
        <v>0.60899999999999999</v>
      </c>
      <c r="DT68" s="185">
        <v>0.52359999999999995</v>
      </c>
      <c r="DU68" s="185">
        <f t="shared" si="435"/>
        <v>0.60899999999999999</v>
      </c>
      <c r="DV68" s="185">
        <v>0.42459999999999998</v>
      </c>
      <c r="DW68" s="185">
        <f t="shared" si="436"/>
        <v>0.60899999999999999</v>
      </c>
      <c r="DX68" s="185">
        <v>0.34439999999999998</v>
      </c>
      <c r="DY68" s="185">
        <f t="shared" si="437"/>
        <v>0.60899999999999999</v>
      </c>
      <c r="DZ68" s="185">
        <v>0.27929999999999999</v>
      </c>
      <c r="EA68" s="185">
        <f t="shared" si="438"/>
        <v>0.60899999999999999</v>
      </c>
    </row>
    <row r="69" spans="1:131" ht="15" customHeight="1" x14ac:dyDescent="0.25">
      <c r="A69" s="42" t="s">
        <v>30</v>
      </c>
      <c r="B69" s="6">
        <v>55229</v>
      </c>
      <c r="C69" s="8" t="s">
        <v>36</v>
      </c>
      <c r="D69" s="67">
        <f>(LARGE('Annual Heat Inputs'!D69:K69,1)+LARGE('Annual Heat Inputs'!D69:K69,2)+LARGE('Annual Heat Inputs'!D69:K69,3))/3</f>
        <v>276432.59999999998</v>
      </c>
      <c r="E69" s="68">
        <v>1165162556</v>
      </c>
      <c r="F69" s="107">
        <f t="shared" si="375"/>
        <v>2.3724809776671195E-4</v>
      </c>
      <c r="G69" s="97">
        <v>161456</v>
      </c>
      <c r="H69" s="101">
        <f t="shared" si="376"/>
        <v>38.305128873022248</v>
      </c>
      <c r="I69" s="101">
        <f>MIN(H69,'SO2 Annual Emissions'!L69,' Retirement Adjustments'!D69)</f>
        <v>0.57599999999999996</v>
      </c>
      <c r="J69" s="101">
        <v>80318.265899999999</v>
      </c>
      <c r="K69" s="101">
        <f t="shared" si="378"/>
        <v>0.57599999999999996</v>
      </c>
      <c r="L69" s="101">
        <v>65136.826500000003</v>
      </c>
      <c r="M69" s="101">
        <f t="shared" si="379"/>
        <v>0.57599999999999996</v>
      </c>
      <c r="N69" s="101">
        <v>52824.922500000001</v>
      </c>
      <c r="O69" s="101">
        <f t="shared" si="380"/>
        <v>0.57599999999999996</v>
      </c>
      <c r="P69" s="101">
        <v>42840.1656</v>
      </c>
      <c r="Q69" s="101">
        <f t="shared" si="381"/>
        <v>0.57599999999999996</v>
      </c>
      <c r="R69" s="101">
        <v>34742.6878</v>
      </c>
      <c r="S69" s="101">
        <f t="shared" si="382"/>
        <v>0.57599999999999996</v>
      </c>
      <c r="T69" s="101">
        <v>28175.762999999999</v>
      </c>
      <c r="U69" s="101">
        <f t="shared" si="383"/>
        <v>0.57599999999999996</v>
      </c>
      <c r="V69" s="101">
        <v>22850.0923</v>
      </c>
      <c r="W69" s="101">
        <f t="shared" si="384"/>
        <v>0.57599999999999996</v>
      </c>
      <c r="X69" s="101">
        <v>18531.058700000001</v>
      </c>
      <c r="Y69" s="101">
        <f t="shared" si="385"/>
        <v>0.57599999999999996</v>
      </c>
      <c r="Z69" s="101">
        <v>15028.391600000001</v>
      </c>
      <c r="AA69" s="101">
        <f t="shared" si="386"/>
        <v>0.57599999999999996</v>
      </c>
      <c r="AB69" s="101">
        <v>12187.784799999999</v>
      </c>
      <c r="AC69" s="101">
        <f t="shared" si="387"/>
        <v>0.57599999999999996</v>
      </c>
      <c r="AD69" s="101">
        <v>9884.0980999999992</v>
      </c>
      <c r="AE69" s="101">
        <f t="shared" si="388"/>
        <v>0.57599999999999996</v>
      </c>
      <c r="AF69" s="101">
        <v>8015.8451999999997</v>
      </c>
      <c r="AG69" s="101">
        <f t="shared" si="389"/>
        <v>0.57599999999999996</v>
      </c>
      <c r="AH69" s="101">
        <v>6500.7219999999998</v>
      </c>
      <c r="AI69" s="101">
        <f t="shared" si="390"/>
        <v>0.57599999999999996</v>
      </c>
      <c r="AJ69" s="101">
        <v>5271.9813999999997</v>
      </c>
      <c r="AK69" s="101">
        <f t="shared" si="391"/>
        <v>0.57599999999999996</v>
      </c>
      <c r="AL69" s="101">
        <v>4275.4924000000001</v>
      </c>
      <c r="AM69" s="101">
        <f t="shared" si="392"/>
        <v>0.57599999999999996</v>
      </c>
      <c r="AN69" s="101">
        <v>3467.3557999999998</v>
      </c>
      <c r="AO69" s="101">
        <f t="shared" si="393"/>
        <v>0.57599999999999996</v>
      </c>
      <c r="AP69" s="101">
        <v>2811.97</v>
      </c>
      <c r="AQ69" s="101">
        <f t="shared" si="394"/>
        <v>0.57599999999999996</v>
      </c>
      <c r="AR69" s="101">
        <v>2280.4625999999998</v>
      </c>
      <c r="AS69" s="101">
        <f t="shared" si="395"/>
        <v>0.57599999999999996</v>
      </c>
      <c r="AT69" s="101">
        <v>1849.4186</v>
      </c>
      <c r="AU69" s="101">
        <f t="shared" si="396"/>
        <v>0.57599999999999996</v>
      </c>
      <c r="AV69" s="101">
        <v>1499.8489</v>
      </c>
      <c r="AW69" s="101">
        <f t="shared" si="397"/>
        <v>0.57599999999999996</v>
      </c>
      <c r="AX69" s="195">
        <v>1216.3534</v>
      </c>
      <c r="AY69" s="188">
        <f t="shared" si="398"/>
        <v>0.57599999999999996</v>
      </c>
      <c r="AZ69" s="188">
        <v>986.44309999999996</v>
      </c>
      <c r="BA69" s="188">
        <f t="shared" si="399"/>
        <v>0.57599999999999996</v>
      </c>
      <c r="BB69" s="188">
        <v>799.9896</v>
      </c>
      <c r="BC69" s="188">
        <f t="shared" si="400"/>
        <v>0.57599999999999996</v>
      </c>
      <c r="BD69" s="188">
        <v>648.77869999999996</v>
      </c>
      <c r="BE69" s="188">
        <f t="shared" si="401"/>
        <v>0.57599999999999996</v>
      </c>
      <c r="BF69" s="188">
        <v>526.14909999999998</v>
      </c>
      <c r="BG69" s="188">
        <f t="shared" si="402"/>
        <v>0.57599999999999996</v>
      </c>
      <c r="BH69" s="188">
        <v>424.69850000000002</v>
      </c>
      <c r="BI69" s="188">
        <f t="shared" si="403"/>
        <v>0.57599999999999996</v>
      </c>
      <c r="BJ69" s="188">
        <v>346.4237</v>
      </c>
      <c r="BK69" s="188">
        <f t="shared" si="404"/>
        <v>0.57599999999999996</v>
      </c>
      <c r="BL69" s="189">
        <v>280.94409999999999</v>
      </c>
      <c r="BM69" s="189">
        <f t="shared" si="405"/>
        <v>0.57599999999999996</v>
      </c>
      <c r="BN69" s="189">
        <v>227.84110000000001</v>
      </c>
      <c r="BO69" s="189">
        <f t="shared" si="406"/>
        <v>0.57599999999999996</v>
      </c>
      <c r="BP69" s="189">
        <v>184.77549999999999</v>
      </c>
      <c r="BQ69" s="189">
        <f t="shared" si="407"/>
        <v>0.57599999999999996</v>
      </c>
      <c r="BR69" s="189">
        <v>149.85</v>
      </c>
      <c r="BS69" s="189">
        <f t="shared" si="408"/>
        <v>0.57599999999999996</v>
      </c>
      <c r="BT69" s="189">
        <v>121.52589999999999</v>
      </c>
      <c r="BU69" s="189">
        <f t="shared" si="409"/>
        <v>0.57599999999999996</v>
      </c>
      <c r="BV69" s="189">
        <v>98.555599999999998</v>
      </c>
      <c r="BW69" s="189">
        <f t="shared" si="410"/>
        <v>0.57599999999999996</v>
      </c>
      <c r="BX69" s="189">
        <v>79.927000000000007</v>
      </c>
      <c r="BY69" s="189">
        <f t="shared" si="411"/>
        <v>0.57599999999999996</v>
      </c>
      <c r="BZ69" s="189">
        <v>64.819500000000005</v>
      </c>
      <c r="CA69" s="189">
        <f t="shared" si="412"/>
        <v>0.57599999999999996</v>
      </c>
      <c r="CB69" s="189">
        <v>52.567599999999999</v>
      </c>
      <c r="CC69" s="189">
        <f t="shared" si="413"/>
        <v>0.57599999999999996</v>
      </c>
      <c r="CD69" s="189">
        <v>42.631500000000003</v>
      </c>
      <c r="CE69" s="189">
        <f t="shared" si="414"/>
        <v>0.57599999999999996</v>
      </c>
      <c r="CF69" s="189">
        <v>34.573399999999999</v>
      </c>
      <c r="CG69" s="189">
        <f t="shared" si="415"/>
        <v>0.57599999999999996</v>
      </c>
      <c r="CH69" s="189">
        <v>28.038499999999999</v>
      </c>
      <c r="CI69" s="189">
        <f t="shared" si="416"/>
        <v>0.57599999999999996</v>
      </c>
      <c r="CJ69" s="189">
        <v>22.738800000000001</v>
      </c>
      <c r="CK69" s="189">
        <f t="shared" si="417"/>
        <v>0.57599999999999996</v>
      </c>
      <c r="CL69" s="189">
        <v>18.440799999999999</v>
      </c>
      <c r="CM69" s="189">
        <f t="shared" si="418"/>
        <v>0.57599999999999996</v>
      </c>
      <c r="CN69" s="189">
        <v>14.9552</v>
      </c>
      <c r="CO69" s="189">
        <f t="shared" si="419"/>
        <v>0.57599999999999996</v>
      </c>
      <c r="CP69" s="189">
        <v>12.128399999999999</v>
      </c>
      <c r="CQ69" s="189">
        <f t="shared" si="420"/>
        <v>0.57599999999999996</v>
      </c>
      <c r="CR69" s="189">
        <v>9.8360000000000003</v>
      </c>
      <c r="CS69" s="189">
        <f t="shared" si="421"/>
        <v>0.57599999999999996</v>
      </c>
      <c r="CT69" s="189">
        <v>7.9767999999999999</v>
      </c>
      <c r="CU69" s="189">
        <f t="shared" si="422"/>
        <v>0.57599999999999996</v>
      </c>
      <c r="CV69" s="189">
        <v>6.4690000000000003</v>
      </c>
      <c r="CW69" s="189">
        <f t="shared" si="423"/>
        <v>0.57599999999999996</v>
      </c>
      <c r="CX69" s="189">
        <v>5.2462999999999997</v>
      </c>
      <c r="CY69" s="189">
        <f t="shared" si="424"/>
        <v>0.57599999999999996</v>
      </c>
      <c r="CZ69" s="189">
        <v>4.2546999999999997</v>
      </c>
      <c r="DA69" s="189">
        <f t="shared" si="425"/>
        <v>0.57599999999999996</v>
      </c>
      <c r="DB69" s="189">
        <v>3.4504999999999999</v>
      </c>
      <c r="DC69" s="189">
        <f t="shared" si="426"/>
        <v>0.57599999999999996</v>
      </c>
      <c r="DD69" s="189">
        <v>2.7982999999999998</v>
      </c>
      <c r="DE69" s="189">
        <f t="shared" si="427"/>
        <v>0.57599999999999996</v>
      </c>
      <c r="DF69" s="189">
        <v>2.2692999999999999</v>
      </c>
      <c r="DG69" s="189">
        <f t="shared" si="428"/>
        <v>0.57599999999999996</v>
      </c>
      <c r="DH69" s="189">
        <v>1.8404</v>
      </c>
      <c r="DI69" s="189">
        <f t="shared" si="429"/>
        <v>0.57599999999999996</v>
      </c>
      <c r="DJ69" s="189">
        <v>1.4924999999999999</v>
      </c>
      <c r="DK69" s="189">
        <f t="shared" si="430"/>
        <v>0.57599999999999996</v>
      </c>
      <c r="DL69" s="189">
        <v>1.2103999999999999</v>
      </c>
      <c r="DM69" s="189">
        <f t="shared" si="431"/>
        <v>0.57599999999999996</v>
      </c>
      <c r="DN69" s="184">
        <v>0.98160000000000003</v>
      </c>
      <c r="DO69" s="185">
        <f t="shared" si="432"/>
        <v>0.57599999999999996</v>
      </c>
      <c r="DP69" s="185">
        <v>0.79610000000000003</v>
      </c>
      <c r="DQ69" s="185">
        <f t="shared" si="433"/>
        <v>0.57599999999999996</v>
      </c>
      <c r="DR69" s="185">
        <v>0.64559999999999995</v>
      </c>
      <c r="DS69" s="185">
        <f t="shared" si="434"/>
        <v>0.57599999999999996</v>
      </c>
      <c r="DT69" s="185">
        <v>0.52359999999999995</v>
      </c>
      <c r="DU69" s="185">
        <f t="shared" si="435"/>
        <v>0.57599999999999996</v>
      </c>
      <c r="DV69" s="185">
        <v>0.42459999999999998</v>
      </c>
      <c r="DW69" s="185">
        <f t="shared" si="436"/>
        <v>0.57599999999999996</v>
      </c>
      <c r="DX69" s="185">
        <v>0.34439999999999998</v>
      </c>
      <c r="DY69" s="185">
        <f t="shared" si="437"/>
        <v>0.57599999999999996</v>
      </c>
      <c r="DZ69" s="185">
        <v>0.27929999999999999</v>
      </c>
      <c r="EA69" s="185">
        <f t="shared" si="438"/>
        <v>0.57599999999999996</v>
      </c>
    </row>
    <row r="70" spans="1:131" ht="15" customHeight="1" x14ac:dyDescent="0.25">
      <c r="A70" s="42" t="s">
        <v>30</v>
      </c>
      <c r="B70" s="6">
        <v>55229</v>
      </c>
      <c r="C70" s="8" t="s">
        <v>37</v>
      </c>
      <c r="D70" s="67">
        <f>(LARGE('Annual Heat Inputs'!D70:K70,1)+LARGE('Annual Heat Inputs'!D70:K70,2)+LARGE('Annual Heat Inputs'!D70:K70,3))/3</f>
        <v>244065.19999999998</v>
      </c>
      <c r="E70" s="68">
        <v>1165162556</v>
      </c>
      <c r="F70" s="107">
        <f t="shared" si="375"/>
        <v>2.0946879793140211E-4</v>
      </c>
      <c r="G70" s="97">
        <v>161456</v>
      </c>
      <c r="H70" s="101">
        <f t="shared" si="376"/>
        <v>33.819994238812463</v>
      </c>
      <c r="I70" s="101">
        <f>MIN(H70,'SO2 Annual Emissions'!L70,' Retirement Adjustments'!D70)</f>
        <v>0.88</v>
      </c>
      <c r="J70" s="101">
        <v>80318.265899999999</v>
      </c>
      <c r="K70" s="101">
        <f t="shared" si="378"/>
        <v>0.88</v>
      </c>
      <c r="L70" s="101">
        <v>65136.826500000003</v>
      </c>
      <c r="M70" s="101">
        <f t="shared" si="379"/>
        <v>0.88</v>
      </c>
      <c r="N70" s="101">
        <v>52824.922500000001</v>
      </c>
      <c r="O70" s="101">
        <f t="shared" si="380"/>
        <v>0.88</v>
      </c>
      <c r="P70" s="101">
        <v>42840.1656</v>
      </c>
      <c r="Q70" s="101">
        <f t="shared" si="381"/>
        <v>0.88</v>
      </c>
      <c r="R70" s="101">
        <v>34742.6878</v>
      </c>
      <c r="S70" s="101">
        <f t="shared" si="382"/>
        <v>0.88</v>
      </c>
      <c r="T70" s="101">
        <v>28175.762999999999</v>
      </c>
      <c r="U70" s="101">
        <f t="shared" si="383"/>
        <v>0.88</v>
      </c>
      <c r="V70" s="101">
        <v>22850.0923</v>
      </c>
      <c r="W70" s="101">
        <f t="shared" si="384"/>
        <v>0.88</v>
      </c>
      <c r="X70" s="101">
        <v>18531.058700000001</v>
      </c>
      <c r="Y70" s="101">
        <f t="shared" si="385"/>
        <v>0.88</v>
      </c>
      <c r="Z70" s="101">
        <v>15028.391600000001</v>
      </c>
      <c r="AA70" s="101">
        <f t="shared" si="386"/>
        <v>0.88</v>
      </c>
      <c r="AB70" s="101">
        <v>12187.784799999999</v>
      </c>
      <c r="AC70" s="101">
        <f t="shared" si="387"/>
        <v>0.88</v>
      </c>
      <c r="AD70" s="101">
        <v>9884.0980999999992</v>
      </c>
      <c r="AE70" s="101">
        <f t="shared" si="388"/>
        <v>0.88</v>
      </c>
      <c r="AF70" s="101">
        <v>8015.8451999999997</v>
      </c>
      <c r="AG70" s="101">
        <f t="shared" si="389"/>
        <v>0.88</v>
      </c>
      <c r="AH70" s="101">
        <v>6500.7219999999998</v>
      </c>
      <c r="AI70" s="101">
        <f t="shared" si="390"/>
        <v>0.88</v>
      </c>
      <c r="AJ70" s="101">
        <v>5271.9813999999997</v>
      </c>
      <c r="AK70" s="101">
        <f t="shared" si="391"/>
        <v>0.88</v>
      </c>
      <c r="AL70" s="101">
        <v>4275.4924000000001</v>
      </c>
      <c r="AM70" s="101">
        <f t="shared" si="392"/>
        <v>0.88</v>
      </c>
      <c r="AN70" s="101">
        <v>3467.3557999999998</v>
      </c>
      <c r="AO70" s="101">
        <f t="shared" si="393"/>
        <v>0.88</v>
      </c>
      <c r="AP70" s="101">
        <v>2811.97</v>
      </c>
      <c r="AQ70" s="101">
        <f t="shared" si="394"/>
        <v>0.88</v>
      </c>
      <c r="AR70" s="101">
        <v>2280.4625999999998</v>
      </c>
      <c r="AS70" s="101">
        <f t="shared" si="395"/>
        <v>0.88</v>
      </c>
      <c r="AT70" s="101">
        <v>1849.4186</v>
      </c>
      <c r="AU70" s="101">
        <f t="shared" si="396"/>
        <v>0.88</v>
      </c>
      <c r="AV70" s="101">
        <v>1499.8489</v>
      </c>
      <c r="AW70" s="101">
        <f t="shared" si="397"/>
        <v>0.88</v>
      </c>
      <c r="AX70" s="195">
        <v>1216.3534</v>
      </c>
      <c r="AY70" s="188">
        <f t="shared" si="398"/>
        <v>0.88</v>
      </c>
      <c r="AZ70" s="188">
        <v>986.44309999999996</v>
      </c>
      <c r="BA70" s="188">
        <f t="shared" si="399"/>
        <v>0.88</v>
      </c>
      <c r="BB70" s="188">
        <v>799.9896</v>
      </c>
      <c r="BC70" s="188">
        <f t="shared" si="400"/>
        <v>0.88</v>
      </c>
      <c r="BD70" s="188">
        <v>648.77869999999996</v>
      </c>
      <c r="BE70" s="188">
        <f t="shared" si="401"/>
        <v>0.88</v>
      </c>
      <c r="BF70" s="188">
        <v>526.14909999999998</v>
      </c>
      <c r="BG70" s="188">
        <f t="shared" si="402"/>
        <v>0.88</v>
      </c>
      <c r="BH70" s="188">
        <v>424.69850000000002</v>
      </c>
      <c r="BI70" s="188">
        <f t="shared" si="403"/>
        <v>0.88</v>
      </c>
      <c r="BJ70" s="188">
        <v>346.4237</v>
      </c>
      <c r="BK70" s="188">
        <f t="shared" si="404"/>
        <v>0.88</v>
      </c>
      <c r="BL70" s="189">
        <v>280.94409999999999</v>
      </c>
      <c r="BM70" s="189">
        <f t="shared" si="405"/>
        <v>0.88</v>
      </c>
      <c r="BN70" s="189">
        <v>227.84110000000001</v>
      </c>
      <c r="BO70" s="189">
        <f t="shared" si="406"/>
        <v>0.88</v>
      </c>
      <c r="BP70" s="189">
        <v>184.77549999999999</v>
      </c>
      <c r="BQ70" s="189">
        <f t="shared" si="407"/>
        <v>0.88</v>
      </c>
      <c r="BR70" s="189">
        <v>149.85</v>
      </c>
      <c r="BS70" s="189">
        <f t="shared" si="408"/>
        <v>0.88</v>
      </c>
      <c r="BT70" s="189">
        <v>121.52589999999999</v>
      </c>
      <c r="BU70" s="189">
        <f t="shared" si="409"/>
        <v>0.88</v>
      </c>
      <c r="BV70" s="189">
        <v>98.555599999999998</v>
      </c>
      <c r="BW70" s="189">
        <f t="shared" si="410"/>
        <v>0.88</v>
      </c>
      <c r="BX70" s="189">
        <v>79.927000000000007</v>
      </c>
      <c r="BY70" s="189">
        <f t="shared" si="411"/>
        <v>0.88</v>
      </c>
      <c r="BZ70" s="189">
        <v>64.819500000000005</v>
      </c>
      <c r="CA70" s="189">
        <f t="shared" si="412"/>
        <v>0.88</v>
      </c>
      <c r="CB70" s="189">
        <v>52.567599999999999</v>
      </c>
      <c r="CC70" s="189">
        <f t="shared" si="413"/>
        <v>0.88</v>
      </c>
      <c r="CD70" s="189">
        <v>42.631500000000003</v>
      </c>
      <c r="CE70" s="189">
        <f t="shared" si="414"/>
        <v>0.88</v>
      </c>
      <c r="CF70" s="189">
        <v>34.573399999999999</v>
      </c>
      <c r="CG70" s="189">
        <f t="shared" si="415"/>
        <v>0.88</v>
      </c>
      <c r="CH70" s="189">
        <v>28.038499999999999</v>
      </c>
      <c r="CI70" s="189">
        <f t="shared" si="416"/>
        <v>0.88</v>
      </c>
      <c r="CJ70" s="189">
        <v>22.738800000000001</v>
      </c>
      <c r="CK70" s="189">
        <f t="shared" si="417"/>
        <v>0.88</v>
      </c>
      <c r="CL70" s="189">
        <v>18.440799999999999</v>
      </c>
      <c r="CM70" s="189">
        <f t="shared" si="418"/>
        <v>0.88</v>
      </c>
      <c r="CN70" s="189">
        <v>14.9552</v>
      </c>
      <c r="CO70" s="189">
        <f t="shared" si="419"/>
        <v>0.88</v>
      </c>
      <c r="CP70" s="189">
        <v>12.128399999999999</v>
      </c>
      <c r="CQ70" s="189">
        <f t="shared" si="420"/>
        <v>0.88</v>
      </c>
      <c r="CR70" s="189">
        <v>9.8360000000000003</v>
      </c>
      <c r="CS70" s="189">
        <f t="shared" si="421"/>
        <v>0.88</v>
      </c>
      <c r="CT70" s="189">
        <v>7.9767999999999999</v>
      </c>
      <c r="CU70" s="189">
        <f t="shared" si="422"/>
        <v>0.88</v>
      </c>
      <c r="CV70" s="189">
        <v>6.4690000000000003</v>
      </c>
      <c r="CW70" s="189">
        <f t="shared" si="423"/>
        <v>0.88</v>
      </c>
      <c r="CX70" s="189">
        <v>5.2462999999999997</v>
      </c>
      <c r="CY70" s="189">
        <f t="shared" si="424"/>
        <v>0.88</v>
      </c>
      <c r="CZ70" s="189">
        <v>4.2546999999999997</v>
      </c>
      <c r="DA70" s="189">
        <f t="shared" si="425"/>
        <v>0.88</v>
      </c>
      <c r="DB70" s="189">
        <v>3.4504999999999999</v>
      </c>
      <c r="DC70" s="189">
        <f t="shared" si="426"/>
        <v>0.88</v>
      </c>
      <c r="DD70" s="189">
        <v>2.7982999999999998</v>
      </c>
      <c r="DE70" s="189">
        <f t="shared" si="427"/>
        <v>0.88</v>
      </c>
      <c r="DF70" s="189">
        <v>2.2692999999999999</v>
      </c>
      <c r="DG70" s="189">
        <f t="shared" si="428"/>
        <v>0.88</v>
      </c>
      <c r="DH70" s="189">
        <v>1.8404</v>
      </c>
      <c r="DI70" s="189">
        <f t="shared" si="429"/>
        <v>0.88</v>
      </c>
      <c r="DJ70" s="189">
        <v>1.4924999999999999</v>
      </c>
      <c r="DK70" s="189">
        <f t="shared" si="430"/>
        <v>0.88</v>
      </c>
      <c r="DL70" s="189">
        <v>1.2103999999999999</v>
      </c>
      <c r="DM70" s="189">
        <f t="shared" si="431"/>
        <v>0.88</v>
      </c>
      <c r="DN70" s="184">
        <v>0.98160000000000003</v>
      </c>
      <c r="DO70" s="185">
        <f t="shared" si="432"/>
        <v>0.88</v>
      </c>
      <c r="DP70" s="185">
        <v>0.79610000000000003</v>
      </c>
      <c r="DQ70" s="185">
        <f t="shared" si="433"/>
        <v>0.88</v>
      </c>
      <c r="DR70" s="185">
        <v>0.64559999999999995</v>
      </c>
      <c r="DS70" s="185">
        <f t="shared" si="434"/>
        <v>0.88</v>
      </c>
      <c r="DT70" s="185">
        <v>0.52359999999999995</v>
      </c>
      <c r="DU70" s="185">
        <f t="shared" si="435"/>
        <v>0.88</v>
      </c>
      <c r="DV70" s="185">
        <v>0.42459999999999998</v>
      </c>
      <c r="DW70" s="185">
        <f t="shared" si="436"/>
        <v>0.88</v>
      </c>
      <c r="DX70" s="185">
        <v>0.34439999999999998</v>
      </c>
      <c r="DY70" s="185">
        <f t="shared" si="437"/>
        <v>0.88</v>
      </c>
      <c r="DZ70" s="185">
        <v>0.27929999999999999</v>
      </c>
      <c r="EA70" s="185">
        <f t="shared" si="438"/>
        <v>0.88</v>
      </c>
    </row>
    <row r="71" spans="1:131" ht="15" customHeight="1" x14ac:dyDescent="0.25">
      <c r="A71" s="42" t="s">
        <v>30</v>
      </c>
      <c r="B71" s="6">
        <v>55229</v>
      </c>
      <c r="C71" s="8" t="s">
        <v>38</v>
      </c>
      <c r="D71" s="67">
        <f>(LARGE('Annual Heat Inputs'!D71:K71,1)+LARGE('Annual Heat Inputs'!D71:K71,2)+LARGE('Annual Heat Inputs'!D71:K71,3))/3</f>
        <v>280990.53333333338</v>
      </c>
      <c r="E71" s="68">
        <v>1165162556</v>
      </c>
      <c r="F71" s="107">
        <f t="shared" si="375"/>
        <v>2.4115994106262148E-4</v>
      </c>
      <c r="G71" s="97">
        <v>161456</v>
      </c>
      <c r="H71" s="101">
        <f t="shared" si="376"/>
        <v>38.936719444206616</v>
      </c>
      <c r="I71" s="101">
        <f>MIN(H71,'SO2 Annual Emissions'!L71,' Retirement Adjustments'!D71)</f>
        <v>0.92400000000000004</v>
      </c>
      <c r="J71" s="101">
        <v>80318.265899999999</v>
      </c>
      <c r="K71" s="101">
        <f t="shared" si="378"/>
        <v>0.92400000000000004</v>
      </c>
      <c r="L71" s="101">
        <v>65136.826500000003</v>
      </c>
      <c r="M71" s="101">
        <f t="shared" si="379"/>
        <v>0.92400000000000004</v>
      </c>
      <c r="N71" s="101">
        <v>52824.922500000001</v>
      </c>
      <c r="O71" s="101">
        <f t="shared" si="380"/>
        <v>0.92400000000000004</v>
      </c>
      <c r="P71" s="101">
        <v>42840.1656</v>
      </c>
      <c r="Q71" s="101">
        <f t="shared" si="381"/>
        <v>0.92400000000000004</v>
      </c>
      <c r="R71" s="101">
        <v>34742.6878</v>
      </c>
      <c r="S71" s="101">
        <f t="shared" si="382"/>
        <v>0.92400000000000004</v>
      </c>
      <c r="T71" s="101">
        <v>28175.762999999999</v>
      </c>
      <c r="U71" s="101">
        <f t="shared" si="383"/>
        <v>0.92400000000000004</v>
      </c>
      <c r="V71" s="101">
        <v>22850.0923</v>
      </c>
      <c r="W71" s="101">
        <f t="shared" si="384"/>
        <v>0.92400000000000004</v>
      </c>
      <c r="X71" s="101">
        <v>18531.058700000001</v>
      </c>
      <c r="Y71" s="101">
        <f t="shared" si="385"/>
        <v>0.92400000000000004</v>
      </c>
      <c r="Z71" s="101">
        <v>15028.391600000001</v>
      </c>
      <c r="AA71" s="101">
        <f t="shared" si="386"/>
        <v>0.92400000000000004</v>
      </c>
      <c r="AB71" s="101">
        <v>12187.784799999999</v>
      </c>
      <c r="AC71" s="101">
        <f t="shared" si="387"/>
        <v>0.92400000000000004</v>
      </c>
      <c r="AD71" s="101">
        <v>9884.0980999999992</v>
      </c>
      <c r="AE71" s="101">
        <f t="shared" si="388"/>
        <v>0.92400000000000004</v>
      </c>
      <c r="AF71" s="101">
        <v>8015.8451999999997</v>
      </c>
      <c r="AG71" s="101">
        <f t="shared" si="389"/>
        <v>0.92400000000000004</v>
      </c>
      <c r="AH71" s="101">
        <v>6500.7219999999998</v>
      </c>
      <c r="AI71" s="101">
        <f t="shared" si="390"/>
        <v>0.92400000000000004</v>
      </c>
      <c r="AJ71" s="101">
        <v>5271.9813999999997</v>
      </c>
      <c r="AK71" s="101">
        <f t="shared" si="391"/>
        <v>0.92400000000000004</v>
      </c>
      <c r="AL71" s="101">
        <v>4275.4924000000001</v>
      </c>
      <c r="AM71" s="101">
        <f t="shared" si="392"/>
        <v>0.92400000000000004</v>
      </c>
      <c r="AN71" s="101">
        <v>3467.3557999999998</v>
      </c>
      <c r="AO71" s="101">
        <f t="shared" si="393"/>
        <v>0.92400000000000004</v>
      </c>
      <c r="AP71" s="101">
        <v>2811.97</v>
      </c>
      <c r="AQ71" s="101">
        <f t="shared" si="394"/>
        <v>0.92400000000000004</v>
      </c>
      <c r="AR71" s="101">
        <v>2280.4625999999998</v>
      </c>
      <c r="AS71" s="101">
        <f t="shared" si="395"/>
        <v>0.92400000000000004</v>
      </c>
      <c r="AT71" s="101">
        <v>1849.4186</v>
      </c>
      <c r="AU71" s="101">
        <f t="shared" si="396"/>
        <v>0.92400000000000004</v>
      </c>
      <c r="AV71" s="101">
        <v>1499.8489</v>
      </c>
      <c r="AW71" s="101">
        <f t="shared" si="397"/>
        <v>0.92400000000000004</v>
      </c>
      <c r="AX71" s="195">
        <v>1216.3534</v>
      </c>
      <c r="AY71" s="188">
        <f t="shared" si="398"/>
        <v>0.92400000000000004</v>
      </c>
      <c r="AZ71" s="188">
        <v>986.44309999999996</v>
      </c>
      <c r="BA71" s="188">
        <f t="shared" si="399"/>
        <v>0.92400000000000004</v>
      </c>
      <c r="BB71" s="188">
        <v>799.9896</v>
      </c>
      <c r="BC71" s="188">
        <f t="shared" si="400"/>
        <v>0.92400000000000004</v>
      </c>
      <c r="BD71" s="188">
        <v>648.77869999999996</v>
      </c>
      <c r="BE71" s="188">
        <f t="shared" si="401"/>
        <v>0.92400000000000004</v>
      </c>
      <c r="BF71" s="188">
        <v>526.14909999999998</v>
      </c>
      <c r="BG71" s="188">
        <f t="shared" si="402"/>
        <v>0.92400000000000004</v>
      </c>
      <c r="BH71" s="188">
        <v>424.69850000000002</v>
      </c>
      <c r="BI71" s="188">
        <f t="shared" si="403"/>
        <v>0.92400000000000004</v>
      </c>
      <c r="BJ71" s="188">
        <v>346.4237</v>
      </c>
      <c r="BK71" s="188">
        <f t="shared" si="404"/>
        <v>0.92400000000000004</v>
      </c>
      <c r="BL71" s="189">
        <v>280.94409999999999</v>
      </c>
      <c r="BM71" s="189">
        <f t="shared" si="405"/>
        <v>0.92400000000000004</v>
      </c>
      <c r="BN71" s="189">
        <v>227.84110000000001</v>
      </c>
      <c r="BO71" s="189">
        <f t="shared" si="406"/>
        <v>0.92400000000000004</v>
      </c>
      <c r="BP71" s="189">
        <v>184.77549999999999</v>
      </c>
      <c r="BQ71" s="189">
        <f t="shared" si="407"/>
        <v>0.92400000000000004</v>
      </c>
      <c r="BR71" s="189">
        <v>149.85</v>
      </c>
      <c r="BS71" s="189">
        <f t="shared" si="408"/>
        <v>0.92400000000000004</v>
      </c>
      <c r="BT71" s="189">
        <v>121.52589999999999</v>
      </c>
      <c r="BU71" s="189">
        <f t="shared" si="409"/>
        <v>0.92400000000000004</v>
      </c>
      <c r="BV71" s="189">
        <v>98.555599999999998</v>
      </c>
      <c r="BW71" s="189">
        <f t="shared" si="410"/>
        <v>0.92400000000000004</v>
      </c>
      <c r="BX71" s="189">
        <v>79.927000000000007</v>
      </c>
      <c r="BY71" s="189">
        <f t="shared" si="411"/>
        <v>0.92400000000000004</v>
      </c>
      <c r="BZ71" s="189">
        <v>64.819500000000005</v>
      </c>
      <c r="CA71" s="189">
        <f t="shared" si="412"/>
        <v>0.92400000000000004</v>
      </c>
      <c r="CB71" s="189">
        <v>52.567599999999999</v>
      </c>
      <c r="CC71" s="189">
        <f t="shared" si="413"/>
        <v>0.92400000000000004</v>
      </c>
      <c r="CD71" s="189">
        <v>42.631500000000003</v>
      </c>
      <c r="CE71" s="189">
        <f t="shared" si="414"/>
        <v>0.92400000000000004</v>
      </c>
      <c r="CF71" s="189">
        <v>34.573399999999999</v>
      </c>
      <c r="CG71" s="189">
        <f t="shared" si="415"/>
        <v>0.92400000000000004</v>
      </c>
      <c r="CH71" s="189">
        <v>28.038499999999999</v>
      </c>
      <c r="CI71" s="189">
        <f t="shared" si="416"/>
        <v>0.92400000000000004</v>
      </c>
      <c r="CJ71" s="189">
        <v>22.738800000000001</v>
      </c>
      <c r="CK71" s="189">
        <f t="shared" si="417"/>
        <v>0.92400000000000004</v>
      </c>
      <c r="CL71" s="189">
        <v>18.440799999999999</v>
      </c>
      <c r="CM71" s="189">
        <f t="shared" si="418"/>
        <v>0.92400000000000004</v>
      </c>
      <c r="CN71" s="189">
        <v>14.9552</v>
      </c>
      <c r="CO71" s="189">
        <f t="shared" si="419"/>
        <v>0.92400000000000004</v>
      </c>
      <c r="CP71" s="189">
        <v>12.128399999999999</v>
      </c>
      <c r="CQ71" s="189">
        <f t="shared" si="420"/>
        <v>0.92400000000000004</v>
      </c>
      <c r="CR71" s="189">
        <v>9.8360000000000003</v>
      </c>
      <c r="CS71" s="189">
        <f t="shared" si="421"/>
        <v>0.92400000000000004</v>
      </c>
      <c r="CT71" s="189">
        <v>7.9767999999999999</v>
      </c>
      <c r="CU71" s="189">
        <f t="shared" si="422"/>
        <v>0.92400000000000004</v>
      </c>
      <c r="CV71" s="189">
        <v>6.4690000000000003</v>
      </c>
      <c r="CW71" s="189">
        <f t="shared" si="423"/>
        <v>0.92400000000000004</v>
      </c>
      <c r="CX71" s="189">
        <v>5.2462999999999997</v>
      </c>
      <c r="CY71" s="189">
        <f t="shared" si="424"/>
        <v>0.92400000000000004</v>
      </c>
      <c r="CZ71" s="189">
        <v>4.2546999999999997</v>
      </c>
      <c r="DA71" s="189">
        <f t="shared" si="425"/>
        <v>0.92400000000000004</v>
      </c>
      <c r="DB71" s="189">
        <v>3.4504999999999999</v>
      </c>
      <c r="DC71" s="189">
        <f t="shared" si="426"/>
        <v>0.92400000000000004</v>
      </c>
      <c r="DD71" s="189">
        <v>2.7982999999999998</v>
      </c>
      <c r="DE71" s="189">
        <f t="shared" si="427"/>
        <v>0.92400000000000004</v>
      </c>
      <c r="DF71" s="189">
        <v>2.2692999999999999</v>
      </c>
      <c r="DG71" s="189">
        <f t="shared" si="428"/>
        <v>0.92400000000000004</v>
      </c>
      <c r="DH71" s="189">
        <v>1.8404</v>
      </c>
      <c r="DI71" s="189">
        <f t="shared" si="429"/>
        <v>0.92400000000000004</v>
      </c>
      <c r="DJ71" s="189">
        <v>1.4924999999999999</v>
      </c>
      <c r="DK71" s="189">
        <f t="shared" si="430"/>
        <v>0.92400000000000004</v>
      </c>
      <c r="DL71" s="189">
        <v>1.2103999999999999</v>
      </c>
      <c r="DM71" s="189">
        <f t="shared" si="431"/>
        <v>0.92400000000000004</v>
      </c>
      <c r="DN71" s="184">
        <v>0.98160000000000003</v>
      </c>
      <c r="DO71" s="185">
        <f t="shared" si="432"/>
        <v>0.92400000000000004</v>
      </c>
      <c r="DP71" s="185">
        <v>0.79610000000000003</v>
      </c>
      <c r="DQ71" s="185">
        <f t="shared" si="433"/>
        <v>0.92400000000000004</v>
      </c>
      <c r="DR71" s="185">
        <v>0.64559999999999995</v>
      </c>
      <c r="DS71" s="185">
        <f t="shared" si="434"/>
        <v>0.92400000000000004</v>
      </c>
      <c r="DT71" s="185">
        <v>0.52359999999999995</v>
      </c>
      <c r="DU71" s="185">
        <f t="shared" si="435"/>
        <v>0.92400000000000004</v>
      </c>
      <c r="DV71" s="185">
        <v>0.42459999999999998</v>
      </c>
      <c r="DW71" s="185">
        <f t="shared" si="436"/>
        <v>0.92400000000000004</v>
      </c>
      <c r="DX71" s="185">
        <v>0.34439999999999998</v>
      </c>
      <c r="DY71" s="185">
        <f t="shared" si="437"/>
        <v>0.92400000000000004</v>
      </c>
      <c r="DZ71" s="185">
        <v>0.27929999999999999</v>
      </c>
      <c r="EA71" s="185">
        <f t="shared" si="438"/>
        <v>0.92400000000000004</v>
      </c>
    </row>
    <row r="72" spans="1:131" ht="15" customHeight="1" x14ac:dyDescent="0.25">
      <c r="A72" s="42" t="s">
        <v>39</v>
      </c>
      <c r="B72" s="6">
        <v>1007</v>
      </c>
      <c r="C72" s="8" t="s">
        <v>40</v>
      </c>
      <c r="D72" s="67">
        <f>(LARGE('Annual Heat Inputs'!D72:K72,1)+LARGE('Annual Heat Inputs'!D72:K72,2)+LARGE('Annual Heat Inputs'!D72:K72,3))/3</f>
        <v>3825338.7060000002</v>
      </c>
      <c r="E72" s="68">
        <v>1165162556</v>
      </c>
      <c r="F72" s="107">
        <f t="shared" si="375"/>
        <v>3.2830944371679588E-3</v>
      </c>
      <c r="G72" s="97">
        <v>161456</v>
      </c>
      <c r="H72" s="101">
        <f t="shared" si="376"/>
        <v>530.07529544738998</v>
      </c>
      <c r="I72" s="101">
        <f>MIN(H72,'SO2 Annual Emissions'!L72,' Retirement Adjustments'!D72)</f>
        <v>1.214</v>
      </c>
      <c r="J72" s="101">
        <v>80318.265899999999</v>
      </c>
      <c r="K72" s="101">
        <f t="shared" si="378"/>
        <v>1.214</v>
      </c>
      <c r="L72" s="101">
        <v>65136.826500000003</v>
      </c>
      <c r="M72" s="101">
        <f t="shared" si="379"/>
        <v>1.214</v>
      </c>
      <c r="N72" s="101">
        <v>52824.922500000001</v>
      </c>
      <c r="O72" s="101">
        <f t="shared" si="380"/>
        <v>1.214</v>
      </c>
      <c r="P72" s="101">
        <v>42840.1656</v>
      </c>
      <c r="Q72" s="101">
        <f t="shared" si="381"/>
        <v>1.214</v>
      </c>
      <c r="R72" s="101">
        <v>34742.6878</v>
      </c>
      <c r="S72" s="101">
        <f t="shared" si="382"/>
        <v>1.214</v>
      </c>
      <c r="T72" s="101">
        <v>28175.762999999999</v>
      </c>
      <c r="U72" s="101">
        <f t="shared" si="383"/>
        <v>1.214</v>
      </c>
      <c r="V72" s="101">
        <v>22850.0923</v>
      </c>
      <c r="W72" s="101">
        <f t="shared" si="384"/>
        <v>1.214</v>
      </c>
      <c r="X72" s="101">
        <v>18531.058700000001</v>
      </c>
      <c r="Y72" s="101">
        <f t="shared" si="385"/>
        <v>1.214</v>
      </c>
      <c r="Z72" s="101">
        <v>15028.391600000001</v>
      </c>
      <c r="AA72" s="101">
        <f t="shared" si="386"/>
        <v>1.214</v>
      </c>
      <c r="AB72" s="101">
        <v>12187.784799999999</v>
      </c>
      <c r="AC72" s="101">
        <f t="shared" si="387"/>
        <v>1.214</v>
      </c>
      <c r="AD72" s="101">
        <v>9884.0980999999992</v>
      </c>
      <c r="AE72" s="101">
        <f t="shared" si="388"/>
        <v>1.214</v>
      </c>
      <c r="AF72" s="101">
        <v>8015.8451999999997</v>
      </c>
      <c r="AG72" s="101">
        <f t="shared" si="389"/>
        <v>1.214</v>
      </c>
      <c r="AH72" s="101">
        <v>6500.7219999999998</v>
      </c>
      <c r="AI72" s="101">
        <f t="shared" si="390"/>
        <v>1.214</v>
      </c>
      <c r="AJ72" s="101">
        <v>5271.9813999999997</v>
      </c>
      <c r="AK72" s="101">
        <f t="shared" si="391"/>
        <v>1.214</v>
      </c>
      <c r="AL72" s="101">
        <v>4275.4924000000001</v>
      </c>
      <c r="AM72" s="101">
        <f t="shared" si="392"/>
        <v>1.214</v>
      </c>
      <c r="AN72" s="101">
        <v>3467.3557999999998</v>
      </c>
      <c r="AO72" s="101">
        <f t="shared" si="393"/>
        <v>1.214</v>
      </c>
      <c r="AP72" s="101">
        <v>2811.97</v>
      </c>
      <c r="AQ72" s="101">
        <f t="shared" si="394"/>
        <v>1.214</v>
      </c>
      <c r="AR72" s="101">
        <v>2280.4625999999998</v>
      </c>
      <c r="AS72" s="101">
        <f t="shared" si="395"/>
        <v>1.214</v>
      </c>
      <c r="AT72" s="101">
        <v>1849.4186</v>
      </c>
      <c r="AU72" s="101">
        <f t="shared" si="396"/>
        <v>1.214</v>
      </c>
      <c r="AV72" s="101">
        <v>1499.8489</v>
      </c>
      <c r="AW72" s="101">
        <f t="shared" si="397"/>
        <v>1.214</v>
      </c>
      <c r="AX72" s="195">
        <v>1216.3534</v>
      </c>
      <c r="AY72" s="188">
        <f t="shared" si="398"/>
        <v>1.214</v>
      </c>
      <c r="AZ72" s="188">
        <v>986.44309999999996</v>
      </c>
      <c r="BA72" s="188">
        <f t="shared" si="399"/>
        <v>1.214</v>
      </c>
      <c r="BB72" s="188">
        <v>799.9896</v>
      </c>
      <c r="BC72" s="188">
        <f t="shared" si="400"/>
        <v>1.214</v>
      </c>
      <c r="BD72" s="188">
        <v>648.77869999999996</v>
      </c>
      <c r="BE72" s="188">
        <f t="shared" si="401"/>
        <v>1.214</v>
      </c>
      <c r="BF72" s="188">
        <v>526.14909999999998</v>
      </c>
      <c r="BG72" s="188">
        <f t="shared" si="402"/>
        <v>1.214</v>
      </c>
      <c r="BH72" s="188">
        <v>424.69850000000002</v>
      </c>
      <c r="BI72" s="188">
        <f t="shared" si="403"/>
        <v>1.214</v>
      </c>
      <c r="BJ72" s="188">
        <v>346.4237</v>
      </c>
      <c r="BK72" s="188">
        <f t="shared" si="404"/>
        <v>1.214</v>
      </c>
      <c r="BL72" s="189">
        <v>280.94409999999999</v>
      </c>
      <c r="BM72" s="189">
        <f t="shared" si="405"/>
        <v>1.214</v>
      </c>
      <c r="BN72" s="189">
        <v>227.84110000000001</v>
      </c>
      <c r="BO72" s="189">
        <f t="shared" si="406"/>
        <v>1.214</v>
      </c>
      <c r="BP72" s="189">
        <v>184.77549999999999</v>
      </c>
      <c r="BQ72" s="189">
        <f t="shared" si="407"/>
        <v>1.214</v>
      </c>
      <c r="BR72" s="189">
        <v>149.85</v>
      </c>
      <c r="BS72" s="189">
        <f t="shared" si="408"/>
        <v>1.214</v>
      </c>
      <c r="BT72" s="189">
        <v>121.52589999999999</v>
      </c>
      <c r="BU72" s="189">
        <f t="shared" si="409"/>
        <v>1.214</v>
      </c>
      <c r="BV72" s="189">
        <v>98.555599999999998</v>
      </c>
      <c r="BW72" s="189">
        <f t="shared" si="410"/>
        <v>1.214</v>
      </c>
      <c r="BX72" s="189">
        <v>79.927000000000007</v>
      </c>
      <c r="BY72" s="189">
        <f t="shared" si="411"/>
        <v>1.214</v>
      </c>
      <c r="BZ72" s="189">
        <v>64.819500000000005</v>
      </c>
      <c r="CA72" s="189">
        <f t="shared" si="412"/>
        <v>1.214</v>
      </c>
      <c r="CB72" s="189">
        <v>52.567599999999999</v>
      </c>
      <c r="CC72" s="189">
        <f t="shared" si="413"/>
        <v>1.214</v>
      </c>
      <c r="CD72" s="189">
        <v>42.631500000000003</v>
      </c>
      <c r="CE72" s="189">
        <f t="shared" si="414"/>
        <v>1.214</v>
      </c>
      <c r="CF72" s="189">
        <v>34.573399999999999</v>
      </c>
      <c r="CG72" s="189">
        <f t="shared" si="415"/>
        <v>1.214</v>
      </c>
      <c r="CH72" s="189">
        <v>28.038499999999999</v>
      </c>
      <c r="CI72" s="189">
        <f t="shared" si="416"/>
        <v>1.214</v>
      </c>
      <c r="CJ72" s="189">
        <v>22.738800000000001</v>
      </c>
      <c r="CK72" s="189">
        <f t="shared" si="417"/>
        <v>1.214</v>
      </c>
      <c r="CL72" s="189">
        <v>18.440799999999999</v>
      </c>
      <c r="CM72" s="189">
        <f t="shared" si="418"/>
        <v>1.214</v>
      </c>
      <c r="CN72" s="189">
        <v>14.9552</v>
      </c>
      <c r="CO72" s="189">
        <f t="shared" si="419"/>
        <v>1.214</v>
      </c>
      <c r="CP72" s="189">
        <v>12.128399999999999</v>
      </c>
      <c r="CQ72" s="189">
        <f t="shared" si="420"/>
        <v>1.214</v>
      </c>
      <c r="CR72" s="189">
        <v>9.8360000000000003</v>
      </c>
      <c r="CS72" s="189">
        <f t="shared" si="421"/>
        <v>1.214</v>
      </c>
      <c r="CT72" s="189">
        <v>7.9767999999999999</v>
      </c>
      <c r="CU72" s="189">
        <f t="shared" si="422"/>
        <v>1.214</v>
      </c>
      <c r="CV72" s="189">
        <v>6.4690000000000003</v>
      </c>
      <c r="CW72" s="189">
        <f t="shared" si="423"/>
        <v>1.214</v>
      </c>
      <c r="CX72" s="189">
        <v>5.2462999999999997</v>
      </c>
      <c r="CY72" s="189">
        <f t="shared" si="424"/>
        <v>1.214</v>
      </c>
      <c r="CZ72" s="189">
        <v>4.2546999999999997</v>
      </c>
      <c r="DA72" s="189">
        <f t="shared" si="425"/>
        <v>1.214</v>
      </c>
      <c r="DB72" s="189">
        <v>3.4504999999999999</v>
      </c>
      <c r="DC72" s="189">
        <f t="shared" si="426"/>
        <v>1.214</v>
      </c>
      <c r="DD72" s="189">
        <v>2.7982999999999998</v>
      </c>
      <c r="DE72" s="189">
        <f t="shared" si="427"/>
        <v>1.214</v>
      </c>
      <c r="DF72" s="189">
        <v>2.2692999999999999</v>
      </c>
      <c r="DG72" s="189">
        <f t="shared" si="428"/>
        <v>1.214</v>
      </c>
      <c r="DH72" s="189">
        <v>1.8404</v>
      </c>
      <c r="DI72" s="189">
        <f t="shared" si="429"/>
        <v>1.214</v>
      </c>
      <c r="DJ72" s="189">
        <v>1.4924999999999999</v>
      </c>
      <c r="DK72" s="189">
        <f t="shared" si="430"/>
        <v>1.214</v>
      </c>
      <c r="DL72" s="189">
        <v>1.2103999999999999</v>
      </c>
      <c r="DM72" s="189">
        <f t="shared" si="431"/>
        <v>1.214</v>
      </c>
      <c r="DN72" s="184">
        <v>0.98160000000000003</v>
      </c>
      <c r="DO72" s="185">
        <f t="shared" si="432"/>
        <v>1.214</v>
      </c>
      <c r="DP72" s="185">
        <v>0.79610000000000003</v>
      </c>
      <c r="DQ72" s="185">
        <f t="shared" si="433"/>
        <v>1.214</v>
      </c>
      <c r="DR72" s="185">
        <v>0.64559999999999995</v>
      </c>
      <c r="DS72" s="185">
        <f t="shared" si="434"/>
        <v>1.214</v>
      </c>
      <c r="DT72" s="185">
        <v>0.52359999999999995</v>
      </c>
      <c r="DU72" s="185">
        <f t="shared" si="435"/>
        <v>1.214</v>
      </c>
      <c r="DV72" s="185">
        <v>0.42459999999999998</v>
      </c>
      <c r="DW72" s="185">
        <f t="shared" si="436"/>
        <v>1.214</v>
      </c>
      <c r="DX72" s="185">
        <v>0.34439999999999998</v>
      </c>
      <c r="DY72" s="185">
        <f t="shared" si="437"/>
        <v>1.214</v>
      </c>
      <c r="DZ72" s="185">
        <v>0.27929999999999999</v>
      </c>
      <c r="EA72" s="185">
        <f t="shared" si="438"/>
        <v>1.214</v>
      </c>
    </row>
    <row r="73" spans="1:131" ht="15" customHeight="1" x14ac:dyDescent="0.25">
      <c r="A73" s="42" t="s">
        <v>39</v>
      </c>
      <c r="B73" s="6">
        <v>1007</v>
      </c>
      <c r="C73" s="8" t="s">
        <v>41</v>
      </c>
      <c r="D73" s="67">
        <f>(LARGE('Annual Heat Inputs'!D73:K73,1)+LARGE('Annual Heat Inputs'!D73:K73,2)+LARGE('Annual Heat Inputs'!D73:K73,3))/3</f>
        <v>4275408.3263333337</v>
      </c>
      <c r="E73" s="68">
        <v>1165162556</v>
      </c>
      <c r="F73" s="107">
        <f t="shared" si="375"/>
        <v>3.6693663938281705E-3</v>
      </c>
      <c r="G73" s="97">
        <v>161456</v>
      </c>
      <c r="H73" s="101">
        <f t="shared" si="376"/>
        <v>592.44122048192105</v>
      </c>
      <c r="I73" s="101">
        <f>MIN(H73,'SO2 Annual Emissions'!L73,' Retirement Adjustments'!D73)</f>
        <v>1.4950000000000001</v>
      </c>
      <c r="J73" s="101">
        <v>80318.265899999999</v>
      </c>
      <c r="K73" s="101">
        <f t="shared" si="378"/>
        <v>1.4950000000000001</v>
      </c>
      <c r="L73" s="101">
        <v>65136.826500000003</v>
      </c>
      <c r="M73" s="101">
        <f t="shared" si="379"/>
        <v>1.4950000000000001</v>
      </c>
      <c r="N73" s="101">
        <v>52824.922500000001</v>
      </c>
      <c r="O73" s="101">
        <f t="shared" si="380"/>
        <v>1.4950000000000001</v>
      </c>
      <c r="P73" s="101">
        <v>42840.1656</v>
      </c>
      <c r="Q73" s="101">
        <f t="shared" si="381"/>
        <v>1.4950000000000001</v>
      </c>
      <c r="R73" s="101">
        <v>34742.6878</v>
      </c>
      <c r="S73" s="101">
        <f t="shared" si="382"/>
        <v>1.4950000000000001</v>
      </c>
      <c r="T73" s="101">
        <v>28175.762999999999</v>
      </c>
      <c r="U73" s="101">
        <f t="shared" si="383"/>
        <v>1.4950000000000001</v>
      </c>
      <c r="V73" s="101">
        <v>22850.0923</v>
      </c>
      <c r="W73" s="101">
        <f t="shared" si="384"/>
        <v>1.4950000000000001</v>
      </c>
      <c r="X73" s="101">
        <v>18531.058700000001</v>
      </c>
      <c r="Y73" s="101">
        <f t="shared" si="385"/>
        <v>1.4950000000000001</v>
      </c>
      <c r="Z73" s="101">
        <v>15028.391600000001</v>
      </c>
      <c r="AA73" s="101">
        <f t="shared" si="386"/>
        <v>1.4950000000000001</v>
      </c>
      <c r="AB73" s="101">
        <v>12187.784799999999</v>
      </c>
      <c r="AC73" s="101">
        <f t="shared" si="387"/>
        <v>1.4950000000000001</v>
      </c>
      <c r="AD73" s="101">
        <v>9884.0980999999992</v>
      </c>
      <c r="AE73" s="101">
        <f t="shared" si="388"/>
        <v>1.4950000000000001</v>
      </c>
      <c r="AF73" s="101">
        <v>8015.8451999999997</v>
      </c>
      <c r="AG73" s="101">
        <f t="shared" si="389"/>
        <v>1.4950000000000001</v>
      </c>
      <c r="AH73" s="101">
        <v>6500.7219999999998</v>
      </c>
      <c r="AI73" s="101">
        <f t="shared" si="390"/>
        <v>1.4950000000000001</v>
      </c>
      <c r="AJ73" s="101">
        <v>5271.9813999999997</v>
      </c>
      <c r="AK73" s="101">
        <f t="shared" si="391"/>
        <v>1.4950000000000001</v>
      </c>
      <c r="AL73" s="101">
        <v>4275.4924000000001</v>
      </c>
      <c r="AM73" s="101">
        <f t="shared" si="392"/>
        <v>1.4950000000000001</v>
      </c>
      <c r="AN73" s="101">
        <v>3467.3557999999998</v>
      </c>
      <c r="AO73" s="101">
        <f t="shared" si="393"/>
        <v>1.4950000000000001</v>
      </c>
      <c r="AP73" s="101">
        <v>2811.97</v>
      </c>
      <c r="AQ73" s="101">
        <f t="shared" si="394"/>
        <v>1.4950000000000001</v>
      </c>
      <c r="AR73" s="101">
        <v>2280.4625999999998</v>
      </c>
      <c r="AS73" s="101">
        <f t="shared" si="395"/>
        <v>1.4950000000000001</v>
      </c>
      <c r="AT73" s="101">
        <v>1849.4186</v>
      </c>
      <c r="AU73" s="101">
        <f t="shared" si="396"/>
        <v>1.4950000000000001</v>
      </c>
      <c r="AV73" s="101">
        <v>1499.8489</v>
      </c>
      <c r="AW73" s="101">
        <f t="shared" si="397"/>
        <v>1.4950000000000001</v>
      </c>
      <c r="AX73" s="195">
        <v>1216.3534</v>
      </c>
      <c r="AY73" s="188">
        <f t="shared" si="398"/>
        <v>1.4950000000000001</v>
      </c>
      <c r="AZ73" s="188">
        <v>986.44309999999996</v>
      </c>
      <c r="BA73" s="188">
        <f t="shared" si="399"/>
        <v>1.4950000000000001</v>
      </c>
      <c r="BB73" s="188">
        <v>799.9896</v>
      </c>
      <c r="BC73" s="188">
        <f t="shared" si="400"/>
        <v>1.4950000000000001</v>
      </c>
      <c r="BD73" s="188">
        <v>648.77869999999996</v>
      </c>
      <c r="BE73" s="188">
        <f t="shared" si="401"/>
        <v>1.4950000000000001</v>
      </c>
      <c r="BF73" s="188">
        <v>526.14909999999998</v>
      </c>
      <c r="BG73" s="188">
        <f t="shared" si="402"/>
        <v>1.4950000000000001</v>
      </c>
      <c r="BH73" s="188">
        <v>424.69850000000002</v>
      </c>
      <c r="BI73" s="188">
        <f t="shared" si="403"/>
        <v>1.4950000000000001</v>
      </c>
      <c r="BJ73" s="188">
        <v>346.4237</v>
      </c>
      <c r="BK73" s="188">
        <f t="shared" si="404"/>
        <v>1.4950000000000001</v>
      </c>
      <c r="BL73" s="189">
        <v>280.94409999999999</v>
      </c>
      <c r="BM73" s="189">
        <f t="shared" si="405"/>
        <v>1.4950000000000001</v>
      </c>
      <c r="BN73" s="189">
        <v>227.84110000000001</v>
      </c>
      <c r="BO73" s="189">
        <f t="shared" si="406"/>
        <v>1.4950000000000001</v>
      </c>
      <c r="BP73" s="189">
        <v>184.77549999999999</v>
      </c>
      <c r="BQ73" s="189">
        <f t="shared" si="407"/>
        <v>1.4950000000000001</v>
      </c>
      <c r="BR73" s="189">
        <v>149.85</v>
      </c>
      <c r="BS73" s="189">
        <f t="shared" si="408"/>
        <v>1.4950000000000001</v>
      </c>
      <c r="BT73" s="189">
        <v>121.52589999999999</v>
      </c>
      <c r="BU73" s="189">
        <f t="shared" si="409"/>
        <v>1.4950000000000001</v>
      </c>
      <c r="BV73" s="189">
        <v>98.555599999999998</v>
      </c>
      <c r="BW73" s="189">
        <f t="shared" si="410"/>
        <v>1.4950000000000001</v>
      </c>
      <c r="BX73" s="189">
        <v>79.927000000000007</v>
      </c>
      <c r="BY73" s="189">
        <f t="shared" si="411"/>
        <v>1.4950000000000001</v>
      </c>
      <c r="BZ73" s="189">
        <v>64.819500000000005</v>
      </c>
      <c r="CA73" s="189">
        <f t="shared" si="412"/>
        <v>1.4950000000000001</v>
      </c>
      <c r="CB73" s="189">
        <v>52.567599999999999</v>
      </c>
      <c r="CC73" s="189">
        <f t="shared" si="413"/>
        <v>1.4950000000000001</v>
      </c>
      <c r="CD73" s="189">
        <v>42.631500000000003</v>
      </c>
      <c r="CE73" s="189">
        <f t="shared" si="414"/>
        <v>1.4950000000000001</v>
      </c>
      <c r="CF73" s="189">
        <v>34.573399999999999</v>
      </c>
      <c r="CG73" s="189">
        <f t="shared" si="415"/>
        <v>1.4950000000000001</v>
      </c>
      <c r="CH73" s="189">
        <v>28.038499999999999</v>
      </c>
      <c r="CI73" s="189">
        <f t="shared" si="416"/>
        <v>1.4950000000000001</v>
      </c>
      <c r="CJ73" s="189">
        <v>22.738800000000001</v>
      </c>
      <c r="CK73" s="189">
        <f t="shared" si="417"/>
        <v>1.4950000000000001</v>
      </c>
      <c r="CL73" s="189">
        <v>18.440799999999999</v>
      </c>
      <c r="CM73" s="189">
        <f t="shared" si="418"/>
        <v>1.4950000000000001</v>
      </c>
      <c r="CN73" s="189">
        <v>14.9552</v>
      </c>
      <c r="CO73" s="189">
        <f t="shared" si="419"/>
        <v>1.4950000000000001</v>
      </c>
      <c r="CP73" s="189">
        <v>12.128399999999999</v>
      </c>
      <c r="CQ73" s="189">
        <f t="shared" si="420"/>
        <v>1.4950000000000001</v>
      </c>
      <c r="CR73" s="189">
        <v>9.8360000000000003</v>
      </c>
      <c r="CS73" s="189">
        <f t="shared" si="421"/>
        <v>1.4950000000000001</v>
      </c>
      <c r="CT73" s="189">
        <v>7.9767999999999999</v>
      </c>
      <c r="CU73" s="189">
        <f t="shared" si="422"/>
        <v>1.4950000000000001</v>
      </c>
      <c r="CV73" s="189">
        <v>6.4690000000000003</v>
      </c>
      <c r="CW73" s="189">
        <f t="shared" si="423"/>
        <v>1.4950000000000001</v>
      </c>
      <c r="CX73" s="189">
        <v>5.2462999999999997</v>
      </c>
      <c r="CY73" s="189">
        <f t="shared" si="424"/>
        <v>1.4950000000000001</v>
      </c>
      <c r="CZ73" s="189">
        <v>4.2546999999999997</v>
      </c>
      <c r="DA73" s="189">
        <f t="shared" si="425"/>
        <v>1.4950000000000001</v>
      </c>
      <c r="DB73" s="189">
        <v>3.4504999999999999</v>
      </c>
      <c r="DC73" s="189">
        <f t="shared" si="426"/>
        <v>1.4950000000000001</v>
      </c>
      <c r="DD73" s="189">
        <v>2.7982999999999998</v>
      </c>
      <c r="DE73" s="189">
        <f t="shared" si="427"/>
        <v>1.4950000000000001</v>
      </c>
      <c r="DF73" s="189">
        <v>2.2692999999999999</v>
      </c>
      <c r="DG73" s="189">
        <f t="shared" si="428"/>
        <v>1.4950000000000001</v>
      </c>
      <c r="DH73" s="189">
        <v>1.8404</v>
      </c>
      <c r="DI73" s="189">
        <f t="shared" si="429"/>
        <v>1.4950000000000001</v>
      </c>
      <c r="DJ73" s="189">
        <v>1.4924999999999999</v>
      </c>
      <c r="DK73" s="189">
        <f t="shared" si="430"/>
        <v>1.4950000000000001</v>
      </c>
      <c r="DL73" s="189">
        <v>1.2103999999999999</v>
      </c>
      <c r="DM73" s="189">
        <f t="shared" si="431"/>
        <v>1.4950000000000001</v>
      </c>
      <c r="DN73" s="184">
        <v>0.98160000000000003</v>
      </c>
      <c r="DO73" s="185">
        <f t="shared" si="432"/>
        <v>1.4950000000000001</v>
      </c>
      <c r="DP73" s="185">
        <v>0.79610000000000003</v>
      </c>
      <c r="DQ73" s="185">
        <f t="shared" si="433"/>
        <v>1.4950000000000001</v>
      </c>
      <c r="DR73" s="185">
        <v>0.64559999999999995</v>
      </c>
      <c r="DS73" s="185">
        <f t="shared" si="434"/>
        <v>1.4950000000000001</v>
      </c>
      <c r="DT73" s="185">
        <v>0.52359999999999995</v>
      </c>
      <c r="DU73" s="185">
        <f t="shared" si="435"/>
        <v>1.4950000000000001</v>
      </c>
      <c r="DV73" s="185">
        <v>0.42459999999999998</v>
      </c>
      <c r="DW73" s="185">
        <f t="shared" si="436"/>
        <v>1.4950000000000001</v>
      </c>
      <c r="DX73" s="185">
        <v>0.34439999999999998</v>
      </c>
      <c r="DY73" s="185">
        <f t="shared" si="437"/>
        <v>1.4950000000000001</v>
      </c>
      <c r="DZ73" s="185">
        <v>0.27929999999999999</v>
      </c>
      <c r="EA73" s="185">
        <f t="shared" si="438"/>
        <v>1.4950000000000001</v>
      </c>
    </row>
    <row r="74" spans="1:131" ht="15" customHeight="1" x14ac:dyDescent="0.25">
      <c r="A74" s="42" t="s">
        <v>39</v>
      </c>
      <c r="B74" s="6">
        <v>1007</v>
      </c>
      <c r="C74" s="8" t="s">
        <v>42</v>
      </c>
      <c r="D74" s="67">
        <f>(LARGE('Annual Heat Inputs'!D74:K74,1)+LARGE('Annual Heat Inputs'!D74:K74,2)+LARGE('Annual Heat Inputs'!D74:K74,3))/3</f>
        <v>3428255.629666667</v>
      </c>
      <c r="E74" s="68">
        <v>1165162556</v>
      </c>
      <c r="F74" s="107">
        <f t="shared" si="375"/>
        <v>2.9422981471665718E-3</v>
      </c>
      <c r="G74" s="97">
        <v>161456</v>
      </c>
      <c r="H74" s="101">
        <f t="shared" si="376"/>
        <v>475.05168964892601</v>
      </c>
      <c r="I74" s="101">
        <f>MIN(H74,'SO2 Annual Emissions'!L74,' Retirement Adjustments'!D74)</f>
        <v>1.1919999999999999</v>
      </c>
      <c r="J74" s="101">
        <v>80318.265899999999</v>
      </c>
      <c r="K74" s="101">
        <f t="shared" si="378"/>
        <v>1.1919999999999999</v>
      </c>
      <c r="L74" s="101">
        <v>65136.826500000003</v>
      </c>
      <c r="M74" s="101">
        <f t="shared" si="379"/>
        <v>1.1919999999999999</v>
      </c>
      <c r="N74" s="101">
        <v>52824.922500000001</v>
      </c>
      <c r="O74" s="101">
        <f t="shared" si="380"/>
        <v>1.1919999999999999</v>
      </c>
      <c r="P74" s="101">
        <v>42840.1656</v>
      </c>
      <c r="Q74" s="101">
        <f t="shared" si="381"/>
        <v>1.1919999999999999</v>
      </c>
      <c r="R74" s="101">
        <v>34742.6878</v>
      </c>
      <c r="S74" s="101">
        <f t="shared" si="382"/>
        <v>1.1919999999999999</v>
      </c>
      <c r="T74" s="101">
        <v>28175.762999999999</v>
      </c>
      <c r="U74" s="101">
        <f t="shared" si="383"/>
        <v>1.1919999999999999</v>
      </c>
      <c r="V74" s="101">
        <v>22850.0923</v>
      </c>
      <c r="W74" s="101">
        <f t="shared" si="384"/>
        <v>1.1919999999999999</v>
      </c>
      <c r="X74" s="101">
        <v>18531.058700000001</v>
      </c>
      <c r="Y74" s="101">
        <f t="shared" si="385"/>
        <v>1.1919999999999999</v>
      </c>
      <c r="Z74" s="101">
        <v>15028.391600000001</v>
      </c>
      <c r="AA74" s="101">
        <f t="shared" si="386"/>
        <v>1.1919999999999999</v>
      </c>
      <c r="AB74" s="101">
        <v>12187.784799999999</v>
      </c>
      <c r="AC74" s="101">
        <f t="shared" si="387"/>
        <v>1.1919999999999999</v>
      </c>
      <c r="AD74" s="101">
        <v>9884.0980999999992</v>
      </c>
      <c r="AE74" s="101">
        <f t="shared" si="388"/>
        <v>1.1919999999999999</v>
      </c>
      <c r="AF74" s="101">
        <v>8015.8451999999997</v>
      </c>
      <c r="AG74" s="101">
        <f t="shared" si="389"/>
        <v>1.1919999999999999</v>
      </c>
      <c r="AH74" s="101">
        <v>6500.7219999999998</v>
      </c>
      <c r="AI74" s="101">
        <f t="shared" si="390"/>
        <v>1.1919999999999999</v>
      </c>
      <c r="AJ74" s="101">
        <v>5271.9813999999997</v>
      </c>
      <c r="AK74" s="101">
        <f t="shared" si="391"/>
        <v>1.1919999999999999</v>
      </c>
      <c r="AL74" s="101">
        <v>4275.4924000000001</v>
      </c>
      <c r="AM74" s="101">
        <f t="shared" si="392"/>
        <v>1.1919999999999999</v>
      </c>
      <c r="AN74" s="101">
        <v>3467.3557999999998</v>
      </c>
      <c r="AO74" s="101">
        <f t="shared" si="393"/>
        <v>1.1919999999999999</v>
      </c>
      <c r="AP74" s="101">
        <v>2811.97</v>
      </c>
      <c r="AQ74" s="101">
        <f t="shared" si="394"/>
        <v>1.1919999999999999</v>
      </c>
      <c r="AR74" s="101">
        <v>2280.4625999999998</v>
      </c>
      <c r="AS74" s="101">
        <f t="shared" si="395"/>
        <v>1.1919999999999999</v>
      </c>
      <c r="AT74" s="101">
        <v>1849.4186</v>
      </c>
      <c r="AU74" s="101">
        <f t="shared" si="396"/>
        <v>1.1919999999999999</v>
      </c>
      <c r="AV74" s="101">
        <v>1499.8489</v>
      </c>
      <c r="AW74" s="101">
        <f t="shared" si="397"/>
        <v>1.1919999999999999</v>
      </c>
      <c r="AX74" s="195">
        <v>1216.3534</v>
      </c>
      <c r="AY74" s="188">
        <f t="shared" si="398"/>
        <v>1.1919999999999999</v>
      </c>
      <c r="AZ74" s="188">
        <v>986.44309999999996</v>
      </c>
      <c r="BA74" s="188">
        <f t="shared" si="399"/>
        <v>1.1919999999999999</v>
      </c>
      <c r="BB74" s="188">
        <v>799.9896</v>
      </c>
      <c r="BC74" s="188">
        <f t="shared" si="400"/>
        <v>1.1919999999999999</v>
      </c>
      <c r="BD74" s="188">
        <v>648.77869999999996</v>
      </c>
      <c r="BE74" s="188">
        <f t="shared" si="401"/>
        <v>1.1919999999999999</v>
      </c>
      <c r="BF74" s="188">
        <v>526.14909999999998</v>
      </c>
      <c r="BG74" s="188">
        <f t="shared" si="402"/>
        <v>1.1919999999999999</v>
      </c>
      <c r="BH74" s="188">
        <v>424.69850000000002</v>
      </c>
      <c r="BI74" s="188">
        <f t="shared" si="403"/>
        <v>1.1919999999999999</v>
      </c>
      <c r="BJ74" s="188">
        <v>346.4237</v>
      </c>
      <c r="BK74" s="188">
        <f t="shared" si="404"/>
        <v>1.1919999999999999</v>
      </c>
      <c r="BL74" s="189">
        <v>280.94409999999999</v>
      </c>
      <c r="BM74" s="189">
        <f t="shared" si="405"/>
        <v>1.1919999999999999</v>
      </c>
      <c r="BN74" s="189">
        <v>227.84110000000001</v>
      </c>
      <c r="BO74" s="189">
        <f t="shared" si="406"/>
        <v>1.1919999999999999</v>
      </c>
      <c r="BP74" s="189">
        <v>184.77549999999999</v>
      </c>
      <c r="BQ74" s="189">
        <f t="shared" si="407"/>
        <v>1.1919999999999999</v>
      </c>
      <c r="BR74" s="189">
        <v>149.85</v>
      </c>
      <c r="BS74" s="189">
        <f t="shared" si="408"/>
        <v>1.1919999999999999</v>
      </c>
      <c r="BT74" s="189">
        <v>121.52589999999999</v>
      </c>
      <c r="BU74" s="189">
        <f t="shared" si="409"/>
        <v>1.1919999999999999</v>
      </c>
      <c r="BV74" s="189">
        <v>98.555599999999998</v>
      </c>
      <c r="BW74" s="189">
        <f t="shared" si="410"/>
        <v>1.1919999999999999</v>
      </c>
      <c r="BX74" s="189">
        <v>79.927000000000007</v>
      </c>
      <c r="BY74" s="189">
        <f t="shared" si="411"/>
        <v>1.1919999999999999</v>
      </c>
      <c r="BZ74" s="189">
        <v>64.819500000000005</v>
      </c>
      <c r="CA74" s="189">
        <f t="shared" si="412"/>
        <v>1.1919999999999999</v>
      </c>
      <c r="CB74" s="189">
        <v>52.567599999999999</v>
      </c>
      <c r="CC74" s="189">
        <f t="shared" si="413"/>
        <v>1.1919999999999999</v>
      </c>
      <c r="CD74" s="189">
        <v>42.631500000000003</v>
      </c>
      <c r="CE74" s="189">
        <f t="shared" si="414"/>
        <v>1.1919999999999999</v>
      </c>
      <c r="CF74" s="189">
        <v>34.573399999999999</v>
      </c>
      <c r="CG74" s="189">
        <f t="shared" si="415"/>
        <v>1.1919999999999999</v>
      </c>
      <c r="CH74" s="189">
        <v>28.038499999999999</v>
      </c>
      <c r="CI74" s="189">
        <f t="shared" si="416"/>
        <v>1.1919999999999999</v>
      </c>
      <c r="CJ74" s="189">
        <v>22.738800000000001</v>
      </c>
      <c r="CK74" s="189">
        <f t="shared" si="417"/>
        <v>1.1919999999999999</v>
      </c>
      <c r="CL74" s="189">
        <v>18.440799999999999</v>
      </c>
      <c r="CM74" s="189">
        <f t="shared" si="418"/>
        <v>1.1919999999999999</v>
      </c>
      <c r="CN74" s="189">
        <v>14.9552</v>
      </c>
      <c r="CO74" s="189">
        <f t="shared" si="419"/>
        <v>1.1919999999999999</v>
      </c>
      <c r="CP74" s="189">
        <v>12.128399999999999</v>
      </c>
      <c r="CQ74" s="189">
        <f t="shared" si="420"/>
        <v>1.1919999999999999</v>
      </c>
      <c r="CR74" s="189">
        <v>9.8360000000000003</v>
      </c>
      <c r="CS74" s="189">
        <f t="shared" si="421"/>
        <v>1.1919999999999999</v>
      </c>
      <c r="CT74" s="189">
        <v>7.9767999999999999</v>
      </c>
      <c r="CU74" s="189">
        <f t="shared" si="422"/>
        <v>1.1919999999999999</v>
      </c>
      <c r="CV74" s="189">
        <v>6.4690000000000003</v>
      </c>
      <c r="CW74" s="189">
        <f t="shared" si="423"/>
        <v>1.1919999999999999</v>
      </c>
      <c r="CX74" s="189">
        <v>5.2462999999999997</v>
      </c>
      <c r="CY74" s="189">
        <f t="shared" si="424"/>
        <v>1.1919999999999999</v>
      </c>
      <c r="CZ74" s="189">
        <v>4.2546999999999997</v>
      </c>
      <c r="DA74" s="189">
        <f t="shared" si="425"/>
        <v>1.1919999999999999</v>
      </c>
      <c r="DB74" s="189">
        <v>3.4504999999999999</v>
      </c>
      <c r="DC74" s="189">
        <f t="shared" si="426"/>
        <v>1.1919999999999999</v>
      </c>
      <c r="DD74" s="189">
        <v>2.7982999999999998</v>
      </c>
      <c r="DE74" s="189">
        <f t="shared" si="427"/>
        <v>1.1919999999999999</v>
      </c>
      <c r="DF74" s="189">
        <v>2.2692999999999999</v>
      </c>
      <c r="DG74" s="189">
        <f t="shared" si="428"/>
        <v>1.1919999999999999</v>
      </c>
      <c r="DH74" s="189">
        <v>1.8404</v>
      </c>
      <c r="DI74" s="189">
        <f t="shared" si="429"/>
        <v>1.1919999999999999</v>
      </c>
      <c r="DJ74" s="189">
        <v>1.4924999999999999</v>
      </c>
      <c r="DK74" s="189">
        <f t="shared" si="430"/>
        <v>1.1919999999999999</v>
      </c>
      <c r="DL74" s="189">
        <v>1.2103999999999999</v>
      </c>
      <c r="DM74" s="189">
        <f t="shared" si="431"/>
        <v>1.1919999999999999</v>
      </c>
      <c r="DN74" s="184">
        <v>0.98160000000000003</v>
      </c>
      <c r="DO74" s="185">
        <f t="shared" si="432"/>
        <v>1.1919999999999999</v>
      </c>
      <c r="DP74" s="185">
        <v>0.79610000000000003</v>
      </c>
      <c r="DQ74" s="185">
        <f t="shared" si="433"/>
        <v>1.1919999999999999</v>
      </c>
      <c r="DR74" s="185">
        <v>0.64559999999999995</v>
      </c>
      <c r="DS74" s="185">
        <f t="shared" si="434"/>
        <v>1.1919999999999999</v>
      </c>
      <c r="DT74" s="185">
        <v>0.52359999999999995</v>
      </c>
      <c r="DU74" s="185">
        <f t="shared" si="435"/>
        <v>1.1919999999999999</v>
      </c>
      <c r="DV74" s="185">
        <v>0.42459999999999998</v>
      </c>
      <c r="DW74" s="185">
        <f t="shared" si="436"/>
        <v>1.1919999999999999</v>
      </c>
      <c r="DX74" s="185">
        <v>0.34439999999999998</v>
      </c>
      <c r="DY74" s="185">
        <f t="shared" si="437"/>
        <v>1.1919999999999999</v>
      </c>
      <c r="DZ74" s="185">
        <v>0.27929999999999999</v>
      </c>
      <c r="EA74" s="185">
        <f t="shared" si="438"/>
        <v>1.1919999999999999</v>
      </c>
    </row>
    <row r="75" spans="1:131" ht="15" customHeight="1" x14ac:dyDescent="0.25">
      <c r="A75" s="42" t="s">
        <v>43</v>
      </c>
      <c r="B75" s="6">
        <v>1008</v>
      </c>
      <c r="C75" s="6">
        <v>2</v>
      </c>
      <c r="D75" s="67">
        <f>(LARGE('Annual Heat Inputs'!D75:K75,1)+LARGE('Annual Heat Inputs'!D75:K75,2)+LARGE('Annual Heat Inputs'!D75:K75,3))/3</f>
        <v>3836094.8593333331</v>
      </c>
      <c r="E75" s="68">
        <v>1165162556</v>
      </c>
      <c r="F75" s="107">
        <f t="shared" si="375"/>
        <v>3.2923258987163444E-3</v>
      </c>
      <c r="G75" s="97">
        <v>161456</v>
      </c>
      <c r="H75" s="101">
        <f t="shared" si="376"/>
        <v>531.56577030314611</v>
      </c>
      <c r="I75" s="101">
        <f>MIN(H75,'SO2 Annual Emissions'!L75,' Retirement Adjustments'!D75)</f>
        <v>531.56577030314611</v>
      </c>
      <c r="J75" s="101">
        <v>80318.265899999999</v>
      </c>
      <c r="K75" s="101">
        <f t="shared" ref="K75:K78" si="439">PRODUCT(F75,J75)+H75</f>
        <v>795.99967726570185</v>
      </c>
      <c r="L75" s="101">
        <v>65136.826500000003</v>
      </c>
      <c r="M75" s="101">
        <f t="shared" ref="M75:M78" si="440">PRODUCT(F75,L75)+K75</f>
        <v>1010.451338111845</v>
      </c>
      <c r="N75" s="101">
        <v>52824.922500000001</v>
      </c>
      <c r="O75" s="101">
        <f t="shared" ref="O75:O78" si="441">PRODUCT(F75,N75)+M75</f>
        <v>1184.3681985562787</v>
      </c>
      <c r="P75" s="101">
        <v>42840.1656</v>
      </c>
      <c r="Q75" s="101">
        <f t="shared" ref="Q75:Q78" si="442">PRODUCT(F75,P75)+O75</f>
        <v>1325.4119852664558</v>
      </c>
      <c r="R75" s="101">
        <v>34742.6878</v>
      </c>
      <c r="S75" s="101">
        <f t="shared" ref="S75:S78" si="443">PRODUCT(F75,R75)+Q75</f>
        <v>1439.7962361014122</v>
      </c>
      <c r="T75" s="101">
        <v>28175.762999999999</v>
      </c>
      <c r="U75" s="101">
        <f t="shared" ref="U75:U78" si="444">PRODUCT(F75,T75)+S75</f>
        <v>1532.560030342406</v>
      </c>
      <c r="V75" s="101">
        <v>22850.0923</v>
      </c>
      <c r="W75" s="101">
        <f t="shared" ref="W75:W78" si="445">PRODUCT(F75,V75)+U75</f>
        <v>1607.7899810097549</v>
      </c>
      <c r="X75" s="101">
        <v>18531.058700000001</v>
      </c>
      <c r="Y75" s="101">
        <f t="shared" ref="Y75:Y78" si="446">PRODUCT(F75,X75)+W75</f>
        <v>1668.8002654983977</v>
      </c>
      <c r="Z75" s="101">
        <v>15028.391600000001</v>
      </c>
      <c r="AA75" s="101">
        <f t="shared" ref="AA75:AA78" si="447">PRODUCT(F75,Z75)+Y75</f>
        <v>1718.2786283791288</v>
      </c>
      <c r="AB75" s="101">
        <v>12187.784799999999</v>
      </c>
      <c r="AC75" s="101">
        <f t="shared" ref="AC75:AC78" si="448">PRODUCT(F75,AB75)+AA75</f>
        <v>1758.4047879241502</v>
      </c>
      <c r="AD75" s="101">
        <v>9884.0980999999992</v>
      </c>
      <c r="AE75" s="101">
        <f t="shared" ref="AE75:AE78" si="449">PRODUCT(F75,AD75)+AC75</f>
        <v>1790.9464600842332</v>
      </c>
      <c r="AF75" s="101">
        <v>8015.8451999999997</v>
      </c>
      <c r="AG75" s="101">
        <f t="shared" ref="AG75:AG78" si="450">PRODUCT(F75,AF75)+AE75</f>
        <v>1817.3372348362943</v>
      </c>
      <c r="AH75" s="101">
        <v>6500.7219999999998</v>
      </c>
      <c r="AI75" s="101">
        <f t="shared" ref="AI75:AI78" si="451">PRODUCT(F75,AH75)+AG75</f>
        <v>1838.7397302372494</v>
      </c>
      <c r="AJ75" s="101">
        <v>5271.9813999999997</v>
      </c>
      <c r="AK75" s="101">
        <f t="shared" ref="AK75:AK78" si="452">PRODUCT(F75,AJ75)+AI75</f>
        <v>1856.0968111380203</v>
      </c>
      <c r="AL75" s="101">
        <v>4275.4924000000001</v>
      </c>
      <c r="AM75" s="101">
        <f t="shared" ref="AM75:AM78" si="453">PRODUCT(F75,AL75)+AK75</f>
        <v>1870.1731254963051</v>
      </c>
      <c r="AN75" s="101">
        <v>3467.3557999999998</v>
      </c>
      <c r="AO75" s="101">
        <f t="shared" ref="AO75:AO78" si="454">PRODUCT(F75,AN75)+AM75</f>
        <v>1881.5887907967094</v>
      </c>
      <c r="AP75" s="101">
        <v>2811.97</v>
      </c>
      <c r="AQ75" s="101">
        <f t="shared" ref="AQ75:AQ78" si="455">PRODUCT(F75,AP75)+AO75</f>
        <v>1890.8467124541228</v>
      </c>
      <c r="AR75" s="101">
        <v>2280.4625999999998</v>
      </c>
      <c r="AS75" s="101">
        <f t="shared" ref="AS75:AS78" si="456">PRODUCT(F75,AR75)+AQ75</f>
        <v>1898.3547385331567</v>
      </c>
      <c r="AT75" s="101">
        <v>1849.4186</v>
      </c>
      <c r="AU75" s="101">
        <f t="shared" ref="AU75:AU78" si="457">PRODUCT(F75,AT75)+AS75</f>
        <v>1904.4436272875043</v>
      </c>
      <c r="AV75" s="101">
        <v>1499.8489</v>
      </c>
      <c r="AW75" s="101">
        <f t="shared" ref="AW75:AW78" si="458">PRODUCT(F75,AV75)+AU75</f>
        <v>1909.3816186651356</v>
      </c>
      <c r="AX75" s="195">
        <v>1216.3534</v>
      </c>
      <c r="AY75" s="188">
        <f t="shared" ref="AY75:AY78" si="459">PRODUCT(F75,AX75)+AW75</f>
        <v>1913.3862504659473</v>
      </c>
      <c r="AZ75" s="188">
        <v>986.44309999999996</v>
      </c>
      <c r="BA75" s="188">
        <f t="shared" ref="BA75:BA78" si="460">PRODUCT(F75,AZ75)+AY75</f>
        <v>1916.6339426316874</v>
      </c>
      <c r="BB75" s="188">
        <v>799.9896</v>
      </c>
      <c r="BC75" s="188">
        <f t="shared" ref="BC75:BC78" si="461">PRODUCT(F75,BB75)+BA75</f>
        <v>1919.2677691104711</v>
      </c>
      <c r="BD75" s="188">
        <v>648.77869999999996</v>
      </c>
      <c r="BE75" s="188">
        <f t="shared" ref="BE75:BE78" si="462">PRODUCT(F75,BD75)+BC75</f>
        <v>1921.4037600270167</v>
      </c>
      <c r="BF75" s="188">
        <v>526.14909999999998</v>
      </c>
      <c r="BG75" s="188">
        <f t="shared" ref="BG75:BG78" si="463">PRODUCT(F75,BF75)+BE75</f>
        <v>1923.136014335533</v>
      </c>
      <c r="BH75" s="188">
        <v>424.69850000000002</v>
      </c>
      <c r="BI75" s="188">
        <f t="shared" ref="BI75:BI78" si="464">PRODUCT(F75,BH75)+BG75</f>
        <v>1924.534260206229</v>
      </c>
      <c r="BJ75" s="188">
        <v>346.4237</v>
      </c>
      <c r="BK75" s="188">
        <f t="shared" ref="BK75:BK78" si="465">PRODUCT(F75,BJ75)+BI75</f>
        <v>1925.6747999256681</v>
      </c>
      <c r="BL75" s="189">
        <v>280.94409999999999</v>
      </c>
      <c r="BM75" s="189">
        <f t="shared" ref="BM75:BM78" si="466">PRODUCT(F75,BL75)+BK75</f>
        <v>1926.5997594621897</v>
      </c>
      <c r="BN75" s="189">
        <v>227.84110000000001</v>
      </c>
      <c r="BO75" s="189">
        <f t="shared" ref="BO75:BO78" si="467">PRODUCT(F75,BN75)+BM75</f>
        <v>1927.3498866165116</v>
      </c>
      <c r="BP75" s="189">
        <v>184.77549999999999</v>
      </c>
      <c r="BQ75" s="189">
        <f t="shared" ref="BQ75:BQ78" si="468">PRODUCT(F75,BP75)+BO75</f>
        <v>1927.9582277806098</v>
      </c>
      <c r="BR75" s="189">
        <v>149.85</v>
      </c>
      <c r="BS75" s="189">
        <f t="shared" ref="BS75:BS78" si="469">PRODUCT(F75,BR75)+BQ75</f>
        <v>1928.4515828165324</v>
      </c>
      <c r="BT75" s="189">
        <v>121.52589999999999</v>
      </c>
      <c r="BU75" s="189">
        <f t="shared" ref="BU75:BU78" si="470">PRODUCT(F75,BT75)+BS75</f>
        <v>1928.8516856844672</v>
      </c>
      <c r="BV75" s="189">
        <v>98.555599999999998</v>
      </c>
      <c r="BW75" s="189">
        <f t="shared" ref="BW75:BW78" si="471">PRODUCT(F75,BV75)+BU75</f>
        <v>1929.1761628388108</v>
      </c>
      <c r="BX75" s="189">
        <v>79.927000000000007</v>
      </c>
      <c r="BY75" s="189">
        <f t="shared" ref="BY75:BY78" si="472">PRODUCT(F75,BX75)+BW75</f>
        <v>1929.4393085709175</v>
      </c>
      <c r="BZ75" s="189">
        <v>64.819500000000005</v>
      </c>
      <c r="CA75" s="189">
        <f t="shared" ref="CA75:CA78" si="473">PRODUCT(F75,BZ75)+BY75</f>
        <v>1929.6527154895093</v>
      </c>
      <c r="CB75" s="189">
        <v>52.567599999999999</v>
      </c>
      <c r="CC75" s="189">
        <f t="shared" ref="CC75:CC78" si="474">PRODUCT(F75,CB75)+CA75</f>
        <v>1929.8257851604226</v>
      </c>
      <c r="CD75" s="189">
        <v>42.631500000000003</v>
      </c>
      <c r="CE75" s="189">
        <f t="shared" ref="CE75:CE78" si="475">PRODUCT(F75,CD75)+CC75</f>
        <v>1929.9661419519737</v>
      </c>
      <c r="CF75" s="189">
        <v>34.573399999999999</v>
      </c>
      <c r="CG75" s="189">
        <f t="shared" ref="CG75:CG78" si="476">PRODUCT(F75,CF75)+CE75</f>
        <v>1930.0799688522004</v>
      </c>
      <c r="CH75" s="189">
        <v>28.038499999999999</v>
      </c>
      <c r="CI75" s="189">
        <f t="shared" ref="CI75:CI78" si="477">PRODUCT(F75,CH75)+CG75</f>
        <v>1930.1722807319115</v>
      </c>
      <c r="CJ75" s="189">
        <v>22.738800000000001</v>
      </c>
      <c r="CK75" s="189">
        <f t="shared" ref="CK75:CK78" si="478">PRODUCT(F75,CJ75)+CI75</f>
        <v>1930.2471442720573</v>
      </c>
      <c r="CL75" s="189">
        <v>18.440799999999999</v>
      </c>
      <c r="CM75" s="189">
        <f t="shared" ref="CM75:CM78" si="479">PRODUCT(F75,CL75)+CK75</f>
        <v>1930.3078573954904</v>
      </c>
      <c r="CN75" s="189">
        <v>14.9552</v>
      </c>
      <c r="CO75" s="189">
        <f t="shared" ref="CO75:CO78" si="480">PRODUCT(F75,CN75)+CM75</f>
        <v>1930.3570947877708</v>
      </c>
      <c r="CP75" s="189">
        <v>12.128399999999999</v>
      </c>
      <c r="CQ75" s="189">
        <f t="shared" ref="CQ75:CQ78" si="481">PRODUCT(F75,CP75)+CO75</f>
        <v>1930.397025433201</v>
      </c>
      <c r="CR75" s="189">
        <v>9.8360000000000003</v>
      </c>
      <c r="CS75" s="189">
        <f t="shared" ref="CS75:CS78" si="482">PRODUCT(F75,CR75)+CQ75</f>
        <v>1930.4294087507408</v>
      </c>
      <c r="CT75" s="189">
        <v>7.9767999999999999</v>
      </c>
      <c r="CU75" s="189">
        <f t="shared" ref="CU75:CU78" si="483">PRODUCT(F75,CT75)+CS75</f>
        <v>1930.4556709759697</v>
      </c>
      <c r="CV75" s="189">
        <v>6.4690000000000003</v>
      </c>
      <c r="CW75" s="189">
        <f t="shared" ref="CW75:CW78" si="484">PRODUCT(F75,CV75)+CU75</f>
        <v>1930.4769690322084</v>
      </c>
      <c r="CX75" s="189">
        <v>5.2462999999999997</v>
      </c>
      <c r="CY75" s="189">
        <f t="shared" ref="CY75:CY78" si="485">PRODUCT(F75,CX75)+CW75</f>
        <v>1930.4942415615708</v>
      </c>
      <c r="CZ75" s="189">
        <v>4.2546999999999997</v>
      </c>
      <c r="DA75" s="189">
        <f t="shared" ref="DA75:DA78" si="486">PRODUCT(F75,CZ75)+CY75</f>
        <v>1930.5082494205722</v>
      </c>
      <c r="DB75" s="189">
        <v>3.4504999999999999</v>
      </c>
      <c r="DC75" s="189">
        <f t="shared" ref="DC75:DC78" si="487">PRODUCT(F75,DB75)+DA75</f>
        <v>1930.5196095910858</v>
      </c>
      <c r="DD75" s="189">
        <v>2.7982999999999998</v>
      </c>
      <c r="DE75" s="189">
        <f t="shared" ref="DE75:DE78" si="488">PRODUCT(F75,DD75)+DC75</f>
        <v>1930.5288225066481</v>
      </c>
      <c r="DF75" s="189">
        <v>2.2692999999999999</v>
      </c>
      <c r="DG75" s="189">
        <f t="shared" ref="DG75:DG78" si="489">PRODUCT(F75,DF75)+DE75</f>
        <v>1930.5362937818102</v>
      </c>
      <c r="DH75" s="189">
        <v>1.8404</v>
      </c>
      <c r="DI75" s="189">
        <f t="shared" ref="DI75:DI78" si="490">PRODUCT(F75,DH75)+DG75</f>
        <v>1930.5423529783941</v>
      </c>
      <c r="DJ75" s="189">
        <v>1.4924999999999999</v>
      </c>
      <c r="DK75" s="189">
        <f t="shared" ref="DK75:DK78" si="491">PRODUCT(F75,DJ75)+DI75</f>
        <v>1930.5472667747979</v>
      </c>
      <c r="DL75" s="189">
        <v>1.2103999999999999</v>
      </c>
      <c r="DM75" s="189">
        <f t="shared" ref="DM75:DM78" si="492">PRODUCT(F75,DL75)+DK75</f>
        <v>1930.5512518060657</v>
      </c>
      <c r="DN75" s="184">
        <v>0.98160000000000003</v>
      </c>
      <c r="DO75" s="185">
        <f t="shared" ref="DO75:DO78" si="493">PRODUCT(F75,DN75)+DM75</f>
        <v>1930.554483553168</v>
      </c>
      <c r="DP75" s="185">
        <v>0.79610000000000003</v>
      </c>
      <c r="DQ75" s="185">
        <f t="shared" ref="DQ75:DQ78" si="494">PRODUCT(F75,DP75)+DO75</f>
        <v>1930.5571045738159</v>
      </c>
      <c r="DR75" s="185">
        <v>0.64559999999999995</v>
      </c>
      <c r="DS75" s="185">
        <f t="shared" ref="DS75:DS78" si="495">PRODUCT(F75,DR75)+DQ75</f>
        <v>1930.559230099416</v>
      </c>
      <c r="DT75" s="185">
        <v>0.52359999999999995</v>
      </c>
      <c r="DU75" s="185">
        <f t="shared" ref="DU75:DU78" si="496">PRODUCT(F75,DT75)+DS75</f>
        <v>1930.5609539612567</v>
      </c>
      <c r="DV75" s="185">
        <v>0.42459999999999998</v>
      </c>
      <c r="DW75" s="185">
        <f t="shared" ref="DW75:DW78" si="497">PRODUCT(F75,DV75)+DU75</f>
        <v>1930.5623518828334</v>
      </c>
      <c r="DX75" s="185">
        <v>0.34439999999999998</v>
      </c>
      <c r="DY75" s="185">
        <f t="shared" ref="DY75:DY78" si="498">PRODUCT(F75,DX75)+DW75</f>
        <v>1930.5634857598729</v>
      </c>
      <c r="DZ75" s="185">
        <v>0.27929999999999999</v>
      </c>
      <c r="EA75" s="185">
        <f t="shared" ref="EA75:EA78" si="499">PRODUCT(F75,DZ75)+DY75</f>
        <v>1930.5644053064964</v>
      </c>
    </row>
    <row r="76" spans="1:131" ht="15" customHeight="1" x14ac:dyDescent="0.25">
      <c r="A76" s="42" t="s">
        <v>43</v>
      </c>
      <c r="B76" s="6">
        <v>1008</v>
      </c>
      <c r="C76" s="6">
        <v>4</v>
      </c>
      <c r="D76" s="67">
        <f>(LARGE('Annual Heat Inputs'!D76:K76,1)+LARGE('Annual Heat Inputs'!D76:K76,2)+LARGE('Annual Heat Inputs'!D76:K76,3))/3</f>
        <v>3321288.8660000004</v>
      </c>
      <c r="E76" s="68">
        <v>1165162556</v>
      </c>
      <c r="F76" s="107">
        <f t="shared" si="375"/>
        <v>2.8504939923592949E-3</v>
      </c>
      <c r="G76" s="97">
        <v>161456</v>
      </c>
      <c r="H76" s="101">
        <f t="shared" si="376"/>
        <v>460.22935803036233</v>
      </c>
      <c r="I76" s="101">
        <f>MIN(H76,'SO2 Annual Emissions'!L76,' Retirement Adjustments'!D76)</f>
        <v>460.22935803036233</v>
      </c>
      <c r="J76" s="101">
        <v>80318.265899999999</v>
      </c>
      <c r="K76" s="101">
        <f t="shared" si="439"/>
        <v>689.17609245502877</v>
      </c>
      <c r="L76" s="101">
        <v>65136.826500000003</v>
      </c>
      <c r="M76" s="101">
        <f t="shared" si="440"/>
        <v>874.84822507462854</v>
      </c>
      <c r="N76" s="101">
        <v>52824.922500000001</v>
      </c>
      <c r="O76" s="101">
        <f t="shared" si="441"/>
        <v>1025.425349307724</v>
      </c>
      <c r="P76" s="101">
        <v>42840.1656</v>
      </c>
      <c r="Q76" s="101">
        <f t="shared" si="442"/>
        <v>1147.5409839822014</v>
      </c>
      <c r="R76" s="101">
        <v>34742.6878</v>
      </c>
      <c r="S76" s="101">
        <f t="shared" si="443"/>
        <v>1246.574806834516</v>
      </c>
      <c r="T76" s="101">
        <v>28175.762999999999</v>
      </c>
      <c r="U76" s="101">
        <f t="shared" si="444"/>
        <v>1326.8896499961554</v>
      </c>
      <c r="V76" s="101">
        <v>22850.0923</v>
      </c>
      <c r="W76" s="101">
        <f t="shared" si="445"/>
        <v>1392.0237008221609</v>
      </c>
      <c r="X76" s="101">
        <v>18531.058700000001</v>
      </c>
      <c r="Y76" s="101">
        <f t="shared" si="446"/>
        <v>1444.8463723185682</v>
      </c>
      <c r="Z76" s="101">
        <v>15028.391600000001</v>
      </c>
      <c r="AA76" s="101">
        <f t="shared" si="447"/>
        <v>1487.6847122891911</v>
      </c>
      <c r="AB76" s="101">
        <v>12187.784799999999</v>
      </c>
      <c r="AC76" s="101">
        <f t="shared" si="448"/>
        <v>1522.425919641759</v>
      </c>
      <c r="AD76" s="101">
        <v>9884.0980999999992</v>
      </c>
      <c r="AE76" s="101">
        <f t="shared" si="449"/>
        <v>1550.600481895699</v>
      </c>
      <c r="AF76" s="101">
        <v>8015.8451999999997</v>
      </c>
      <c r="AG76" s="101">
        <f t="shared" si="450"/>
        <v>1573.4496004819812</v>
      </c>
      <c r="AH76" s="101">
        <v>6500.7219999999998</v>
      </c>
      <c r="AI76" s="101">
        <f t="shared" si="451"/>
        <v>1591.9798694889791</v>
      </c>
      <c r="AJ76" s="101">
        <v>5271.9813999999997</v>
      </c>
      <c r="AK76" s="101">
        <f t="shared" si="452"/>
        <v>1607.0076207975092</v>
      </c>
      <c r="AL76" s="101">
        <v>4275.4924000000001</v>
      </c>
      <c r="AM76" s="101">
        <f t="shared" si="453"/>
        <v>1619.194886198087</v>
      </c>
      <c r="AN76" s="101">
        <v>3467.3557999999998</v>
      </c>
      <c r="AO76" s="101">
        <f t="shared" si="454"/>
        <v>1629.0785630753592</v>
      </c>
      <c r="AP76" s="101">
        <v>2811.97</v>
      </c>
      <c r="AQ76" s="101">
        <f t="shared" si="455"/>
        <v>1637.0940666670538</v>
      </c>
      <c r="AR76" s="101">
        <v>2280.4625999999998</v>
      </c>
      <c r="AS76" s="101">
        <f t="shared" si="456"/>
        <v>1643.5945116081539</v>
      </c>
      <c r="AT76" s="101">
        <v>1849.4186</v>
      </c>
      <c r="AU76" s="101">
        <f t="shared" si="457"/>
        <v>1648.8662682168115</v>
      </c>
      <c r="AV76" s="101">
        <v>1499.8489</v>
      </c>
      <c r="AW76" s="101">
        <f t="shared" si="458"/>
        <v>1653.1415784957082</v>
      </c>
      <c r="AX76" s="195">
        <v>1216.3534</v>
      </c>
      <c r="AY76" s="188">
        <f t="shared" si="459"/>
        <v>1656.6087865549941</v>
      </c>
      <c r="AZ76" s="188">
        <v>986.44309999999996</v>
      </c>
      <c r="BA76" s="188">
        <f t="shared" si="460"/>
        <v>1659.4206366853484</v>
      </c>
      <c r="BB76" s="188">
        <v>799.9896</v>
      </c>
      <c r="BC76" s="188">
        <f t="shared" si="461"/>
        <v>1661.7010022340983</v>
      </c>
      <c r="BD76" s="188">
        <v>648.77869999999996</v>
      </c>
      <c r="BE76" s="188">
        <f t="shared" si="462"/>
        <v>1663.550342020819</v>
      </c>
      <c r="BF76" s="188">
        <v>526.14909999999998</v>
      </c>
      <c r="BG76" s="188">
        <f t="shared" si="463"/>
        <v>1665.0501268694543</v>
      </c>
      <c r="BH76" s="188">
        <v>424.69850000000002</v>
      </c>
      <c r="BI76" s="188">
        <f t="shared" si="464"/>
        <v>1666.2607273922683</v>
      </c>
      <c r="BJ76" s="188">
        <v>346.4237</v>
      </c>
      <c r="BK76" s="188">
        <f t="shared" si="465"/>
        <v>1667.2482060679292</v>
      </c>
      <c r="BL76" s="189">
        <v>280.94409999999999</v>
      </c>
      <c r="BM76" s="189">
        <f t="shared" si="466"/>
        <v>1668.049035537168</v>
      </c>
      <c r="BN76" s="189">
        <v>227.84110000000001</v>
      </c>
      <c r="BO76" s="189">
        <f t="shared" si="467"/>
        <v>1668.6984952239306</v>
      </c>
      <c r="BP76" s="189">
        <v>184.77549999999999</v>
      </c>
      <c r="BQ76" s="189">
        <f t="shared" si="468"/>
        <v>1669.2251966766157</v>
      </c>
      <c r="BR76" s="189">
        <v>149.85</v>
      </c>
      <c r="BS76" s="189">
        <f t="shared" si="469"/>
        <v>1669.6523432013707</v>
      </c>
      <c r="BT76" s="189">
        <v>121.52589999999999</v>
      </c>
      <c r="BU76" s="189">
        <f t="shared" si="470"/>
        <v>1669.9987520492368</v>
      </c>
      <c r="BV76" s="189">
        <v>98.555599999999998</v>
      </c>
      <c r="BW76" s="189">
        <f t="shared" si="471"/>
        <v>1670.2796841949503</v>
      </c>
      <c r="BX76" s="189">
        <v>79.927000000000007</v>
      </c>
      <c r="BY76" s="189">
        <f t="shared" si="472"/>
        <v>1670.5075156282776</v>
      </c>
      <c r="BZ76" s="189">
        <v>64.819500000000005</v>
      </c>
      <c r="CA76" s="189">
        <f t="shared" si="473"/>
        <v>1670.6922832236153</v>
      </c>
      <c r="CB76" s="189">
        <v>52.567599999999999</v>
      </c>
      <c r="CC76" s="189">
        <f t="shared" si="474"/>
        <v>1670.8421268516081</v>
      </c>
      <c r="CD76" s="189">
        <v>42.631500000000003</v>
      </c>
      <c r="CE76" s="189">
        <f t="shared" si="475"/>
        <v>1670.9636476862433</v>
      </c>
      <c r="CF76" s="189">
        <v>34.573399999999999</v>
      </c>
      <c r="CG76" s="189">
        <f t="shared" si="476"/>
        <v>1671.0621989552387</v>
      </c>
      <c r="CH76" s="189">
        <v>28.038499999999999</v>
      </c>
      <c r="CI76" s="189">
        <f t="shared" si="477"/>
        <v>1671.1421225310435</v>
      </c>
      <c r="CJ76" s="189">
        <v>22.738800000000001</v>
      </c>
      <c r="CK76" s="189">
        <f t="shared" si="478"/>
        <v>1671.2069393438369</v>
      </c>
      <c r="CL76" s="189">
        <v>18.440799999999999</v>
      </c>
      <c r="CM76" s="189">
        <f t="shared" si="479"/>
        <v>1671.2595047334512</v>
      </c>
      <c r="CN76" s="189">
        <v>14.9552</v>
      </c>
      <c r="CO76" s="189">
        <f t="shared" si="480"/>
        <v>1671.3021344412057</v>
      </c>
      <c r="CP76" s="189">
        <v>12.128399999999999</v>
      </c>
      <c r="CQ76" s="189">
        <f t="shared" si="481"/>
        <v>1671.3367063725427</v>
      </c>
      <c r="CR76" s="189">
        <v>9.8360000000000003</v>
      </c>
      <c r="CS76" s="189">
        <f t="shared" si="482"/>
        <v>1671.3647438314515</v>
      </c>
      <c r="CT76" s="189">
        <v>7.9767999999999999</v>
      </c>
      <c r="CU76" s="189">
        <f t="shared" si="483"/>
        <v>1671.3874816519296</v>
      </c>
      <c r="CV76" s="189">
        <v>6.4690000000000003</v>
      </c>
      <c r="CW76" s="189">
        <f t="shared" si="484"/>
        <v>1671.4059214975662</v>
      </c>
      <c r="CX76" s="189">
        <v>5.2462999999999997</v>
      </c>
      <c r="CY76" s="189">
        <f t="shared" si="485"/>
        <v>1671.4208760441984</v>
      </c>
      <c r="CZ76" s="189">
        <v>4.2546999999999997</v>
      </c>
      <c r="DA76" s="189">
        <f t="shared" si="486"/>
        <v>1671.4330040409877</v>
      </c>
      <c r="DB76" s="189">
        <v>3.4504999999999999</v>
      </c>
      <c r="DC76" s="189">
        <f t="shared" si="487"/>
        <v>1671.4428396705084</v>
      </c>
      <c r="DD76" s="189">
        <v>2.7982999999999998</v>
      </c>
      <c r="DE76" s="189">
        <f t="shared" si="488"/>
        <v>1671.4508162078473</v>
      </c>
      <c r="DF76" s="189">
        <v>2.2692999999999999</v>
      </c>
      <c r="DG76" s="189">
        <f t="shared" si="489"/>
        <v>1671.4572848338642</v>
      </c>
      <c r="DH76" s="189">
        <v>1.8404</v>
      </c>
      <c r="DI76" s="189">
        <f t="shared" si="490"/>
        <v>1671.4625308830077</v>
      </c>
      <c r="DJ76" s="189">
        <v>1.4924999999999999</v>
      </c>
      <c r="DK76" s="189">
        <f t="shared" si="491"/>
        <v>1671.4667852452912</v>
      </c>
      <c r="DL76" s="189">
        <v>1.2103999999999999</v>
      </c>
      <c r="DM76" s="189">
        <f t="shared" si="492"/>
        <v>1671.4702354832195</v>
      </c>
      <c r="DN76" s="184">
        <v>0.98160000000000003</v>
      </c>
      <c r="DO76" s="185">
        <f t="shared" si="493"/>
        <v>1671.4730335281224</v>
      </c>
      <c r="DP76" s="185">
        <v>0.79610000000000003</v>
      </c>
      <c r="DQ76" s="185">
        <f t="shared" si="494"/>
        <v>1671.4753028063897</v>
      </c>
      <c r="DR76" s="185">
        <v>0.64559999999999995</v>
      </c>
      <c r="DS76" s="185">
        <f t="shared" si="495"/>
        <v>1671.4771430853111</v>
      </c>
      <c r="DT76" s="185">
        <v>0.52359999999999995</v>
      </c>
      <c r="DU76" s="185">
        <f t="shared" si="496"/>
        <v>1671.4786356039656</v>
      </c>
      <c r="DV76" s="185">
        <v>0.42459999999999998</v>
      </c>
      <c r="DW76" s="185">
        <f t="shared" si="497"/>
        <v>1671.4798459237147</v>
      </c>
      <c r="DX76" s="185">
        <v>0.34439999999999998</v>
      </c>
      <c r="DY76" s="185">
        <f t="shared" si="498"/>
        <v>1671.4808276338456</v>
      </c>
      <c r="DZ76" s="185">
        <v>0.27929999999999999</v>
      </c>
      <c r="EA76" s="185">
        <f t="shared" si="499"/>
        <v>1671.4816237768177</v>
      </c>
    </row>
    <row r="77" spans="1:131" ht="15" customHeight="1" x14ac:dyDescent="0.25">
      <c r="A77" s="42" t="s">
        <v>44</v>
      </c>
      <c r="B77" s="6">
        <v>6085</v>
      </c>
      <c r="C77" s="6">
        <v>14</v>
      </c>
      <c r="D77" s="67">
        <f>(LARGE('Annual Heat Inputs'!D77:K77,1)+LARGE('Annual Heat Inputs'!D77:K77,2)+LARGE('Annual Heat Inputs'!D77:K77,3))/3</f>
        <v>18260357.925999999</v>
      </c>
      <c r="E77" s="68">
        <v>1165162556</v>
      </c>
      <c r="F77" s="107">
        <f t="shared" si="375"/>
        <v>1.5671940221532486E-2</v>
      </c>
      <c r="G77" s="97">
        <v>161456</v>
      </c>
      <c r="H77" s="101">
        <f t="shared" si="376"/>
        <v>2530.328780407749</v>
      </c>
      <c r="I77" s="101">
        <f>MIN(H77,'SO2 Annual Emissions'!L77,' Retirement Adjustments'!D77)</f>
        <v>2530.328780407749</v>
      </c>
      <c r="J77" s="101">
        <v>80318.265899999999</v>
      </c>
      <c r="K77" s="101">
        <f t="shared" si="439"/>
        <v>3789.0718422896998</v>
      </c>
      <c r="L77" s="101">
        <v>65136.826500000003</v>
      </c>
      <c r="M77" s="101">
        <f t="shared" si="440"/>
        <v>4809.8922934180328</v>
      </c>
      <c r="N77" s="101">
        <v>52824.922500000001</v>
      </c>
      <c r="O77" s="101">
        <f t="shared" si="441"/>
        <v>5637.7613210451191</v>
      </c>
      <c r="P77" s="101">
        <v>42840.1656</v>
      </c>
      <c r="Q77" s="101">
        <f t="shared" si="442"/>
        <v>6309.1498354088717</v>
      </c>
      <c r="R77" s="101">
        <v>34742.6878</v>
      </c>
      <c r="S77" s="101">
        <f t="shared" si="443"/>
        <v>6853.6351617458376</v>
      </c>
      <c r="T77" s="101">
        <v>28175.762999999999</v>
      </c>
      <c r="U77" s="101">
        <f t="shared" si="444"/>
        <v>7295.2040351779042</v>
      </c>
      <c r="V77" s="101">
        <v>22850.0923</v>
      </c>
      <c r="W77" s="101">
        <f t="shared" si="445"/>
        <v>7653.3093157600042</v>
      </c>
      <c r="X77" s="101">
        <v>18531.058700000001</v>
      </c>
      <c r="Y77" s="101">
        <f t="shared" si="446"/>
        <v>7943.7269599481133</v>
      </c>
      <c r="Z77" s="101">
        <v>15028.391600000001</v>
      </c>
      <c r="AA77" s="101">
        <f t="shared" si="447"/>
        <v>8179.2510147290941</v>
      </c>
      <c r="AB77" s="101">
        <v>12187.784799999999</v>
      </c>
      <c r="AC77" s="101">
        <f t="shared" si="448"/>
        <v>8370.2572495475961</v>
      </c>
      <c r="AD77" s="101">
        <v>9884.0980999999992</v>
      </c>
      <c r="AE77" s="101">
        <f t="shared" si="449"/>
        <v>8525.1602441145587</v>
      </c>
      <c r="AF77" s="101">
        <v>8015.8451999999997</v>
      </c>
      <c r="AG77" s="101">
        <f t="shared" si="450"/>
        <v>8650.7840909140177</v>
      </c>
      <c r="AH77" s="101">
        <v>6500.7219999999998</v>
      </c>
      <c r="AI77" s="101">
        <f t="shared" si="451"/>
        <v>8752.6630174948186</v>
      </c>
      <c r="AJ77" s="101">
        <v>5271.9813999999997</v>
      </c>
      <c r="AK77" s="101">
        <f t="shared" si="452"/>
        <v>8835.2851948446496</v>
      </c>
      <c r="AL77" s="101">
        <v>4275.4924000000001</v>
      </c>
      <c r="AM77" s="101">
        <f t="shared" si="453"/>
        <v>8902.2904561550658</v>
      </c>
      <c r="AN77" s="101">
        <v>3467.3557999999998</v>
      </c>
      <c r="AO77" s="101">
        <f t="shared" si="454"/>
        <v>8956.6306489794497</v>
      </c>
      <c r="AP77" s="101">
        <v>2811.97</v>
      </c>
      <c r="AQ77" s="101">
        <f t="shared" si="455"/>
        <v>9000.6996747241919</v>
      </c>
      <c r="AR77" s="101">
        <v>2280.4625999999998</v>
      </c>
      <c r="AS77" s="101">
        <f t="shared" si="456"/>
        <v>9036.438948268833</v>
      </c>
      <c r="AT77" s="101">
        <v>1849.4186</v>
      </c>
      <c r="AU77" s="101">
        <f t="shared" si="457"/>
        <v>9065.4229260126231</v>
      </c>
      <c r="AV77" s="101">
        <v>1499.8489</v>
      </c>
      <c r="AW77" s="101">
        <f t="shared" si="458"/>
        <v>9088.9284683147544</v>
      </c>
      <c r="AX77" s="195">
        <v>1216.3534</v>
      </c>
      <c r="AY77" s="188">
        <f t="shared" si="459"/>
        <v>9107.9910860878117</v>
      </c>
      <c r="AZ77" s="188">
        <v>986.44309999999996</v>
      </c>
      <c r="BA77" s="188">
        <f t="shared" si="460"/>
        <v>9123.4505633829558</v>
      </c>
      <c r="BB77" s="188">
        <v>799.9896</v>
      </c>
      <c r="BC77" s="188">
        <f t="shared" si="461"/>
        <v>9135.9879525720044</v>
      </c>
      <c r="BD77" s="188">
        <v>648.77869999999996</v>
      </c>
      <c r="BE77" s="188">
        <f t="shared" si="462"/>
        <v>9146.1555735754082</v>
      </c>
      <c r="BF77" s="188">
        <v>526.14909999999998</v>
      </c>
      <c r="BG77" s="188">
        <f t="shared" si="463"/>
        <v>9154.4013508182215</v>
      </c>
      <c r="BH77" s="188">
        <v>424.69850000000002</v>
      </c>
      <c r="BI77" s="188">
        <f t="shared" si="464"/>
        <v>9161.057200322397</v>
      </c>
      <c r="BJ77" s="188">
        <v>346.4237</v>
      </c>
      <c r="BK77" s="188">
        <f t="shared" si="465"/>
        <v>9166.4863318401185</v>
      </c>
      <c r="BL77" s="189">
        <v>280.94409999999999</v>
      </c>
      <c r="BM77" s="189">
        <f t="shared" si="466"/>
        <v>9170.8892709809115</v>
      </c>
      <c r="BN77" s="189">
        <v>227.84110000000001</v>
      </c>
      <c r="BO77" s="189">
        <f t="shared" si="467"/>
        <v>9174.4599830801199</v>
      </c>
      <c r="BP77" s="189">
        <v>184.77549999999999</v>
      </c>
      <c r="BQ77" s="189">
        <f t="shared" si="468"/>
        <v>9177.3557736705243</v>
      </c>
      <c r="BR77" s="189">
        <v>149.85</v>
      </c>
      <c r="BS77" s="189">
        <f t="shared" si="469"/>
        <v>9179.7042139127207</v>
      </c>
      <c r="BT77" s="189">
        <v>121.52589999999999</v>
      </c>
      <c r="BU77" s="189">
        <f t="shared" si="470"/>
        <v>9181.6087605528883</v>
      </c>
      <c r="BV77" s="189">
        <v>98.555599999999998</v>
      </c>
      <c r="BW77" s="189">
        <f t="shared" si="471"/>
        <v>9183.153318024586</v>
      </c>
      <c r="BX77" s="189">
        <v>79.927000000000007</v>
      </c>
      <c r="BY77" s="189">
        <f t="shared" si="472"/>
        <v>9184.4059291906724</v>
      </c>
      <c r="BZ77" s="189">
        <v>64.819500000000005</v>
      </c>
      <c r="CA77" s="189">
        <f t="shared" si="473"/>
        <v>9185.4217765198628</v>
      </c>
      <c r="CB77" s="189">
        <v>52.567599999999999</v>
      </c>
      <c r="CC77" s="189">
        <f t="shared" si="474"/>
        <v>9186.2456128046524</v>
      </c>
      <c r="CD77" s="189">
        <v>42.631500000000003</v>
      </c>
      <c r="CE77" s="189">
        <f t="shared" si="475"/>
        <v>9186.9137311242066</v>
      </c>
      <c r="CF77" s="189">
        <v>34.573399999999999</v>
      </c>
      <c r="CG77" s="189">
        <f t="shared" si="476"/>
        <v>9187.455563382262</v>
      </c>
      <c r="CH77" s="189">
        <v>28.038499999999999</v>
      </c>
      <c r="CI77" s="189">
        <f t="shared" si="477"/>
        <v>9187.8949810781633</v>
      </c>
      <c r="CJ77" s="189">
        <v>22.738800000000001</v>
      </c>
      <c r="CK77" s="189">
        <f t="shared" si="478"/>
        <v>9188.2513421924723</v>
      </c>
      <c r="CL77" s="189">
        <v>18.440799999999999</v>
      </c>
      <c r="CM77" s="189">
        <f t="shared" si="479"/>
        <v>9188.5403453077088</v>
      </c>
      <c r="CN77" s="189">
        <v>14.9552</v>
      </c>
      <c r="CO77" s="189">
        <f t="shared" si="480"/>
        <v>9188.7747223081096</v>
      </c>
      <c r="CP77" s="189">
        <v>12.128399999999999</v>
      </c>
      <c r="CQ77" s="189">
        <f t="shared" si="481"/>
        <v>9188.9647978678931</v>
      </c>
      <c r="CR77" s="189">
        <v>9.8360000000000003</v>
      </c>
      <c r="CS77" s="189">
        <f t="shared" si="482"/>
        <v>9189.1189470719128</v>
      </c>
      <c r="CT77" s="189">
        <v>7.9767999999999999</v>
      </c>
      <c r="CU77" s="189">
        <f t="shared" si="483"/>
        <v>9189.2439590046724</v>
      </c>
      <c r="CV77" s="189">
        <v>6.4690000000000003</v>
      </c>
      <c r="CW77" s="189">
        <f t="shared" si="484"/>
        <v>9189.3453407859652</v>
      </c>
      <c r="CX77" s="189">
        <v>5.2462999999999997</v>
      </c>
      <c r="CY77" s="189">
        <f t="shared" si="485"/>
        <v>9189.4275604859486</v>
      </c>
      <c r="CZ77" s="189">
        <v>4.2546999999999997</v>
      </c>
      <c r="DA77" s="189">
        <f t="shared" si="486"/>
        <v>9189.4942398900093</v>
      </c>
      <c r="DB77" s="189">
        <v>3.4504999999999999</v>
      </c>
      <c r="DC77" s="189">
        <f t="shared" si="487"/>
        <v>9189.5483159197429</v>
      </c>
      <c r="DD77" s="189">
        <v>2.7982999999999998</v>
      </c>
      <c r="DE77" s="189">
        <f t="shared" si="488"/>
        <v>9189.5921707100642</v>
      </c>
      <c r="DF77" s="189">
        <v>2.2692999999999999</v>
      </c>
      <c r="DG77" s="189">
        <f t="shared" si="489"/>
        <v>9189.6277350440087</v>
      </c>
      <c r="DH77" s="189">
        <v>1.8404</v>
      </c>
      <c r="DI77" s="189">
        <f t="shared" si="490"/>
        <v>9189.656577682792</v>
      </c>
      <c r="DJ77" s="189">
        <v>1.4924999999999999</v>
      </c>
      <c r="DK77" s="189">
        <f t="shared" si="491"/>
        <v>9189.6799680535732</v>
      </c>
      <c r="DL77" s="189">
        <v>1.2103999999999999</v>
      </c>
      <c r="DM77" s="189">
        <f t="shared" si="492"/>
        <v>9189.698937370018</v>
      </c>
      <c r="DN77" s="184">
        <v>0.98160000000000003</v>
      </c>
      <c r="DO77" s="185">
        <f t="shared" si="493"/>
        <v>9189.7143209465394</v>
      </c>
      <c r="DP77" s="185">
        <v>0.79610000000000003</v>
      </c>
      <c r="DQ77" s="185">
        <f t="shared" si="494"/>
        <v>9189.7267973781491</v>
      </c>
      <c r="DR77" s="185">
        <v>0.64559999999999995</v>
      </c>
      <c r="DS77" s="185">
        <f t="shared" si="495"/>
        <v>9189.7369151827552</v>
      </c>
      <c r="DT77" s="185">
        <v>0.52359999999999995</v>
      </c>
      <c r="DU77" s="185">
        <f t="shared" si="496"/>
        <v>9189.7451210106556</v>
      </c>
      <c r="DV77" s="185">
        <v>0.42459999999999998</v>
      </c>
      <c r="DW77" s="185">
        <f t="shared" si="497"/>
        <v>9189.7517753164739</v>
      </c>
      <c r="DX77" s="185">
        <v>0.34439999999999998</v>
      </c>
      <c r="DY77" s="185">
        <f t="shared" si="498"/>
        <v>9189.7571727326867</v>
      </c>
      <c r="DZ77" s="185">
        <v>0.27929999999999999</v>
      </c>
      <c r="EA77" s="185">
        <f t="shared" si="499"/>
        <v>9189.7615499055901</v>
      </c>
    </row>
    <row r="78" spans="1:131" ht="15" customHeight="1" x14ac:dyDescent="0.25">
      <c r="A78" s="42" t="s">
        <v>44</v>
      </c>
      <c r="B78" s="6">
        <v>6085</v>
      </c>
      <c r="C78" s="6">
        <v>15</v>
      </c>
      <c r="D78" s="67">
        <f>(LARGE('Annual Heat Inputs'!D78:K78,1)+LARGE('Annual Heat Inputs'!D78:K78,2)+LARGE('Annual Heat Inputs'!D78:K78,3))/3</f>
        <v>25832162.309666663</v>
      </c>
      <c r="E78" s="68">
        <v>1165162556</v>
      </c>
      <c r="F78" s="107">
        <f t="shared" si="375"/>
        <v>2.2170436370997373E-2</v>
      </c>
      <c r="G78" s="97">
        <v>161456</v>
      </c>
      <c r="H78" s="101">
        <f t="shared" si="376"/>
        <v>3579.5499747157519</v>
      </c>
      <c r="I78" s="101">
        <f>MIN(H78,'SO2 Annual Emissions'!L78,' Retirement Adjustments'!D78)</f>
        <v>3579.5499747157519</v>
      </c>
      <c r="J78" s="101">
        <v>80318.265899999999</v>
      </c>
      <c r="K78" s="101">
        <f t="shared" si="439"/>
        <v>5360.2409782805498</v>
      </c>
      <c r="L78" s="101">
        <v>65136.826500000003</v>
      </c>
      <c r="M78" s="101">
        <f t="shared" si="440"/>
        <v>6804.3528456074955</v>
      </c>
      <c r="N78" s="101">
        <v>52824.922500000001</v>
      </c>
      <c r="O78" s="101">
        <f t="shared" si="441"/>
        <v>7975.5044286966131</v>
      </c>
      <c r="P78" s="101">
        <v>42840.1656</v>
      </c>
      <c r="Q78" s="101">
        <f t="shared" si="442"/>
        <v>8925.2895942544037</v>
      </c>
      <c r="R78" s="101">
        <v>34742.6878</v>
      </c>
      <c r="S78" s="101">
        <f t="shared" si="443"/>
        <v>9695.5501434817306</v>
      </c>
      <c r="T78" s="101">
        <v>28175.762999999999</v>
      </c>
      <c r="U78" s="101">
        <f t="shared" si="444"/>
        <v>10320.219104277532</v>
      </c>
      <c r="V78" s="101">
        <v>22850.0923</v>
      </c>
      <c r="W78" s="101">
        <f t="shared" si="445"/>
        <v>10826.815621686099</v>
      </c>
      <c r="X78" s="101">
        <v>18531.058700000001</v>
      </c>
      <c r="Y78" s="101">
        <f t="shared" si="446"/>
        <v>11237.657279481666</v>
      </c>
      <c r="Z78" s="101">
        <v>15028.391600000001</v>
      </c>
      <c r="AA78" s="101">
        <f t="shared" si="447"/>
        <v>11570.843279207897</v>
      </c>
      <c r="AB78" s="101">
        <v>12187.784799999999</v>
      </c>
      <c r="AC78" s="101">
        <f t="shared" si="448"/>
        <v>11841.051786619706</v>
      </c>
      <c r="AD78" s="101">
        <v>9884.0980999999992</v>
      </c>
      <c r="AE78" s="101">
        <f t="shared" si="449"/>
        <v>12060.186554630453</v>
      </c>
      <c r="AF78" s="101">
        <v>8015.8451999999997</v>
      </c>
      <c r="AG78" s="101">
        <f t="shared" si="450"/>
        <v>12237.901340596818</v>
      </c>
      <c r="AH78" s="101">
        <v>6500.7219999999998</v>
      </c>
      <c r="AI78" s="101">
        <f t="shared" si="451"/>
        <v>12382.025184063361</v>
      </c>
      <c r="AJ78" s="101">
        <v>5271.9813999999997</v>
      </c>
      <c r="AK78" s="101">
        <f t="shared" si="452"/>
        <v>12498.907312241143</v>
      </c>
      <c r="AL78" s="101">
        <v>4275.4924000000001</v>
      </c>
      <c r="AM78" s="101">
        <f t="shared" si="453"/>
        <v>12593.696844450025</v>
      </c>
      <c r="AN78" s="101">
        <v>3467.3557999999998</v>
      </c>
      <c r="AO78" s="101">
        <f t="shared" si="454"/>
        <v>12670.569635589534</v>
      </c>
      <c r="AP78" s="101">
        <v>2811.97</v>
      </c>
      <c r="AQ78" s="101">
        <f t="shared" si="455"/>
        <v>12732.912237551687</v>
      </c>
      <c r="AR78" s="101">
        <v>2280.4625999999998</v>
      </c>
      <c r="AS78" s="101">
        <f t="shared" si="456"/>
        <v>12783.471088521426</v>
      </c>
      <c r="AT78" s="101">
        <v>1849.4186</v>
      </c>
      <c r="AU78" s="101">
        <f t="shared" si="457"/>
        <v>12824.473505916065</v>
      </c>
      <c r="AV78" s="101">
        <v>1499.8489</v>
      </c>
      <c r="AW78" s="101">
        <f t="shared" si="458"/>
        <v>12857.725810519625</v>
      </c>
      <c r="AX78" s="195">
        <v>1216.3534</v>
      </c>
      <c r="AY78" s="188">
        <f t="shared" si="459"/>
        <v>12884.692896178971</v>
      </c>
      <c r="AZ78" s="188">
        <v>986.44309999999996</v>
      </c>
      <c r="BA78" s="188">
        <f t="shared" si="460"/>
        <v>12906.56277016113</v>
      </c>
      <c r="BB78" s="188">
        <v>799.9896</v>
      </c>
      <c r="BC78" s="188">
        <f t="shared" si="461"/>
        <v>12924.298888685389</v>
      </c>
      <c r="BD78" s="188">
        <v>648.77869999999996</v>
      </c>
      <c r="BE78" s="188">
        <f t="shared" si="462"/>
        <v>12938.682595572598</v>
      </c>
      <c r="BF78" s="188">
        <v>526.14909999999998</v>
      </c>
      <c r="BG78" s="188">
        <f t="shared" si="463"/>
        <v>12950.347550715805</v>
      </c>
      <c r="BH78" s="188">
        <v>424.69850000000002</v>
      </c>
      <c r="BI78" s="188">
        <f t="shared" si="464"/>
        <v>12959.763301786914</v>
      </c>
      <c r="BJ78" s="188">
        <v>346.4237</v>
      </c>
      <c r="BK78" s="188">
        <f t="shared" si="465"/>
        <v>12967.44366638517</v>
      </c>
      <c r="BL78" s="189">
        <v>280.94409999999999</v>
      </c>
      <c r="BM78" s="189">
        <f t="shared" si="466"/>
        <v>12973.672319678028</v>
      </c>
      <c r="BN78" s="189">
        <v>227.84110000000001</v>
      </c>
      <c r="BO78" s="189">
        <f t="shared" si="467"/>
        <v>12978.723656288275</v>
      </c>
      <c r="BP78" s="189">
        <v>184.77549999999999</v>
      </c>
      <c r="BQ78" s="189">
        <f t="shared" si="468"/>
        <v>12982.820209753945</v>
      </c>
      <c r="BR78" s="189">
        <v>149.85</v>
      </c>
      <c r="BS78" s="189">
        <f t="shared" si="469"/>
        <v>12986.14244964414</v>
      </c>
      <c r="BT78" s="189">
        <v>121.52589999999999</v>
      </c>
      <c r="BU78" s="189">
        <f t="shared" si="470"/>
        <v>12988.836731877518</v>
      </c>
      <c r="BV78" s="189">
        <v>98.555599999999998</v>
      </c>
      <c r="BW78" s="189">
        <f t="shared" si="471"/>
        <v>12991.021752536324</v>
      </c>
      <c r="BX78" s="189">
        <v>79.927000000000007</v>
      </c>
      <c r="BY78" s="189">
        <f t="shared" si="472"/>
        <v>12992.793769004149</v>
      </c>
      <c r="BZ78" s="189">
        <v>64.819500000000005</v>
      </c>
      <c r="CA78" s="189">
        <f t="shared" si="473"/>
        <v>12994.230845604499</v>
      </c>
      <c r="CB78" s="189">
        <v>52.567599999999999</v>
      </c>
      <c r="CC78" s="189">
        <f t="shared" si="474"/>
        <v>12995.396292235475</v>
      </c>
      <c r="CD78" s="189">
        <v>42.631500000000003</v>
      </c>
      <c r="CE78" s="189">
        <f t="shared" si="475"/>
        <v>12996.341451193624</v>
      </c>
      <c r="CF78" s="189">
        <v>34.573399999999999</v>
      </c>
      <c r="CG78" s="189">
        <f t="shared" si="476"/>
        <v>12997.107958558454</v>
      </c>
      <c r="CH78" s="189">
        <v>28.038499999999999</v>
      </c>
      <c r="CI78" s="189">
        <f t="shared" si="477"/>
        <v>12997.729584338642</v>
      </c>
      <c r="CJ78" s="189">
        <v>22.738800000000001</v>
      </c>
      <c r="CK78" s="189">
        <f t="shared" si="478"/>
        <v>12998.233713457195</v>
      </c>
      <c r="CL78" s="189">
        <v>18.440799999999999</v>
      </c>
      <c r="CM78" s="189">
        <f t="shared" si="479"/>
        <v>12998.642554040225</v>
      </c>
      <c r="CN78" s="189">
        <v>14.9552</v>
      </c>
      <c r="CO78" s="189">
        <f t="shared" si="480"/>
        <v>12998.974117350241</v>
      </c>
      <c r="CP78" s="189">
        <v>12.128399999999999</v>
      </c>
      <c r="CQ78" s="189">
        <f t="shared" si="481"/>
        <v>12999.243009270722</v>
      </c>
      <c r="CR78" s="189">
        <v>9.8360000000000003</v>
      </c>
      <c r="CS78" s="189">
        <f t="shared" si="482"/>
        <v>12999.461077682867</v>
      </c>
      <c r="CT78" s="189">
        <v>7.9767999999999999</v>
      </c>
      <c r="CU78" s="189">
        <f t="shared" si="483"/>
        <v>12999.637926819711</v>
      </c>
      <c r="CV78" s="189">
        <v>6.4690000000000003</v>
      </c>
      <c r="CW78" s="189">
        <f t="shared" si="484"/>
        <v>12999.781347372595</v>
      </c>
      <c r="CX78" s="189">
        <v>5.2462999999999997</v>
      </c>
      <c r="CY78" s="189">
        <f t="shared" si="485"/>
        <v>12999.897660132929</v>
      </c>
      <c r="CZ78" s="189">
        <v>4.2546999999999997</v>
      </c>
      <c r="DA78" s="189">
        <f t="shared" si="486"/>
        <v>12999.991988688556</v>
      </c>
      <c r="DB78" s="189">
        <v>3.4504999999999999</v>
      </c>
      <c r="DC78" s="189">
        <f t="shared" si="487"/>
        <v>13000.068487779254</v>
      </c>
      <c r="DD78" s="189">
        <v>2.7982999999999998</v>
      </c>
      <c r="DE78" s="189">
        <f t="shared" si="488"/>
        <v>13000.13052731135</v>
      </c>
      <c r="DF78" s="189">
        <v>2.2692999999999999</v>
      </c>
      <c r="DG78" s="189">
        <f t="shared" si="489"/>
        <v>13000.180838682607</v>
      </c>
      <c r="DH78" s="189">
        <v>1.8404</v>
      </c>
      <c r="DI78" s="189">
        <f t="shared" si="490"/>
        <v>13000.221641153705</v>
      </c>
      <c r="DJ78" s="189">
        <v>1.4924999999999999</v>
      </c>
      <c r="DK78" s="189">
        <f t="shared" si="491"/>
        <v>13000.254730529989</v>
      </c>
      <c r="DL78" s="189">
        <v>1.2103999999999999</v>
      </c>
      <c r="DM78" s="189">
        <f t="shared" si="492"/>
        <v>13000.281565626172</v>
      </c>
      <c r="DN78" s="184">
        <v>0.98160000000000003</v>
      </c>
      <c r="DO78" s="185">
        <f t="shared" si="493"/>
        <v>13000.303328126514</v>
      </c>
      <c r="DP78" s="185">
        <v>0.79610000000000003</v>
      </c>
      <c r="DQ78" s="185">
        <f t="shared" si="494"/>
        <v>13000.32097801091</v>
      </c>
      <c r="DR78" s="185">
        <v>0.64559999999999995</v>
      </c>
      <c r="DS78" s="185">
        <f t="shared" si="495"/>
        <v>13000.335291244632</v>
      </c>
      <c r="DT78" s="185">
        <v>0.52359999999999995</v>
      </c>
      <c r="DU78" s="185">
        <f t="shared" si="496"/>
        <v>13000.346899685115</v>
      </c>
      <c r="DV78" s="185">
        <v>0.42459999999999998</v>
      </c>
      <c r="DW78" s="185">
        <f t="shared" si="497"/>
        <v>13000.356313252398</v>
      </c>
      <c r="DX78" s="185">
        <v>0.34439999999999998</v>
      </c>
      <c r="DY78" s="185">
        <f t="shared" si="498"/>
        <v>13000.363948750684</v>
      </c>
      <c r="DZ78" s="185">
        <v>0.27929999999999999</v>
      </c>
      <c r="EA78" s="185">
        <f t="shared" si="499"/>
        <v>13000.370140953562</v>
      </c>
    </row>
    <row r="79" spans="1:131" ht="15" customHeight="1" x14ac:dyDescent="0.25">
      <c r="A79" s="42" t="s">
        <v>44</v>
      </c>
      <c r="B79" s="6">
        <v>6085</v>
      </c>
      <c r="C79" s="8" t="s">
        <v>45</v>
      </c>
      <c r="D79" s="67">
        <f>(LARGE('Annual Heat Inputs'!D79:K79,1)+LARGE('Annual Heat Inputs'!D79:K79,2)+LARGE('Annual Heat Inputs'!D79:K79,3))/3</f>
        <v>169585.30500000002</v>
      </c>
      <c r="E79" s="68">
        <v>1165162556</v>
      </c>
      <c r="F79" s="107">
        <f t="shared" si="375"/>
        <v>1.4554647686429773E-4</v>
      </c>
      <c r="G79" s="97">
        <v>161456</v>
      </c>
      <c r="H79" s="101">
        <f t="shared" si="376"/>
        <v>23.499351968602053</v>
      </c>
      <c r="I79" s="101">
        <f>MIN(H79,'SO2 Annual Emissions'!L79,' Retirement Adjustments'!D79)</f>
        <v>7.0000000000000007E-2</v>
      </c>
      <c r="J79" s="101">
        <v>80318.265899999999</v>
      </c>
      <c r="K79" s="101">
        <f t="shared" ref="K79:K104" si="500">I79</f>
        <v>7.0000000000000007E-2</v>
      </c>
      <c r="L79" s="101">
        <v>65136.826500000003</v>
      </c>
      <c r="M79" s="101">
        <f t="shared" ref="M79:M104" si="501">K79</f>
        <v>7.0000000000000007E-2</v>
      </c>
      <c r="N79" s="101">
        <v>52824.922500000001</v>
      </c>
      <c r="O79" s="101">
        <f t="shared" ref="O79:O104" si="502">M79</f>
        <v>7.0000000000000007E-2</v>
      </c>
      <c r="P79" s="101">
        <v>42840.1656</v>
      </c>
      <c r="Q79" s="101">
        <f t="shared" ref="Q79:Q104" si="503">O79</f>
        <v>7.0000000000000007E-2</v>
      </c>
      <c r="R79" s="101">
        <v>34742.6878</v>
      </c>
      <c r="S79" s="101">
        <f t="shared" ref="S79:S104" si="504">Q79</f>
        <v>7.0000000000000007E-2</v>
      </c>
      <c r="T79" s="101">
        <v>28175.762999999999</v>
      </c>
      <c r="U79" s="101">
        <f t="shared" ref="U79:U104" si="505">S79</f>
        <v>7.0000000000000007E-2</v>
      </c>
      <c r="V79" s="101">
        <v>22850.0923</v>
      </c>
      <c r="W79" s="101">
        <f t="shared" ref="W79:W104" si="506">U79</f>
        <v>7.0000000000000007E-2</v>
      </c>
      <c r="X79" s="101">
        <v>18531.058700000001</v>
      </c>
      <c r="Y79" s="101">
        <f t="shared" ref="Y79:Y104" si="507">W79</f>
        <v>7.0000000000000007E-2</v>
      </c>
      <c r="Z79" s="101">
        <v>15028.391600000001</v>
      </c>
      <c r="AA79" s="101">
        <f t="shared" ref="AA79:AA104" si="508">Y79</f>
        <v>7.0000000000000007E-2</v>
      </c>
      <c r="AB79" s="101">
        <v>12187.784799999999</v>
      </c>
      <c r="AC79" s="101">
        <f t="shared" ref="AC79:AC104" si="509">AA79</f>
        <v>7.0000000000000007E-2</v>
      </c>
      <c r="AD79" s="101">
        <v>9884.0980999999992</v>
      </c>
      <c r="AE79" s="101">
        <f t="shared" ref="AE79:AE104" si="510">AC79</f>
        <v>7.0000000000000007E-2</v>
      </c>
      <c r="AF79" s="101">
        <v>8015.8451999999997</v>
      </c>
      <c r="AG79" s="101">
        <f t="shared" ref="AG79:AG104" si="511">AE79</f>
        <v>7.0000000000000007E-2</v>
      </c>
      <c r="AH79" s="101">
        <v>6500.7219999999998</v>
      </c>
      <c r="AI79" s="101">
        <f t="shared" ref="AI79:AI104" si="512">AG79</f>
        <v>7.0000000000000007E-2</v>
      </c>
      <c r="AJ79" s="101">
        <v>5271.9813999999997</v>
      </c>
      <c r="AK79" s="101">
        <f t="shared" ref="AK79:AK104" si="513">AI79</f>
        <v>7.0000000000000007E-2</v>
      </c>
      <c r="AL79" s="101">
        <v>4275.4924000000001</v>
      </c>
      <c r="AM79" s="101">
        <f t="shared" ref="AM79:AM104" si="514">AK79</f>
        <v>7.0000000000000007E-2</v>
      </c>
      <c r="AN79" s="101">
        <v>3467.3557999999998</v>
      </c>
      <c r="AO79" s="101">
        <f t="shared" ref="AO79:AO104" si="515">AM79</f>
        <v>7.0000000000000007E-2</v>
      </c>
      <c r="AP79" s="101">
        <v>2811.97</v>
      </c>
      <c r="AQ79" s="101">
        <f t="shared" ref="AQ79:AQ104" si="516">AO79</f>
        <v>7.0000000000000007E-2</v>
      </c>
      <c r="AR79" s="101">
        <v>2280.4625999999998</v>
      </c>
      <c r="AS79" s="101">
        <f t="shared" ref="AS79:AS104" si="517">AQ79</f>
        <v>7.0000000000000007E-2</v>
      </c>
      <c r="AT79" s="101">
        <v>1849.4186</v>
      </c>
      <c r="AU79" s="101">
        <f t="shared" ref="AU79:AU104" si="518">AS79</f>
        <v>7.0000000000000007E-2</v>
      </c>
      <c r="AV79" s="101">
        <v>1499.8489</v>
      </c>
      <c r="AW79" s="101">
        <f t="shared" ref="AW79:AW104" si="519">AU79</f>
        <v>7.0000000000000007E-2</v>
      </c>
      <c r="AX79" s="195">
        <v>1216.3534</v>
      </c>
      <c r="AY79" s="188">
        <f t="shared" ref="AY79:AY104" si="520">AW79</f>
        <v>7.0000000000000007E-2</v>
      </c>
      <c r="AZ79" s="188">
        <v>986.44309999999996</v>
      </c>
      <c r="BA79" s="188">
        <f t="shared" ref="BA79:BA104" si="521">AY79</f>
        <v>7.0000000000000007E-2</v>
      </c>
      <c r="BB79" s="188">
        <v>799.9896</v>
      </c>
      <c r="BC79" s="188">
        <f t="shared" ref="BC79:BC104" si="522">BA79</f>
        <v>7.0000000000000007E-2</v>
      </c>
      <c r="BD79" s="188">
        <v>648.77869999999996</v>
      </c>
      <c r="BE79" s="188">
        <f t="shared" ref="BE79:BE104" si="523">BC79</f>
        <v>7.0000000000000007E-2</v>
      </c>
      <c r="BF79" s="188">
        <v>526.14909999999998</v>
      </c>
      <c r="BG79" s="188">
        <f t="shared" ref="BG79:BG104" si="524">BE79</f>
        <v>7.0000000000000007E-2</v>
      </c>
      <c r="BH79" s="188">
        <v>424.69850000000002</v>
      </c>
      <c r="BI79" s="188">
        <f t="shared" ref="BI79:BI104" si="525">BG79</f>
        <v>7.0000000000000007E-2</v>
      </c>
      <c r="BJ79" s="188">
        <v>346.4237</v>
      </c>
      <c r="BK79" s="188">
        <f t="shared" ref="BK79:BK104" si="526">BI79</f>
        <v>7.0000000000000007E-2</v>
      </c>
      <c r="BL79" s="189">
        <v>280.94409999999999</v>
      </c>
      <c r="BM79" s="189">
        <f t="shared" ref="BM79:BM104" si="527">BK79</f>
        <v>7.0000000000000007E-2</v>
      </c>
      <c r="BN79" s="189">
        <v>227.84110000000001</v>
      </c>
      <c r="BO79" s="189">
        <f t="shared" ref="BO79:BO104" si="528">BM79</f>
        <v>7.0000000000000007E-2</v>
      </c>
      <c r="BP79" s="189">
        <v>184.77549999999999</v>
      </c>
      <c r="BQ79" s="189">
        <f t="shared" ref="BQ79:BQ104" si="529">BO79</f>
        <v>7.0000000000000007E-2</v>
      </c>
      <c r="BR79" s="189">
        <v>149.85</v>
      </c>
      <c r="BS79" s="189">
        <f t="shared" ref="BS79:BS104" si="530">BQ79</f>
        <v>7.0000000000000007E-2</v>
      </c>
      <c r="BT79" s="189">
        <v>121.52589999999999</v>
      </c>
      <c r="BU79" s="189">
        <f t="shared" ref="BU79:BU104" si="531">BS79</f>
        <v>7.0000000000000007E-2</v>
      </c>
      <c r="BV79" s="189">
        <v>98.555599999999998</v>
      </c>
      <c r="BW79" s="189">
        <f t="shared" ref="BW79:BW104" si="532">BU79</f>
        <v>7.0000000000000007E-2</v>
      </c>
      <c r="BX79" s="189">
        <v>79.927000000000007</v>
      </c>
      <c r="BY79" s="189">
        <f t="shared" ref="BY79:BY104" si="533">BW79</f>
        <v>7.0000000000000007E-2</v>
      </c>
      <c r="BZ79" s="189">
        <v>64.819500000000005</v>
      </c>
      <c r="CA79" s="189">
        <f t="shared" ref="CA79:CA104" si="534">BY79</f>
        <v>7.0000000000000007E-2</v>
      </c>
      <c r="CB79" s="189">
        <v>52.567599999999999</v>
      </c>
      <c r="CC79" s="189">
        <f t="shared" ref="CC79:CC104" si="535">CA79</f>
        <v>7.0000000000000007E-2</v>
      </c>
      <c r="CD79" s="189">
        <v>42.631500000000003</v>
      </c>
      <c r="CE79" s="189">
        <f t="shared" ref="CE79:CE104" si="536">CC79</f>
        <v>7.0000000000000007E-2</v>
      </c>
      <c r="CF79" s="189">
        <v>34.573399999999999</v>
      </c>
      <c r="CG79" s="189">
        <f t="shared" ref="CG79:CG104" si="537">CE79</f>
        <v>7.0000000000000007E-2</v>
      </c>
      <c r="CH79" s="189">
        <v>28.038499999999999</v>
      </c>
      <c r="CI79" s="189">
        <f t="shared" ref="CI79:CI104" si="538">CG79</f>
        <v>7.0000000000000007E-2</v>
      </c>
      <c r="CJ79" s="189">
        <v>22.738800000000001</v>
      </c>
      <c r="CK79" s="189">
        <f t="shared" ref="CK79:CK104" si="539">CI79</f>
        <v>7.0000000000000007E-2</v>
      </c>
      <c r="CL79" s="189">
        <v>18.440799999999999</v>
      </c>
      <c r="CM79" s="189">
        <f t="shared" ref="CM79:CM104" si="540">CK79</f>
        <v>7.0000000000000007E-2</v>
      </c>
      <c r="CN79" s="189">
        <v>14.9552</v>
      </c>
      <c r="CO79" s="189">
        <f t="shared" ref="CO79:CO104" si="541">CM79</f>
        <v>7.0000000000000007E-2</v>
      </c>
      <c r="CP79" s="189">
        <v>12.128399999999999</v>
      </c>
      <c r="CQ79" s="189">
        <f t="shared" ref="CQ79:CQ104" si="542">CO79</f>
        <v>7.0000000000000007E-2</v>
      </c>
      <c r="CR79" s="189">
        <v>9.8360000000000003</v>
      </c>
      <c r="CS79" s="189">
        <f t="shared" ref="CS79:CS104" si="543">CQ79</f>
        <v>7.0000000000000007E-2</v>
      </c>
      <c r="CT79" s="189">
        <v>7.9767999999999999</v>
      </c>
      <c r="CU79" s="189">
        <f t="shared" ref="CU79:CU104" si="544">CS79</f>
        <v>7.0000000000000007E-2</v>
      </c>
      <c r="CV79" s="189">
        <v>6.4690000000000003</v>
      </c>
      <c r="CW79" s="189">
        <f t="shared" ref="CW79:CW104" si="545">CU79</f>
        <v>7.0000000000000007E-2</v>
      </c>
      <c r="CX79" s="189">
        <v>5.2462999999999997</v>
      </c>
      <c r="CY79" s="189">
        <f t="shared" ref="CY79:CY104" si="546">CW79</f>
        <v>7.0000000000000007E-2</v>
      </c>
      <c r="CZ79" s="189">
        <v>4.2546999999999997</v>
      </c>
      <c r="DA79" s="189">
        <f t="shared" ref="DA79:DA104" si="547">CY79</f>
        <v>7.0000000000000007E-2</v>
      </c>
      <c r="DB79" s="189">
        <v>3.4504999999999999</v>
      </c>
      <c r="DC79" s="189">
        <f t="shared" ref="DC79:DC104" si="548">DA79</f>
        <v>7.0000000000000007E-2</v>
      </c>
      <c r="DD79" s="189">
        <v>2.7982999999999998</v>
      </c>
      <c r="DE79" s="189">
        <f t="shared" ref="DE79:DE104" si="549">DC79</f>
        <v>7.0000000000000007E-2</v>
      </c>
      <c r="DF79" s="189">
        <v>2.2692999999999999</v>
      </c>
      <c r="DG79" s="189">
        <f t="shared" ref="DG79:DG104" si="550">DE79</f>
        <v>7.0000000000000007E-2</v>
      </c>
      <c r="DH79" s="189">
        <v>1.8404</v>
      </c>
      <c r="DI79" s="189">
        <f t="shared" ref="DI79:DI104" si="551">DG79</f>
        <v>7.0000000000000007E-2</v>
      </c>
      <c r="DJ79" s="189">
        <v>1.4924999999999999</v>
      </c>
      <c r="DK79" s="189">
        <f t="shared" ref="DK79:DK104" si="552">DI79</f>
        <v>7.0000000000000007E-2</v>
      </c>
      <c r="DL79" s="189">
        <v>1.2103999999999999</v>
      </c>
      <c r="DM79" s="189">
        <f t="shared" ref="DM79:DM104" si="553">DK79</f>
        <v>7.0000000000000007E-2</v>
      </c>
      <c r="DN79" s="184">
        <v>0.98160000000000003</v>
      </c>
      <c r="DO79" s="185">
        <f t="shared" ref="DO79:DO104" si="554">DM79</f>
        <v>7.0000000000000007E-2</v>
      </c>
      <c r="DP79" s="185">
        <v>0.79610000000000003</v>
      </c>
      <c r="DQ79" s="185">
        <f t="shared" ref="DQ79:DQ104" si="555">DO79</f>
        <v>7.0000000000000007E-2</v>
      </c>
      <c r="DR79" s="185">
        <v>0.64559999999999995</v>
      </c>
      <c r="DS79" s="185">
        <f t="shared" ref="DS79:DS104" si="556">DQ79</f>
        <v>7.0000000000000007E-2</v>
      </c>
      <c r="DT79" s="185">
        <v>0.52359999999999995</v>
      </c>
      <c r="DU79" s="185">
        <f t="shared" ref="DU79:DU104" si="557">DS79</f>
        <v>7.0000000000000007E-2</v>
      </c>
      <c r="DV79" s="185">
        <v>0.42459999999999998</v>
      </c>
      <c r="DW79" s="185">
        <f t="shared" ref="DW79:DW104" si="558">DU79</f>
        <v>7.0000000000000007E-2</v>
      </c>
      <c r="DX79" s="185">
        <v>0.34439999999999998</v>
      </c>
      <c r="DY79" s="185">
        <f t="shared" ref="DY79:DY104" si="559">DW79</f>
        <v>7.0000000000000007E-2</v>
      </c>
      <c r="DZ79" s="185">
        <v>0.27929999999999999</v>
      </c>
      <c r="EA79" s="185">
        <f t="shared" ref="EA79:EA104" si="560">DY79</f>
        <v>7.0000000000000007E-2</v>
      </c>
    </row>
    <row r="80" spans="1:131" ht="15" customHeight="1" x14ac:dyDescent="0.25">
      <c r="A80" s="42" t="s">
        <v>44</v>
      </c>
      <c r="B80" s="6">
        <v>6085</v>
      </c>
      <c r="C80" s="8" t="s">
        <v>46</v>
      </c>
      <c r="D80" s="67">
        <f>(LARGE('Annual Heat Inputs'!D80:K80,1)+LARGE('Annual Heat Inputs'!D80:K80,2)+LARGE('Annual Heat Inputs'!D80:K80,3))/3</f>
        <v>190606.28133333335</v>
      </c>
      <c r="E80" s="68">
        <v>1165162556</v>
      </c>
      <c r="F80" s="107">
        <f t="shared" si="375"/>
        <v>1.6358771602452125E-4</v>
      </c>
      <c r="G80" s="97">
        <v>161456</v>
      </c>
      <c r="H80" s="101">
        <f t="shared" si="376"/>
        <v>26.412218278455104</v>
      </c>
      <c r="I80" s="101">
        <f>MIN(H80,'SO2 Annual Emissions'!L80,' Retirement Adjustments'!D80)</f>
        <v>7.0000000000000007E-2</v>
      </c>
      <c r="J80" s="101">
        <v>80318.265899999999</v>
      </c>
      <c r="K80" s="101">
        <f t="shared" si="500"/>
        <v>7.0000000000000007E-2</v>
      </c>
      <c r="L80" s="101">
        <v>65136.826500000003</v>
      </c>
      <c r="M80" s="101">
        <f t="shared" si="501"/>
        <v>7.0000000000000007E-2</v>
      </c>
      <c r="N80" s="101">
        <v>52824.922500000001</v>
      </c>
      <c r="O80" s="101">
        <f t="shared" si="502"/>
        <v>7.0000000000000007E-2</v>
      </c>
      <c r="P80" s="101">
        <v>42840.1656</v>
      </c>
      <c r="Q80" s="101">
        <f t="shared" si="503"/>
        <v>7.0000000000000007E-2</v>
      </c>
      <c r="R80" s="101">
        <v>34742.6878</v>
      </c>
      <c r="S80" s="101">
        <f t="shared" si="504"/>
        <v>7.0000000000000007E-2</v>
      </c>
      <c r="T80" s="101">
        <v>28175.762999999999</v>
      </c>
      <c r="U80" s="101">
        <f t="shared" si="505"/>
        <v>7.0000000000000007E-2</v>
      </c>
      <c r="V80" s="101">
        <v>22850.0923</v>
      </c>
      <c r="W80" s="101">
        <f t="shared" si="506"/>
        <v>7.0000000000000007E-2</v>
      </c>
      <c r="X80" s="101">
        <v>18531.058700000001</v>
      </c>
      <c r="Y80" s="101">
        <f t="shared" si="507"/>
        <v>7.0000000000000007E-2</v>
      </c>
      <c r="Z80" s="101">
        <v>15028.391600000001</v>
      </c>
      <c r="AA80" s="101">
        <f t="shared" si="508"/>
        <v>7.0000000000000007E-2</v>
      </c>
      <c r="AB80" s="101">
        <v>12187.784799999999</v>
      </c>
      <c r="AC80" s="101">
        <f t="shared" si="509"/>
        <v>7.0000000000000007E-2</v>
      </c>
      <c r="AD80" s="101">
        <v>9884.0980999999992</v>
      </c>
      <c r="AE80" s="101">
        <f t="shared" si="510"/>
        <v>7.0000000000000007E-2</v>
      </c>
      <c r="AF80" s="101">
        <v>8015.8451999999997</v>
      </c>
      <c r="AG80" s="101">
        <f t="shared" si="511"/>
        <v>7.0000000000000007E-2</v>
      </c>
      <c r="AH80" s="101">
        <v>6500.7219999999998</v>
      </c>
      <c r="AI80" s="101">
        <f t="shared" si="512"/>
        <v>7.0000000000000007E-2</v>
      </c>
      <c r="AJ80" s="101">
        <v>5271.9813999999997</v>
      </c>
      <c r="AK80" s="101">
        <f t="shared" si="513"/>
        <v>7.0000000000000007E-2</v>
      </c>
      <c r="AL80" s="101">
        <v>4275.4924000000001</v>
      </c>
      <c r="AM80" s="101">
        <f t="shared" si="514"/>
        <v>7.0000000000000007E-2</v>
      </c>
      <c r="AN80" s="101">
        <v>3467.3557999999998</v>
      </c>
      <c r="AO80" s="101">
        <f t="shared" si="515"/>
        <v>7.0000000000000007E-2</v>
      </c>
      <c r="AP80" s="101">
        <v>2811.97</v>
      </c>
      <c r="AQ80" s="101">
        <f t="shared" si="516"/>
        <v>7.0000000000000007E-2</v>
      </c>
      <c r="AR80" s="101">
        <v>2280.4625999999998</v>
      </c>
      <c r="AS80" s="101">
        <f t="shared" si="517"/>
        <v>7.0000000000000007E-2</v>
      </c>
      <c r="AT80" s="101">
        <v>1849.4186</v>
      </c>
      <c r="AU80" s="101">
        <f t="shared" si="518"/>
        <v>7.0000000000000007E-2</v>
      </c>
      <c r="AV80" s="101">
        <v>1499.8489</v>
      </c>
      <c r="AW80" s="101">
        <f t="shared" si="519"/>
        <v>7.0000000000000007E-2</v>
      </c>
      <c r="AX80" s="195">
        <v>1216.3534</v>
      </c>
      <c r="AY80" s="188">
        <f t="shared" si="520"/>
        <v>7.0000000000000007E-2</v>
      </c>
      <c r="AZ80" s="188">
        <v>986.44309999999996</v>
      </c>
      <c r="BA80" s="188">
        <f t="shared" si="521"/>
        <v>7.0000000000000007E-2</v>
      </c>
      <c r="BB80" s="188">
        <v>799.9896</v>
      </c>
      <c r="BC80" s="188">
        <f t="shared" si="522"/>
        <v>7.0000000000000007E-2</v>
      </c>
      <c r="BD80" s="188">
        <v>648.77869999999996</v>
      </c>
      <c r="BE80" s="188">
        <f t="shared" si="523"/>
        <v>7.0000000000000007E-2</v>
      </c>
      <c r="BF80" s="188">
        <v>526.14909999999998</v>
      </c>
      <c r="BG80" s="188">
        <f t="shared" si="524"/>
        <v>7.0000000000000007E-2</v>
      </c>
      <c r="BH80" s="188">
        <v>424.69850000000002</v>
      </c>
      <c r="BI80" s="188">
        <f t="shared" si="525"/>
        <v>7.0000000000000007E-2</v>
      </c>
      <c r="BJ80" s="188">
        <v>346.4237</v>
      </c>
      <c r="BK80" s="188">
        <f t="shared" si="526"/>
        <v>7.0000000000000007E-2</v>
      </c>
      <c r="BL80" s="189">
        <v>280.94409999999999</v>
      </c>
      <c r="BM80" s="189">
        <f t="shared" si="527"/>
        <v>7.0000000000000007E-2</v>
      </c>
      <c r="BN80" s="189">
        <v>227.84110000000001</v>
      </c>
      <c r="BO80" s="189">
        <f t="shared" si="528"/>
        <v>7.0000000000000007E-2</v>
      </c>
      <c r="BP80" s="189">
        <v>184.77549999999999</v>
      </c>
      <c r="BQ80" s="189">
        <f t="shared" si="529"/>
        <v>7.0000000000000007E-2</v>
      </c>
      <c r="BR80" s="189">
        <v>149.85</v>
      </c>
      <c r="BS80" s="189">
        <f t="shared" si="530"/>
        <v>7.0000000000000007E-2</v>
      </c>
      <c r="BT80" s="189">
        <v>121.52589999999999</v>
      </c>
      <c r="BU80" s="189">
        <f t="shared" si="531"/>
        <v>7.0000000000000007E-2</v>
      </c>
      <c r="BV80" s="189">
        <v>98.555599999999998</v>
      </c>
      <c r="BW80" s="189">
        <f t="shared" si="532"/>
        <v>7.0000000000000007E-2</v>
      </c>
      <c r="BX80" s="189">
        <v>79.927000000000007</v>
      </c>
      <c r="BY80" s="189">
        <f t="shared" si="533"/>
        <v>7.0000000000000007E-2</v>
      </c>
      <c r="BZ80" s="189">
        <v>64.819500000000005</v>
      </c>
      <c r="CA80" s="189">
        <f t="shared" si="534"/>
        <v>7.0000000000000007E-2</v>
      </c>
      <c r="CB80" s="189">
        <v>52.567599999999999</v>
      </c>
      <c r="CC80" s="189">
        <f t="shared" si="535"/>
        <v>7.0000000000000007E-2</v>
      </c>
      <c r="CD80" s="189">
        <v>42.631500000000003</v>
      </c>
      <c r="CE80" s="189">
        <f t="shared" si="536"/>
        <v>7.0000000000000007E-2</v>
      </c>
      <c r="CF80" s="189">
        <v>34.573399999999999</v>
      </c>
      <c r="CG80" s="189">
        <f t="shared" si="537"/>
        <v>7.0000000000000007E-2</v>
      </c>
      <c r="CH80" s="189">
        <v>28.038499999999999</v>
      </c>
      <c r="CI80" s="189">
        <f t="shared" si="538"/>
        <v>7.0000000000000007E-2</v>
      </c>
      <c r="CJ80" s="189">
        <v>22.738800000000001</v>
      </c>
      <c r="CK80" s="189">
        <f t="shared" si="539"/>
        <v>7.0000000000000007E-2</v>
      </c>
      <c r="CL80" s="189">
        <v>18.440799999999999</v>
      </c>
      <c r="CM80" s="189">
        <f t="shared" si="540"/>
        <v>7.0000000000000007E-2</v>
      </c>
      <c r="CN80" s="189">
        <v>14.9552</v>
      </c>
      <c r="CO80" s="189">
        <f t="shared" si="541"/>
        <v>7.0000000000000007E-2</v>
      </c>
      <c r="CP80" s="189">
        <v>12.128399999999999</v>
      </c>
      <c r="CQ80" s="189">
        <f t="shared" si="542"/>
        <v>7.0000000000000007E-2</v>
      </c>
      <c r="CR80" s="189">
        <v>9.8360000000000003</v>
      </c>
      <c r="CS80" s="189">
        <f t="shared" si="543"/>
        <v>7.0000000000000007E-2</v>
      </c>
      <c r="CT80" s="189">
        <v>7.9767999999999999</v>
      </c>
      <c r="CU80" s="189">
        <f t="shared" si="544"/>
        <v>7.0000000000000007E-2</v>
      </c>
      <c r="CV80" s="189">
        <v>6.4690000000000003</v>
      </c>
      <c r="CW80" s="189">
        <f t="shared" si="545"/>
        <v>7.0000000000000007E-2</v>
      </c>
      <c r="CX80" s="189">
        <v>5.2462999999999997</v>
      </c>
      <c r="CY80" s="189">
        <f t="shared" si="546"/>
        <v>7.0000000000000007E-2</v>
      </c>
      <c r="CZ80" s="189">
        <v>4.2546999999999997</v>
      </c>
      <c r="DA80" s="189">
        <f t="shared" si="547"/>
        <v>7.0000000000000007E-2</v>
      </c>
      <c r="DB80" s="189">
        <v>3.4504999999999999</v>
      </c>
      <c r="DC80" s="189">
        <f t="shared" si="548"/>
        <v>7.0000000000000007E-2</v>
      </c>
      <c r="DD80" s="189">
        <v>2.7982999999999998</v>
      </c>
      <c r="DE80" s="189">
        <f t="shared" si="549"/>
        <v>7.0000000000000007E-2</v>
      </c>
      <c r="DF80" s="189">
        <v>2.2692999999999999</v>
      </c>
      <c r="DG80" s="189">
        <f t="shared" si="550"/>
        <v>7.0000000000000007E-2</v>
      </c>
      <c r="DH80" s="189">
        <v>1.8404</v>
      </c>
      <c r="DI80" s="189">
        <f t="shared" si="551"/>
        <v>7.0000000000000007E-2</v>
      </c>
      <c r="DJ80" s="189">
        <v>1.4924999999999999</v>
      </c>
      <c r="DK80" s="189">
        <f t="shared" si="552"/>
        <v>7.0000000000000007E-2</v>
      </c>
      <c r="DL80" s="189">
        <v>1.2103999999999999</v>
      </c>
      <c r="DM80" s="189">
        <f t="shared" si="553"/>
        <v>7.0000000000000007E-2</v>
      </c>
      <c r="DN80" s="184">
        <v>0.98160000000000003</v>
      </c>
      <c r="DO80" s="185">
        <f t="shared" si="554"/>
        <v>7.0000000000000007E-2</v>
      </c>
      <c r="DP80" s="185">
        <v>0.79610000000000003</v>
      </c>
      <c r="DQ80" s="185">
        <f t="shared" si="555"/>
        <v>7.0000000000000007E-2</v>
      </c>
      <c r="DR80" s="185">
        <v>0.64559999999999995</v>
      </c>
      <c r="DS80" s="185">
        <f t="shared" si="556"/>
        <v>7.0000000000000007E-2</v>
      </c>
      <c r="DT80" s="185">
        <v>0.52359999999999995</v>
      </c>
      <c r="DU80" s="185">
        <f t="shared" si="557"/>
        <v>7.0000000000000007E-2</v>
      </c>
      <c r="DV80" s="185">
        <v>0.42459999999999998</v>
      </c>
      <c r="DW80" s="185">
        <f t="shared" si="558"/>
        <v>7.0000000000000007E-2</v>
      </c>
      <c r="DX80" s="185">
        <v>0.34439999999999998</v>
      </c>
      <c r="DY80" s="185">
        <f t="shared" si="559"/>
        <v>7.0000000000000007E-2</v>
      </c>
      <c r="DZ80" s="185">
        <v>0.27929999999999999</v>
      </c>
      <c r="EA80" s="185">
        <f t="shared" si="560"/>
        <v>7.0000000000000007E-2</v>
      </c>
    </row>
    <row r="81" spans="1:131" ht="15" customHeight="1" x14ac:dyDescent="0.25">
      <c r="A81" s="42" t="s">
        <v>44</v>
      </c>
      <c r="B81" s="6">
        <v>6085</v>
      </c>
      <c r="C81" s="6">
        <v>17</v>
      </c>
      <c r="D81" s="67">
        <f>(LARGE('Annual Heat Inputs'!D81:K81,1)+LARGE('Annual Heat Inputs'!D81:K81,2)+LARGE('Annual Heat Inputs'!D81:K81,3))/3</f>
        <v>23016899.562333334</v>
      </c>
      <c r="E81" s="68">
        <v>1165162556</v>
      </c>
      <c r="F81" s="107">
        <f t="shared" si="375"/>
        <v>1.9754238963317093E-2</v>
      </c>
      <c r="G81" s="97">
        <v>161456</v>
      </c>
      <c r="H81" s="101">
        <f t="shared" si="376"/>
        <v>3189.4404060613247</v>
      </c>
      <c r="I81" s="101">
        <f>MIN(H81,'SO2 Annual Emissions'!L81,' Retirement Adjustments'!D81)</f>
        <v>1301.8889999999999</v>
      </c>
      <c r="J81" s="101">
        <v>80318.265899999999</v>
      </c>
      <c r="K81" s="101">
        <f t="shared" si="500"/>
        <v>1301.8889999999999</v>
      </c>
      <c r="L81" s="101">
        <v>65136.826500000003</v>
      </c>
      <c r="M81" s="101">
        <f t="shared" si="501"/>
        <v>1301.8889999999999</v>
      </c>
      <c r="N81" s="101">
        <v>52824.922500000001</v>
      </c>
      <c r="O81" s="101">
        <f t="shared" si="502"/>
        <v>1301.8889999999999</v>
      </c>
      <c r="P81" s="101">
        <v>42840.1656</v>
      </c>
      <c r="Q81" s="101">
        <f t="shared" si="503"/>
        <v>1301.8889999999999</v>
      </c>
      <c r="R81" s="101">
        <v>34742.6878</v>
      </c>
      <c r="S81" s="101">
        <f t="shared" si="504"/>
        <v>1301.8889999999999</v>
      </c>
      <c r="T81" s="101">
        <v>28175.762999999999</v>
      </c>
      <c r="U81" s="101">
        <f t="shared" si="505"/>
        <v>1301.8889999999999</v>
      </c>
      <c r="V81" s="101">
        <v>22850.0923</v>
      </c>
      <c r="W81" s="101">
        <f t="shared" si="506"/>
        <v>1301.8889999999999</v>
      </c>
      <c r="X81" s="101">
        <v>18531.058700000001</v>
      </c>
      <c r="Y81" s="101">
        <f t="shared" si="507"/>
        <v>1301.8889999999999</v>
      </c>
      <c r="Z81" s="101">
        <v>15028.391600000001</v>
      </c>
      <c r="AA81" s="101">
        <f t="shared" si="508"/>
        <v>1301.8889999999999</v>
      </c>
      <c r="AB81" s="101">
        <v>12187.784799999999</v>
      </c>
      <c r="AC81" s="101">
        <f t="shared" si="509"/>
        <v>1301.8889999999999</v>
      </c>
      <c r="AD81" s="101">
        <v>9884.0980999999992</v>
      </c>
      <c r="AE81" s="101">
        <f t="shared" si="510"/>
        <v>1301.8889999999999</v>
      </c>
      <c r="AF81" s="101">
        <v>8015.8451999999997</v>
      </c>
      <c r="AG81" s="101">
        <f t="shared" si="511"/>
        <v>1301.8889999999999</v>
      </c>
      <c r="AH81" s="101">
        <v>6500.7219999999998</v>
      </c>
      <c r="AI81" s="101">
        <f t="shared" si="512"/>
        <v>1301.8889999999999</v>
      </c>
      <c r="AJ81" s="101">
        <v>5271.9813999999997</v>
      </c>
      <c r="AK81" s="101">
        <f t="shared" si="513"/>
        <v>1301.8889999999999</v>
      </c>
      <c r="AL81" s="101">
        <v>4275.4924000000001</v>
      </c>
      <c r="AM81" s="101">
        <f t="shared" si="514"/>
        <v>1301.8889999999999</v>
      </c>
      <c r="AN81" s="101">
        <v>3467.3557999999998</v>
      </c>
      <c r="AO81" s="101">
        <f t="shared" si="515"/>
        <v>1301.8889999999999</v>
      </c>
      <c r="AP81" s="101">
        <v>2811.97</v>
      </c>
      <c r="AQ81" s="101">
        <f t="shared" si="516"/>
        <v>1301.8889999999999</v>
      </c>
      <c r="AR81" s="101">
        <v>2280.4625999999998</v>
      </c>
      <c r="AS81" s="101">
        <f t="shared" si="517"/>
        <v>1301.8889999999999</v>
      </c>
      <c r="AT81" s="101">
        <v>1849.4186</v>
      </c>
      <c r="AU81" s="101">
        <f t="shared" si="518"/>
        <v>1301.8889999999999</v>
      </c>
      <c r="AV81" s="101">
        <v>1499.8489</v>
      </c>
      <c r="AW81" s="101">
        <f t="shared" si="519"/>
        <v>1301.8889999999999</v>
      </c>
      <c r="AX81" s="195">
        <v>1216.3534</v>
      </c>
      <c r="AY81" s="188">
        <f t="shared" si="520"/>
        <v>1301.8889999999999</v>
      </c>
      <c r="AZ81" s="188">
        <v>986.44309999999996</v>
      </c>
      <c r="BA81" s="188">
        <f t="shared" si="521"/>
        <v>1301.8889999999999</v>
      </c>
      <c r="BB81" s="188">
        <v>799.9896</v>
      </c>
      <c r="BC81" s="188">
        <f t="shared" si="522"/>
        <v>1301.8889999999999</v>
      </c>
      <c r="BD81" s="188">
        <v>648.77869999999996</v>
      </c>
      <c r="BE81" s="188">
        <f t="shared" si="523"/>
        <v>1301.8889999999999</v>
      </c>
      <c r="BF81" s="188">
        <v>526.14909999999998</v>
      </c>
      <c r="BG81" s="188">
        <f t="shared" si="524"/>
        <v>1301.8889999999999</v>
      </c>
      <c r="BH81" s="188">
        <v>424.69850000000002</v>
      </c>
      <c r="BI81" s="188">
        <f t="shared" si="525"/>
        <v>1301.8889999999999</v>
      </c>
      <c r="BJ81" s="188">
        <v>346.4237</v>
      </c>
      <c r="BK81" s="188">
        <f t="shared" si="526"/>
        <v>1301.8889999999999</v>
      </c>
      <c r="BL81" s="189">
        <v>280.94409999999999</v>
      </c>
      <c r="BM81" s="189">
        <f t="shared" si="527"/>
        <v>1301.8889999999999</v>
      </c>
      <c r="BN81" s="189">
        <v>227.84110000000001</v>
      </c>
      <c r="BO81" s="189">
        <f t="shared" si="528"/>
        <v>1301.8889999999999</v>
      </c>
      <c r="BP81" s="189">
        <v>184.77549999999999</v>
      </c>
      <c r="BQ81" s="189">
        <f t="shared" si="529"/>
        <v>1301.8889999999999</v>
      </c>
      <c r="BR81" s="189">
        <v>149.85</v>
      </c>
      <c r="BS81" s="189">
        <f t="shared" si="530"/>
        <v>1301.8889999999999</v>
      </c>
      <c r="BT81" s="189">
        <v>121.52589999999999</v>
      </c>
      <c r="BU81" s="189">
        <f t="shared" si="531"/>
        <v>1301.8889999999999</v>
      </c>
      <c r="BV81" s="189">
        <v>98.555599999999998</v>
      </c>
      <c r="BW81" s="189">
        <f t="shared" si="532"/>
        <v>1301.8889999999999</v>
      </c>
      <c r="BX81" s="189">
        <v>79.927000000000007</v>
      </c>
      <c r="BY81" s="189">
        <f t="shared" si="533"/>
        <v>1301.8889999999999</v>
      </c>
      <c r="BZ81" s="189">
        <v>64.819500000000005</v>
      </c>
      <c r="CA81" s="189">
        <f t="shared" si="534"/>
        <v>1301.8889999999999</v>
      </c>
      <c r="CB81" s="189">
        <v>52.567599999999999</v>
      </c>
      <c r="CC81" s="189">
        <f t="shared" si="535"/>
        <v>1301.8889999999999</v>
      </c>
      <c r="CD81" s="189">
        <v>42.631500000000003</v>
      </c>
      <c r="CE81" s="189">
        <f t="shared" si="536"/>
        <v>1301.8889999999999</v>
      </c>
      <c r="CF81" s="189">
        <v>34.573399999999999</v>
      </c>
      <c r="CG81" s="189">
        <f t="shared" si="537"/>
        <v>1301.8889999999999</v>
      </c>
      <c r="CH81" s="189">
        <v>28.038499999999999</v>
      </c>
      <c r="CI81" s="189">
        <f t="shared" si="538"/>
        <v>1301.8889999999999</v>
      </c>
      <c r="CJ81" s="189">
        <v>22.738800000000001</v>
      </c>
      <c r="CK81" s="189">
        <f t="shared" si="539"/>
        <v>1301.8889999999999</v>
      </c>
      <c r="CL81" s="189">
        <v>18.440799999999999</v>
      </c>
      <c r="CM81" s="189">
        <f t="shared" si="540"/>
        <v>1301.8889999999999</v>
      </c>
      <c r="CN81" s="189">
        <v>14.9552</v>
      </c>
      <c r="CO81" s="189">
        <f t="shared" si="541"/>
        <v>1301.8889999999999</v>
      </c>
      <c r="CP81" s="189">
        <v>12.128399999999999</v>
      </c>
      <c r="CQ81" s="189">
        <f t="shared" si="542"/>
        <v>1301.8889999999999</v>
      </c>
      <c r="CR81" s="189">
        <v>9.8360000000000003</v>
      </c>
      <c r="CS81" s="189">
        <f t="shared" si="543"/>
        <v>1301.8889999999999</v>
      </c>
      <c r="CT81" s="189">
        <v>7.9767999999999999</v>
      </c>
      <c r="CU81" s="189">
        <f t="shared" si="544"/>
        <v>1301.8889999999999</v>
      </c>
      <c r="CV81" s="189">
        <v>6.4690000000000003</v>
      </c>
      <c r="CW81" s="189">
        <f t="shared" si="545"/>
        <v>1301.8889999999999</v>
      </c>
      <c r="CX81" s="189">
        <v>5.2462999999999997</v>
      </c>
      <c r="CY81" s="189">
        <f t="shared" si="546"/>
        <v>1301.8889999999999</v>
      </c>
      <c r="CZ81" s="189">
        <v>4.2546999999999997</v>
      </c>
      <c r="DA81" s="189">
        <f t="shared" si="547"/>
        <v>1301.8889999999999</v>
      </c>
      <c r="DB81" s="189">
        <v>3.4504999999999999</v>
      </c>
      <c r="DC81" s="189">
        <f t="shared" si="548"/>
        <v>1301.8889999999999</v>
      </c>
      <c r="DD81" s="189">
        <v>2.7982999999999998</v>
      </c>
      <c r="DE81" s="189">
        <f t="shared" si="549"/>
        <v>1301.8889999999999</v>
      </c>
      <c r="DF81" s="189">
        <v>2.2692999999999999</v>
      </c>
      <c r="DG81" s="189">
        <f t="shared" si="550"/>
        <v>1301.8889999999999</v>
      </c>
      <c r="DH81" s="189">
        <v>1.8404</v>
      </c>
      <c r="DI81" s="189">
        <f t="shared" si="551"/>
        <v>1301.8889999999999</v>
      </c>
      <c r="DJ81" s="189">
        <v>1.4924999999999999</v>
      </c>
      <c r="DK81" s="189">
        <f t="shared" si="552"/>
        <v>1301.8889999999999</v>
      </c>
      <c r="DL81" s="189">
        <v>1.2103999999999999</v>
      </c>
      <c r="DM81" s="189">
        <f t="shared" si="553"/>
        <v>1301.8889999999999</v>
      </c>
      <c r="DN81" s="184">
        <v>0.98160000000000003</v>
      </c>
      <c r="DO81" s="185">
        <f t="shared" si="554"/>
        <v>1301.8889999999999</v>
      </c>
      <c r="DP81" s="185">
        <v>0.79610000000000003</v>
      </c>
      <c r="DQ81" s="185">
        <f t="shared" si="555"/>
        <v>1301.8889999999999</v>
      </c>
      <c r="DR81" s="185">
        <v>0.64559999999999995</v>
      </c>
      <c r="DS81" s="185">
        <f t="shared" si="556"/>
        <v>1301.8889999999999</v>
      </c>
      <c r="DT81" s="185">
        <v>0.52359999999999995</v>
      </c>
      <c r="DU81" s="185">
        <f t="shared" si="557"/>
        <v>1301.8889999999999</v>
      </c>
      <c r="DV81" s="185">
        <v>0.42459999999999998</v>
      </c>
      <c r="DW81" s="185">
        <f t="shared" si="558"/>
        <v>1301.8889999999999</v>
      </c>
      <c r="DX81" s="185">
        <v>0.34439999999999998</v>
      </c>
      <c r="DY81" s="185">
        <f t="shared" si="559"/>
        <v>1301.8889999999999</v>
      </c>
      <c r="DZ81" s="185">
        <v>0.27929999999999999</v>
      </c>
      <c r="EA81" s="185">
        <f t="shared" si="560"/>
        <v>1301.8889999999999</v>
      </c>
    </row>
    <row r="82" spans="1:131" s="142" customFormat="1" ht="15" customHeight="1" x14ac:dyDescent="0.25">
      <c r="A82" s="140" t="s">
        <v>44</v>
      </c>
      <c r="B82" s="140">
        <v>6085</v>
      </c>
      <c r="C82" s="140">
        <v>18</v>
      </c>
      <c r="D82" s="67">
        <f>(LARGE('Annual Heat Inputs'!D82:K82,1)+LARGE('Annual Heat Inputs'!D82:K82,2)+LARGE('Annual Heat Inputs'!D82:K82,3))/3</f>
        <v>26059177.621000003</v>
      </c>
      <c r="E82" s="68">
        <v>1165162556</v>
      </c>
      <c r="F82" s="107">
        <f t="shared" si="375"/>
        <v>2.2365272113155688E-2</v>
      </c>
      <c r="G82" s="141">
        <v>161456</v>
      </c>
      <c r="H82" s="101">
        <f t="shared" si="376"/>
        <v>3611.0073743016646</v>
      </c>
      <c r="I82" s="101">
        <f>MIN(H82,'SO2 Annual Emissions'!L82,' Retirement Adjustments'!D82)</f>
        <v>1084.0450000000001</v>
      </c>
      <c r="J82" s="101">
        <v>80318.265899999999</v>
      </c>
      <c r="K82" s="101">
        <f t="shared" si="500"/>
        <v>1084.0450000000001</v>
      </c>
      <c r="L82" s="101">
        <v>65136.826500000003</v>
      </c>
      <c r="M82" s="101">
        <f t="shared" si="501"/>
        <v>1084.0450000000001</v>
      </c>
      <c r="N82" s="101">
        <v>52824.922500000001</v>
      </c>
      <c r="O82" s="101">
        <f t="shared" si="502"/>
        <v>1084.0450000000001</v>
      </c>
      <c r="P82" s="101">
        <v>42840.1656</v>
      </c>
      <c r="Q82" s="101">
        <f t="shared" si="503"/>
        <v>1084.0450000000001</v>
      </c>
      <c r="R82" s="101">
        <v>34742.6878</v>
      </c>
      <c r="S82" s="101">
        <f t="shared" si="504"/>
        <v>1084.0450000000001</v>
      </c>
      <c r="T82" s="101">
        <v>28175.762999999999</v>
      </c>
      <c r="U82" s="101">
        <f t="shared" si="505"/>
        <v>1084.0450000000001</v>
      </c>
      <c r="V82" s="101">
        <v>22850.0923</v>
      </c>
      <c r="W82" s="101">
        <f t="shared" si="506"/>
        <v>1084.0450000000001</v>
      </c>
      <c r="X82" s="101">
        <v>18531.058700000001</v>
      </c>
      <c r="Y82" s="101">
        <f t="shared" si="507"/>
        <v>1084.0450000000001</v>
      </c>
      <c r="Z82" s="101">
        <v>15028.391600000001</v>
      </c>
      <c r="AA82" s="101">
        <f t="shared" si="508"/>
        <v>1084.0450000000001</v>
      </c>
      <c r="AB82" s="101">
        <v>12187.784799999999</v>
      </c>
      <c r="AC82" s="101">
        <f t="shared" si="509"/>
        <v>1084.0450000000001</v>
      </c>
      <c r="AD82" s="101">
        <v>9884.0980999999992</v>
      </c>
      <c r="AE82" s="101">
        <f t="shared" si="510"/>
        <v>1084.0450000000001</v>
      </c>
      <c r="AF82" s="101">
        <v>8015.8451999999997</v>
      </c>
      <c r="AG82" s="101">
        <f t="shared" si="511"/>
        <v>1084.0450000000001</v>
      </c>
      <c r="AH82" s="101">
        <v>6500.7219999999998</v>
      </c>
      <c r="AI82" s="101">
        <f t="shared" si="512"/>
        <v>1084.0450000000001</v>
      </c>
      <c r="AJ82" s="101">
        <v>5271.9813999999997</v>
      </c>
      <c r="AK82" s="101">
        <f t="shared" si="513"/>
        <v>1084.0450000000001</v>
      </c>
      <c r="AL82" s="101">
        <v>4275.4924000000001</v>
      </c>
      <c r="AM82" s="101">
        <f t="shared" si="514"/>
        <v>1084.0450000000001</v>
      </c>
      <c r="AN82" s="101">
        <v>3467.3557999999998</v>
      </c>
      <c r="AO82" s="101">
        <f t="shared" si="515"/>
        <v>1084.0450000000001</v>
      </c>
      <c r="AP82" s="101">
        <v>2811.97</v>
      </c>
      <c r="AQ82" s="101">
        <f t="shared" si="516"/>
        <v>1084.0450000000001</v>
      </c>
      <c r="AR82" s="101">
        <v>2280.4625999999998</v>
      </c>
      <c r="AS82" s="101">
        <f t="shared" si="517"/>
        <v>1084.0450000000001</v>
      </c>
      <c r="AT82" s="101">
        <v>1849.4186</v>
      </c>
      <c r="AU82" s="101">
        <f t="shared" si="518"/>
        <v>1084.0450000000001</v>
      </c>
      <c r="AV82" s="101">
        <v>1499.8489</v>
      </c>
      <c r="AW82" s="101">
        <f t="shared" si="519"/>
        <v>1084.0450000000001</v>
      </c>
      <c r="AX82" s="195">
        <v>1216.3534</v>
      </c>
      <c r="AY82" s="188">
        <f t="shared" si="520"/>
        <v>1084.0450000000001</v>
      </c>
      <c r="AZ82" s="188">
        <v>986.44309999999996</v>
      </c>
      <c r="BA82" s="188">
        <f t="shared" si="521"/>
        <v>1084.0450000000001</v>
      </c>
      <c r="BB82" s="188">
        <v>799.9896</v>
      </c>
      <c r="BC82" s="188">
        <f t="shared" si="522"/>
        <v>1084.0450000000001</v>
      </c>
      <c r="BD82" s="188">
        <v>648.77869999999996</v>
      </c>
      <c r="BE82" s="188">
        <f t="shared" si="523"/>
        <v>1084.0450000000001</v>
      </c>
      <c r="BF82" s="188">
        <v>526.14909999999998</v>
      </c>
      <c r="BG82" s="188">
        <f t="shared" si="524"/>
        <v>1084.0450000000001</v>
      </c>
      <c r="BH82" s="188">
        <v>424.69850000000002</v>
      </c>
      <c r="BI82" s="188">
        <f t="shared" si="525"/>
        <v>1084.0450000000001</v>
      </c>
      <c r="BJ82" s="188">
        <v>346.4237</v>
      </c>
      <c r="BK82" s="188">
        <f t="shared" si="526"/>
        <v>1084.0450000000001</v>
      </c>
      <c r="BL82" s="191">
        <v>280.94409999999999</v>
      </c>
      <c r="BM82" s="191">
        <f t="shared" si="527"/>
        <v>1084.0450000000001</v>
      </c>
      <c r="BN82" s="191">
        <v>227.84110000000001</v>
      </c>
      <c r="BO82" s="191">
        <f t="shared" si="528"/>
        <v>1084.0450000000001</v>
      </c>
      <c r="BP82" s="191">
        <v>184.77549999999999</v>
      </c>
      <c r="BQ82" s="191">
        <f t="shared" si="529"/>
        <v>1084.0450000000001</v>
      </c>
      <c r="BR82" s="191">
        <v>149.85</v>
      </c>
      <c r="BS82" s="191">
        <f t="shared" si="530"/>
        <v>1084.0450000000001</v>
      </c>
      <c r="BT82" s="191">
        <v>121.52589999999999</v>
      </c>
      <c r="BU82" s="191">
        <f t="shared" si="531"/>
        <v>1084.0450000000001</v>
      </c>
      <c r="BV82" s="191">
        <v>98.555599999999998</v>
      </c>
      <c r="BW82" s="191">
        <f t="shared" si="532"/>
        <v>1084.0450000000001</v>
      </c>
      <c r="BX82" s="191">
        <v>79.927000000000007</v>
      </c>
      <c r="BY82" s="191">
        <f t="shared" si="533"/>
        <v>1084.0450000000001</v>
      </c>
      <c r="BZ82" s="191">
        <v>64.819500000000005</v>
      </c>
      <c r="CA82" s="191">
        <f t="shared" si="534"/>
        <v>1084.0450000000001</v>
      </c>
      <c r="CB82" s="191">
        <v>52.567599999999999</v>
      </c>
      <c r="CC82" s="191">
        <f t="shared" si="535"/>
        <v>1084.0450000000001</v>
      </c>
      <c r="CD82" s="191">
        <v>42.631500000000003</v>
      </c>
      <c r="CE82" s="191">
        <f t="shared" si="536"/>
        <v>1084.0450000000001</v>
      </c>
      <c r="CF82" s="191">
        <v>34.573399999999999</v>
      </c>
      <c r="CG82" s="191">
        <f t="shared" si="537"/>
        <v>1084.0450000000001</v>
      </c>
      <c r="CH82" s="191">
        <v>28.038499999999999</v>
      </c>
      <c r="CI82" s="191">
        <f t="shared" si="538"/>
        <v>1084.0450000000001</v>
      </c>
      <c r="CJ82" s="191">
        <v>22.738800000000001</v>
      </c>
      <c r="CK82" s="191">
        <f t="shared" si="539"/>
        <v>1084.0450000000001</v>
      </c>
      <c r="CL82" s="191">
        <v>18.440799999999999</v>
      </c>
      <c r="CM82" s="191">
        <f t="shared" si="540"/>
        <v>1084.0450000000001</v>
      </c>
      <c r="CN82" s="191">
        <v>14.9552</v>
      </c>
      <c r="CO82" s="191">
        <f t="shared" si="541"/>
        <v>1084.0450000000001</v>
      </c>
      <c r="CP82" s="191">
        <v>12.128399999999999</v>
      </c>
      <c r="CQ82" s="191">
        <f t="shared" si="542"/>
        <v>1084.0450000000001</v>
      </c>
      <c r="CR82" s="191">
        <v>9.8360000000000003</v>
      </c>
      <c r="CS82" s="191">
        <f t="shared" si="543"/>
        <v>1084.0450000000001</v>
      </c>
      <c r="CT82" s="191">
        <v>7.9767999999999999</v>
      </c>
      <c r="CU82" s="191">
        <f t="shared" si="544"/>
        <v>1084.0450000000001</v>
      </c>
      <c r="CV82" s="191">
        <v>6.4690000000000003</v>
      </c>
      <c r="CW82" s="191">
        <f t="shared" si="545"/>
        <v>1084.0450000000001</v>
      </c>
      <c r="CX82" s="191">
        <v>5.2462999999999997</v>
      </c>
      <c r="CY82" s="191">
        <f t="shared" si="546"/>
        <v>1084.0450000000001</v>
      </c>
      <c r="CZ82" s="191">
        <v>4.2546999999999997</v>
      </c>
      <c r="DA82" s="191">
        <f t="shared" si="547"/>
        <v>1084.0450000000001</v>
      </c>
      <c r="DB82" s="191">
        <v>3.4504999999999999</v>
      </c>
      <c r="DC82" s="191">
        <f t="shared" si="548"/>
        <v>1084.0450000000001</v>
      </c>
      <c r="DD82" s="191">
        <v>2.7982999999999998</v>
      </c>
      <c r="DE82" s="191">
        <f t="shared" si="549"/>
        <v>1084.0450000000001</v>
      </c>
      <c r="DF82" s="191">
        <v>2.2692999999999999</v>
      </c>
      <c r="DG82" s="191">
        <f t="shared" si="550"/>
        <v>1084.0450000000001</v>
      </c>
      <c r="DH82" s="191">
        <v>1.8404</v>
      </c>
      <c r="DI82" s="191">
        <f t="shared" si="551"/>
        <v>1084.0450000000001</v>
      </c>
      <c r="DJ82" s="191">
        <v>1.4924999999999999</v>
      </c>
      <c r="DK82" s="191">
        <f t="shared" si="552"/>
        <v>1084.0450000000001</v>
      </c>
      <c r="DL82" s="191">
        <v>1.2103999999999999</v>
      </c>
      <c r="DM82" s="191">
        <f t="shared" si="553"/>
        <v>1084.0450000000001</v>
      </c>
      <c r="DN82" s="193">
        <v>0.98160000000000003</v>
      </c>
      <c r="DO82" s="178">
        <f t="shared" si="554"/>
        <v>1084.0450000000001</v>
      </c>
      <c r="DP82" s="178">
        <v>0.79610000000000003</v>
      </c>
      <c r="DQ82" s="178">
        <f t="shared" si="555"/>
        <v>1084.0450000000001</v>
      </c>
      <c r="DR82" s="178">
        <v>0.64559999999999995</v>
      </c>
      <c r="DS82" s="185">
        <f t="shared" si="556"/>
        <v>1084.0450000000001</v>
      </c>
      <c r="DT82" s="185">
        <v>0.52359999999999995</v>
      </c>
      <c r="DU82" s="185">
        <f t="shared" si="557"/>
        <v>1084.0450000000001</v>
      </c>
      <c r="DV82" s="185">
        <v>0.42459999999999998</v>
      </c>
      <c r="DW82" s="185">
        <f t="shared" si="558"/>
        <v>1084.0450000000001</v>
      </c>
      <c r="DX82" s="185">
        <v>0.34439999999999998</v>
      </c>
      <c r="DY82" s="185">
        <f t="shared" si="559"/>
        <v>1084.0450000000001</v>
      </c>
      <c r="DZ82" s="185">
        <v>0.27929999999999999</v>
      </c>
      <c r="EA82" s="185">
        <f t="shared" si="560"/>
        <v>1084.0450000000001</v>
      </c>
    </row>
    <row r="83" spans="1:131" ht="15" customHeight="1" x14ac:dyDescent="0.25">
      <c r="A83" s="42" t="s">
        <v>47</v>
      </c>
      <c r="B83" s="6">
        <v>7335</v>
      </c>
      <c r="C83" s="8" t="s">
        <v>48</v>
      </c>
      <c r="D83" s="67">
        <f>(LARGE('Annual Heat Inputs'!D83:K83,1)+LARGE('Annual Heat Inputs'!D83:K83,2)+LARGE('Annual Heat Inputs'!D83:K83,3))/3</f>
        <v>63455.224999999999</v>
      </c>
      <c r="E83" s="68">
        <v>1165162556</v>
      </c>
      <c r="F83" s="107">
        <f t="shared" si="375"/>
        <v>5.4460405265546481E-5</v>
      </c>
      <c r="G83" s="97">
        <v>161456</v>
      </c>
      <c r="H83" s="101">
        <f t="shared" si="376"/>
        <v>8.792959192554072</v>
      </c>
      <c r="I83" s="101">
        <f>MIN(H83,'SO2 Annual Emissions'!L83,' Retirement Adjustments'!D83)</f>
        <v>0.20399999999999999</v>
      </c>
      <c r="J83" s="101">
        <v>80318.265899999999</v>
      </c>
      <c r="K83" s="101">
        <f t="shared" si="500"/>
        <v>0.20399999999999999</v>
      </c>
      <c r="L83" s="101">
        <v>65136.826500000003</v>
      </c>
      <c r="M83" s="101">
        <f t="shared" si="501"/>
        <v>0.20399999999999999</v>
      </c>
      <c r="N83" s="101">
        <v>52824.922500000001</v>
      </c>
      <c r="O83" s="101">
        <f t="shared" si="502"/>
        <v>0.20399999999999999</v>
      </c>
      <c r="P83" s="101">
        <v>42840.1656</v>
      </c>
      <c r="Q83" s="101">
        <f t="shared" si="503"/>
        <v>0.20399999999999999</v>
      </c>
      <c r="R83" s="101">
        <v>34742.6878</v>
      </c>
      <c r="S83" s="101">
        <f t="shared" si="504"/>
        <v>0.20399999999999999</v>
      </c>
      <c r="T83" s="101">
        <v>28175.762999999999</v>
      </c>
      <c r="U83" s="101">
        <f t="shared" si="505"/>
        <v>0.20399999999999999</v>
      </c>
      <c r="V83" s="101">
        <v>22850.0923</v>
      </c>
      <c r="W83" s="101">
        <f t="shared" si="506"/>
        <v>0.20399999999999999</v>
      </c>
      <c r="X83" s="101">
        <v>18531.058700000001</v>
      </c>
      <c r="Y83" s="101">
        <f t="shared" si="507"/>
        <v>0.20399999999999999</v>
      </c>
      <c r="Z83" s="101">
        <v>15028.391600000001</v>
      </c>
      <c r="AA83" s="101">
        <f t="shared" si="508"/>
        <v>0.20399999999999999</v>
      </c>
      <c r="AB83" s="101">
        <v>12187.784799999999</v>
      </c>
      <c r="AC83" s="101">
        <f t="shared" si="509"/>
        <v>0.20399999999999999</v>
      </c>
      <c r="AD83" s="101">
        <v>9884.0980999999992</v>
      </c>
      <c r="AE83" s="101">
        <f t="shared" si="510"/>
        <v>0.20399999999999999</v>
      </c>
      <c r="AF83" s="101">
        <v>8015.8451999999997</v>
      </c>
      <c r="AG83" s="101">
        <f t="shared" si="511"/>
        <v>0.20399999999999999</v>
      </c>
      <c r="AH83" s="101">
        <v>6500.7219999999998</v>
      </c>
      <c r="AI83" s="101">
        <f t="shared" si="512"/>
        <v>0.20399999999999999</v>
      </c>
      <c r="AJ83" s="101">
        <v>5271.9813999999997</v>
      </c>
      <c r="AK83" s="101">
        <f t="shared" si="513"/>
        <v>0.20399999999999999</v>
      </c>
      <c r="AL83" s="101">
        <v>4275.4924000000001</v>
      </c>
      <c r="AM83" s="101">
        <f t="shared" si="514"/>
        <v>0.20399999999999999</v>
      </c>
      <c r="AN83" s="101">
        <v>3467.3557999999998</v>
      </c>
      <c r="AO83" s="101">
        <f t="shared" si="515"/>
        <v>0.20399999999999999</v>
      </c>
      <c r="AP83" s="101">
        <v>2811.97</v>
      </c>
      <c r="AQ83" s="101">
        <f t="shared" si="516"/>
        <v>0.20399999999999999</v>
      </c>
      <c r="AR83" s="101">
        <v>2280.4625999999998</v>
      </c>
      <c r="AS83" s="101">
        <f t="shared" si="517"/>
        <v>0.20399999999999999</v>
      </c>
      <c r="AT83" s="101">
        <v>1849.4186</v>
      </c>
      <c r="AU83" s="101">
        <f t="shared" si="518"/>
        <v>0.20399999999999999</v>
      </c>
      <c r="AV83" s="101">
        <v>1499.8489</v>
      </c>
      <c r="AW83" s="101">
        <f t="shared" si="519"/>
        <v>0.20399999999999999</v>
      </c>
      <c r="AX83" s="195">
        <v>1216.3534</v>
      </c>
      <c r="AY83" s="188">
        <f t="shared" si="520"/>
        <v>0.20399999999999999</v>
      </c>
      <c r="AZ83" s="188">
        <v>986.44309999999996</v>
      </c>
      <c r="BA83" s="188">
        <f t="shared" si="521"/>
        <v>0.20399999999999999</v>
      </c>
      <c r="BB83" s="188">
        <v>799.9896</v>
      </c>
      <c r="BC83" s="188">
        <f t="shared" si="522"/>
        <v>0.20399999999999999</v>
      </c>
      <c r="BD83" s="188">
        <v>648.77869999999996</v>
      </c>
      <c r="BE83" s="188">
        <f t="shared" si="523"/>
        <v>0.20399999999999999</v>
      </c>
      <c r="BF83" s="188">
        <v>526.14909999999998</v>
      </c>
      <c r="BG83" s="188">
        <f t="shared" si="524"/>
        <v>0.20399999999999999</v>
      </c>
      <c r="BH83" s="188">
        <v>424.69850000000002</v>
      </c>
      <c r="BI83" s="188">
        <f t="shared" si="525"/>
        <v>0.20399999999999999</v>
      </c>
      <c r="BJ83" s="188">
        <v>346.4237</v>
      </c>
      <c r="BK83" s="188">
        <f t="shared" si="526"/>
        <v>0.20399999999999999</v>
      </c>
      <c r="BL83" s="189">
        <v>280.94409999999999</v>
      </c>
      <c r="BM83" s="189">
        <f t="shared" si="527"/>
        <v>0.20399999999999999</v>
      </c>
      <c r="BN83" s="189">
        <v>227.84110000000001</v>
      </c>
      <c r="BO83" s="189">
        <f t="shared" si="528"/>
        <v>0.20399999999999999</v>
      </c>
      <c r="BP83" s="189">
        <v>184.77549999999999</v>
      </c>
      <c r="BQ83" s="189">
        <f t="shared" si="529"/>
        <v>0.20399999999999999</v>
      </c>
      <c r="BR83" s="189">
        <v>149.85</v>
      </c>
      <c r="BS83" s="189">
        <f t="shared" si="530"/>
        <v>0.20399999999999999</v>
      </c>
      <c r="BT83" s="189">
        <v>121.52589999999999</v>
      </c>
      <c r="BU83" s="189">
        <f t="shared" si="531"/>
        <v>0.20399999999999999</v>
      </c>
      <c r="BV83" s="189">
        <v>98.555599999999998</v>
      </c>
      <c r="BW83" s="189">
        <f t="shared" si="532"/>
        <v>0.20399999999999999</v>
      </c>
      <c r="BX83" s="189">
        <v>79.927000000000007</v>
      </c>
      <c r="BY83" s="189">
        <f t="shared" si="533"/>
        <v>0.20399999999999999</v>
      </c>
      <c r="BZ83" s="189">
        <v>64.819500000000005</v>
      </c>
      <c r="CA83" s="189">
        <f t="shared" si="534"/>
        <v>0.20399999999999999</v>
      </c>
      <c r="CB83" s="189">
        <v>52.567599999999999</v>
      </c>
      <c r="CC83" s="189">
        <f t="shared" si="535"/>
        <v>0.20399999999999999</v>
      </c>
      <c r="CD83" s="189">
        <v>42.631500000000003</v>
      </c>
      <c r="CE83" s="189">
        <f t="shared" si="536"/>
        <v>0.20399999999999999</v>
      </c>
      <c r="CF83" s="189">
        <v>34.573399999999999</v>
      </c>
      <c r="CG83" s="189">
        <f t="shared" si="537"/>
        <v>0.20399999999999999</v>
      </c>
      <c r="CH83" s="189">
        <v>28.038499999999999</v>
      </c>
      <c r="CI83" s="189">
        <f t="shared" si="538"/>
        <v>0.20399999999999999</v>
      </c>
      <c r="CJ83" s="189">
        <v>22.738800000000001</v>
      </c>
      <c r="CK83" s="189">
        <f t="shared" si="539"/>
        <v>0.20399999999999999</v>
      </c>
      <c r="CL83" s="189">
        <v>18.440799999999999</v>
      </c>
      <c r="CM83" s="189">
        <f t="shared" si="540"/>
        <v>0.20399999999999999</v>
      </c>
      <c r="CN83" s="189">
        <v>14.9552</v>
      </c>
      <c r="CO83" s="189">
        <f t="shared" si="541"/>
        <v>0.20399999999999999</v>
      </c>
      <c r="CP83" s="189">
        <v>12.128399999999999</v>
      </c>
      <c r="CQ83" s="189">
        <f t="shared" si="542"/>
        <v>0.20399999999999999</v>
      </c>
      <c r="CR83" s="189">
        <v>9.8360000000000003</v>
      </c>
      <c r="CS83" s="189">
        <f t="shared" si="543"/>
        <v>0.20399999999999999</v>
      </c>
      <c r="CT83" s="189">
        <v>7.9767999999999999</v>
      </c>
      <c r="CU83" s="189">
        <f t="shared" si="544"/>
        <v>0.20399999999999999</v>
      </c>
      <c r="CV83" s="189">
        <v>6.4690000000000003</v>
      </c>
      <c r="CW83" s="189">
        <f t="shared" si="545"/>
        <v>0.20399999999999999</v>
      </c>
      <c r="CX83" s="189">
        <v>5.2462999999999997</v>
      </c>
      <c r="CY83" s="189">
        <f t="shared" si="546"/>
        <v>0.20399999999999999</v>
      </c>
      <c r="CZ83" s="189">
        <v>4.2546999999999997</v>
      </c>
      <c r="DA83" s="189">
        <f t="shared" si="547"/>
        <v>0.20399999999999999</v>
      </c>
      <c r="DB83" s="189">
        <v>3.4504999999999999</v>
      </c>
      <c r="DC83" s="189">
        <f t="shared" si="548"/>
        <v>0.20399999999999999</v>
      </c>
      <c r="DD83" s="189">
        <v>2.7982999999999998</v>
      </c>
      <c r="DE83" s="189">
        <f t="shared" si="549"/>
        <v>0.20399999999999999</v>
      </c>
      <c r="DF83" s="189">
        <v>2.2692999999999999</v>
      </c>
      <c r="DG83" s="189">
        <f t="shared" si="550"/>
        <v>0.20399999999999999</v>
      </c>
      <c r="DH83" s="189">
        <v>1.8404</v>
      </c>
      <c r="DI83" s="189">
        <f t="shared" si="551"/>
        <v>0.20399999999999999</v>
      </c>
      <c r="DJ83" s="189">
        <v>1.4924999999999999</v>
      </c>
      <c r="DK83" s="189">
        <f t="shared" si="552"/>
        <v>0.20399999999999999</v>
      </c>
      <c r="DL83" s="189">
        <v>1.2103999999999999</v>
      </c>
      <c r="DM83" s="189">
        <f t="shared" si="553"/>
        <v>0.20399999999999999</v>
      </c>
      <c r="DN83" s="184">
        <v>0.98160000000000003</v>
      </c>
      <c r="DO83" s="185">
        <f t="shared" si="554"/>
        <v>0.20399999999999999</v>
      </c>
      <c r="DP83" s="185">
        <v>0.79610000000000003</v>
      </c>
      <c r="DQ83" s="185">
        <f t="shared" si="555"/>
        <v>0.20399999999999999</v>
      </c>
      <c r="DR83" s="185">
        <v>0.64559999999999995</v>
      </c>
      <c r="DS83" s="185">
        <f t="shared" si="556"/>
        <v>0.20399999999999999</v>
      </c>
      <c r="DT83" s="185">
        <v>0.52359999999999995</v>
      </c>
      <c r="DU83" s="185">
        <f t="shared" si="557"/>
        <v>0.20399999999999999</v>
      </c>
      <c r="DV83" s="185">
        <v>0.42459999999999998</v>
      </c>
      <c r="DW83" s="185">
        <f t="shared" si="558"/>
        <v>0.20399999999999999</v>
      </c>
      <c r="DX83" s="185">
        <v>0.34439999999999998</v>
      </c>
      <c r="DY83" s="185">
        <f t="shared" si="559"/>
        <v>0.20399999999999999</v>
      </c>
      <c r="DZ83" s="185">
        <v>0.27929999999999999</v>
      </c>
      <c r="EA83" s="185">
        <f t="shared" si="560"/>
        <v>0.20399999999999999</v>
      </c>
    </row>
    <row r="84" spans="1:131" ht="15" customHeight="1" x14ac:dyDescent="0.25">
      <c r="A84" s="42" t="s">
        <v>47</v>
      </c>
      <c r="B84" s="6">
        <v>7335</v>
      </c>
      <c r="C84" s="8" t="s">
        <v>49</v>
      </c>
      <c r="D84" s="67">
        <f>(LARGE('Annual Heat Inputs'!D84:K84,1)+LARGE('Annual Heat Inputs'!D84:K84,2)+LARGE('Annual Heat Inputs'!D84:K84,3))/3</f>
        <v>60021.049999999996</v>
      </c>
      <c r="E84" s="68">
        <v>1165162556</v>
      </c>
      <c r="F84" s="107">
        <f t="shared" si="375"/>
        <v>5.1513026822671084E-5</v>
      </c>
      <c r="G84" s="97">
        <v>161456</v>
      </c>
      <c r="H84" s="101">
        <f t="shared" si="376"/>
        <v>8.3170872586811821</v>
      </c>
      <c r="I84" s="101">
        <f>MIN(H84,'SO2 Annual Emissions'!L84,' Retirement Adjustments'!D84)</f>
        <v>0.248</v>
      </c>
      <c r="J84" s="101">
        <v>80318.265899999999</v>
      </c>
      <c r="K84" s="101">
        <f t="shared" si="500"/>
        <v>0.248</v>
      </c>
      <c r="L84" s="101">
        <v>65136.826500000003</v>
      </c>
      <c r="M84" s="101">
        <f t="shared" si="501"/>
        <v>0.248</v>
      </c>
      <c r="N84" s="101">
        <v>52824.922500000001</v>
      </c>
      <c r="O84" s="101">
        <f t="shared" si="502"/>
        <v>0.248</v>
      </c>
      <c r="P84" s="101">
        <v>42840.1656</v>
      </c>
      <c r="Q84" s="101">
        <f t="shared" si="503"/>
        <v>0.248</v>
      </c>
      <c r="R84" s="101">
        <v>34742.6878</v>
      </c>
      <c r="S84" s="101">
        <f t="shared" si="504"/>
        <v>0.248</v>
      </c>
      <c r="T84" s="101">
        <v>28175.762999999999</v>
      </c>
      <c r="U84" s="101">
        <f t="shared" si="505"/>
        <v>0.248</v>
      </c>
      <c r="V84" s="101">
        <v>22850.0923</v>
      </c>
      <c r="W84" s="101">
        <f t="shared" si="506"/>
        <v>0.248</v>
      </c>
      <c r="X84" s="101">
        <v>18531.058700000001</v>
      </c>
      <c r="Y84" s="101">
        <f t="shared" si="507"/>
        <v>0.248</v>
      </c>
      <c r="Z84" s="101">
        <v>15028.391600000001</v>
      </c>
      <c r="AA84" s="101">
        <f t="shared" si="508"/>
        <v>0.248</v>
      </c>
      <c r="AB84" s="101">
        <v>12187.784799999999</v>
      </c>
      <c r="AC84" s="101">
        <f t="shared" si="509"/>
        <v>0.248</v>
      </c>
      <c r="AD84" s="101">
        <v>9884.0980999999992</v>
      </c>
      <c r="AE84" s="101">
        <f t="shared" si="510"/>
        <v>0.248</v>
      </c>
      <c r="AF84" s="101">
        <v>8015.8451999999997</v>
      </c>
      <c r="AG84" s="101">
        <f t="shared" si="511"/>
        <v>0.248</v>
      </c>
      <c r="AH84" s="101">
        <v>6500.7219999999998</v>
      </c>
      <c r="AI84" s="101">
        <f t="shared" si="512"/>
        <v>0.248</v>
      </c>
      <c r="AJ84" s="101">
        <v>5271.9813999999997</v>
      </c>
      <c r="AK84" s="101">
        <f t="shared" si="513"/>
        <v>0.248</v>
      </c>
      <c r="AL84" s="101">
        <v>4275.4924000000001</v>
      </c>
      <c r="AM84" s="101">
        <f t="shared" si="514"/>
        <v>0.248</v>
      </c>
      <c r="AN84" s="101">
        <v>3467.3557999999998</v>
      </c>
      <c r="AO84" s="101">
        <f t="shared" si="515"/>
        <v>0.248</v>
      </c>
      <c r="AP84" s="101">
        <v>2811.97</v>
      </c>
      <c r="AQ84" s="101">
        <f t="shared" si="516"/>
        <v>0.248</v>
      </c>
      <c r="AR84" s="101">
        <v>2280.4625999999998</v>
      </c>
      <c r="AS84" s="101">
        <f t="shared" si="517"/>
        <v>0.248</v>
      </c>
      <c r="AT84" s="101">
        <v>1849.4186</v>
      </c>
      <c r="AU84" s="101">
        <f t="shared" si="518"/>
        <v>0.248</v>
      </c>
      <c r="AV84" s="101">
        <v>1499.8489</v>
      </c>
      <c r="AW84" s="101">
        <f t="shared" si="519"/>
        <v>0.248</v>
      </c>
      <c r="AX84" s="195">
        <v>1216.3534</v>
      </c>
      <c r="AY84" s="188">
        <f t="shared" si="520"/>
        <v>0.248</v>
      </c>
      <c r="AZ84" s="188">
        <v>986.44309999999996</v>
      </c>
      <c r="BA84" s="188">
        <f t="shared" si="521"/>
        <v>0.248</v>
      </c>
      <c r="BB84" s="188">
        <v>799.9896</v>
      </c>
      <c r="BC84" s="188">
        <f t="shared" si="522"/>
        <v>0.248</v>
      </c>
      <c r="BD84" s="188">
        <v>648.77869999999996</v>
      </c>
      <c r="BE84" s="188">
        <f t="shared" si="523"/>
        <v>0.248</v>
      </c>
      <c r="BF84" s="188">
        <v>526.14909999999998</v>
      </c>
      <c r="BG84" s="188">
        <f t="shared" si="524"/>
        <v>0.248</v>
      </c>
      <c r="BH84" s="188">
        <v>424.69850000000002</v>
      </c>
      <c r="BI84" s="188">
        <f t="shared" si="525"/>
        <v>0.248</v>
      </c>
      <c r="BJ84" s="188">
        <v>346.4237</v>
      </c>
      <c r="BK84" s="188">
        <f t="shared" si="526"/>
        <v>0.248</v>
      </c>
      <c r="BL84" s="189">
        <v>280.94409999999999</v>
      </c>
      <c r="BM84" s="189">
        <f t="shared" si="527"/>
        <v>0.248</v>
      </c>
      <c r="BN84" s="189">
        <v>227.84110000000001</v>
      </c>
      <c r="BO84" s="189">
        <f t="shared" si="528"/>
        <v>0.248</v>
      </c>
      <c r="BP84" s="189">
        <v>184.77549999999999</v>
      </c>
      <c r="BQ84" s="189">
        <f t="shared" si="529"/>
        <v>0.248</v>
      </c>
      <c r="BR84" s="189">
        <v>149.85</v>
      </c>
      <c r="BS84" s="189">
        <f t="shared" si="530"/>
        <v>0.248</v>
      </c>
      <c r="BT84" s="189">
        <v>121.52589999999999</v>
      </c>
      <c r="BU84" s="189">
        <f t="shared" si="531"/>
        <v>0.248</v>
      </c>
      <c r="BV84" s="189">
        <v>98.555599999999998</v>
      </c>
      <c r="BW84" s="189">
        <f t="shared" si="532"/>
        <v>0.248</v>
      </c>
      <c r="BX84" s="189">
        <v>79.927000000000007</v>
      </c>
      <c r="BY84" s="189">
        <f t="shared" si="533"/>
        <v>0.248</v>
      </c>
      <c r="BZ84" s="189">
        <v>64.819500000000005</v>
      </c>
      <c r="CA84" s="189">
        <f t="shared" si="534"/>
        <v>0.248</v>
      </c>
      <c r="CB84" s="189">
        <v>52.567599999999999</v>
      </c>
      <c r="CC84" s="189">
        <f t="shared" si="535"/>
        <v>0.248</v>
      </c>
      <c r="CD84" s="189">
        <v>42.631500000000003</v>
      </c>
      <c r="CE84" s="189">
        <f t="shared" si="536"/>
        <v>0.248</v>
      </c>
      <c r="CF84" s="189">
        <v>34.573399999999999</v>
      </c>
      <c r="CG84" s="189">
        <f t="shared" si="537"/>
        <v>0.248</v>
      </c>
      <c r="CH84" s="189">
        <v>28.038499999999999</v>
      </c>
      <c r="CI84" s="189">
        <f t="shared" si="538"/>
        <v>0.248</v>
      </c>
      <c r="CJ84" s="189">
        <v>22.738800000000001</v>
      </c>
      <c r="CK84" s="189">
        <f t="shared" si="539"/>
        <v>0.248</v>
      </c>
      <c r="CL84" s="189">
        <v>18.440799999999999</v>
      </c>
      <c r="CM84" s="189">
        <f t="shared" si="540"/>
        <v>0.248</v>
      </c>
      <c r="CN84" s="189">
        <v>14.9552</v>
      </c>
      <c r="CO84" s="189">
        <f t="shared" si="541"/>
        <v>0.248</v>
      </c>
      <c r="CP84" s="189">
        <v>12.128399999999999</v>
      </c>
      <c r="CQ84" s="189">
        <f t="shared" si="542"/>
        <v>0.248</v>
      </c>
      <c r="CR84" s="189">
        <v>9.8360000000000003</v>
      </c>
      <c r="CS84" s="189">
        <f t="shared" si="543"/>
        <v>0.248</v>
      </c>
      <c r="CT84" s="189">
        <v>7.9767999999999999</v>
      </c>
      <c r="CU84" s="189">
        <f t="shared" si="544"/>
        <v>0.248</v>
      </c>
      <c r="CV84" s="189">
        <v>6.4690000000000003</v>
      </c>
      <c r="CW84" s="189">
        <f t="shared" si="545"/>
        <v>0.248</v>
      </c>
      <c r="CX84" s="189">
        <v>5.2462999999999997</v>
      </c>
      <c r="CY84" s="189">
        <f t="shared" si="546"/>
        <v>0.248</v>
      </c>
      <c r="CZ84" s="189">
        <v>4.2546999999999997</v>
      </c>
      <c r="DA84" s="189">
        <f t="shared" si="547"/>
        <v>0.248</v>
      </c>
      <c r="DB84" s="189">
        <v>3.4504999999999999</v>
      </c>
      <c r="DC84" s="189">
        <f t="shared" si="548"/>
        <v>0.248</v>
      </c>
      <c r="DD84" s="189">
        <v>2.7982999999999998</v>
      </c>
      <c r="DE84" s="189">
        <f t="shared" si="549"/>
        <v>0.248</v>
      </c>
      <c r="DF84" s="189">
        <v>2.2692999999999999</v>
      </c>
      <c r="DG84" s="189">
        <f t="shared" si="550"/>
        <v>0.248</v>
      </c>
      <c r="DH84" s="189">
        <v>1.8404</v>
      </c>
      <c r="DI84" s="189">
        <f t="shared" si="551"/>
        <v>0.248</v>
      </c>
      <c r="DJ84" s="189">
        <v>1.4924999999999999</v>
      </c>
      <c r="DK84" s="189">
        <f t="shared" si="552"/>
        <v>0.248</v>
      </c>
      <c r="DL84" s="189">
        <v>1.2103999999999999</v>
      </c>
      <c r="DM84" s="189">
        <f t="shared" si="553"/>
        <v>0.248</v>
      </c>
      <c r="DN84" s="184">
        <v>0.98160000000000003</v>
      </c>
      <c r="DO84" s="185">
        <f t="shared" si="554"/>
        <v>0.248</v>
      </c>
      <c r="DP84" s="185">
        <v>0.79610000000000003</v>
      </c>
      <c r="DQ84" s="185">
        <f t="shared" si="555"/>
        <v>0.248</v>
      </c>
      <c r="DR84" s="185">
        <v>0.64559999999999995</v>
      </c>
      <c r="DS84" s="185">
        <f t="shared" si="556"/>
        <v>0.248</v>
      </c>
      <c r="DT84" s="185">
        <v>0.52359999999999995</v>
      </c>
      <c r="DU84" s="185">
        <f t="shared" si="557"/>
        <v>0.248</v>
      </c>
      <c r="DV84" s="185">
        <v>0.42459999999999998</v>
      </c>
      <c r="DW84" s="185">
        <f t="shared" si="558"/>
        <v>0.248</v>
      </c>
      <c r="DX84" s="185">
        <v>0.34439999999999998</v>
      </c>
      <c r="DY84" s="185">
        <f t="shared" si="559"/>
        <v>0.248</v>
      </c>
      <c r="DZ84" s="185">
        <v>0.27929999999999999</v>
      </c>
      <c r="EA84" s="185">
        <f t="shared" si="560"/>
        <v>0.248</v>
      </c>
    </row>
    <row r="85" spans="1:131" ht="15" customHeight="1" x14ac:dyDescent="0.25">
      <c r="A85" s="42" t="s">
        <v>50</v>
      </c>
      <c r="B85" s="6">
        <v>6166</v>
      </c>
      <c r="C85" s="8" t="s">
        <v>51</v>
      </c>
      <c r="D85" s="67">
        <f>(LARGE('Annual Heat Inputs'!D85:K85,1)+LARGE('Annual Heat Inputs'!D85:K85,2)+LARGE('Annual Heat Inputs'!D85:K85,3))/3</f>
        <v>80259653.848000005</v>
      </c>
      <c r="E85" s="68">
        <v>1165162556</v>
      </c>
      <c r="F85" s="107">
        <f t="shared" si="375"/>
        <v>6.8882795310150707E-2</v>
      </c>
      <c r="G85" s="97">
        <v>161456</v>
      </c>
      <c r="H85" s="101">
        <f t="shared" si="376"/>
        <v>11121.540599595693</v>
      </c>
      <c r="I85" s="101">
        <f>MIN(H85,'SO2 Annual Emissions'!L85,'Annual SO2 Consent Decree Caps '!D85,' Retirement Adjustments'!D85)</f>
        <v>5340</v>
      </c>
      <c r="J85" s="101">
        <v>80318.265899999999</v>
      </c>
      <c r="K85" s="101">
        <f t="shared" si="500"/>
        <v>5340</v>
      </c>
      <c r="L85" s="101">
        <v>65136.826500000003</v>
      </c>
      <c r="M85" s="101">
        <f t="shared" si="501"/>
        <v>5340</v>
      </c>
      <c r="N85" s="101">
        <v>52824.922500000001</v>
      </c>
      <c r="O85" s="101">
        <f t="shared" si="502"/>
        <v>5340</v>
      </c>
      <c r="P85" s="101">
        <v>42840.1656</v>
      </c>
      <c r="Q85" s="101">
        <f t="shared" si="503"/>
        <v>5340</v>
      </c>
      <c r="R85" s="101">
        <v>34742.6878</v>
      </c>
      <c r="S85" s="101">
        <f t="shared" si="504"/>
        <v>5340</v>
      </c>
      <c r="T85" s="101">
        <v>28175.762999999999</v>
      </c>
      <c r="U85" s="101">
        <f t="shared" si="505"/>
        <v>5340</v>
      </c>
      <c r="V85" s="101">
        <v>22850.0923</v>
      </c>
      <c r="W85" s="101">
        <f t="shared" si="506"/>
        <v>5340</v>
      </c>
      <c r="X85" s="101">
        <v>18531.058700000001</v>
      </c>
      <c r="Y85" s="101">
        <f t="shared" si="507"/>
        <v>5340</v>
      </c>
      <c r="Z85" s="101">
        <v>15028.391600000001</v>
      </c>
      <c r="AA85" s="101">
        <f t="shared" si="508"/>
        <v>5340</v>
      </c>
      <c r="AB85" s="101">
        <v>12187.784799999999</v>
      </c>
      <c r="AC85" s="101">
        <f t="shared" si="509"/>
        <v>5340</v>
      </c>
      <c r="AD85" s="101">
        <v>9884.0980999999992</v>
      </c>
      <c r="AE85" s="101">
        <f t="shared" si="510"/>
        <v>5340</v>
      </c>
      <c r="AF85" s="101">
        <v>8015.8451999999997</v>
      </c>
      <c r="AG85" s="101">
        <f t="shared" si="511"/>
        <v>5340</v>
      </c>
      <c r="AH85" s="101">
        <v>6500.7219999999998</v>
      </c>
      <c r="AI85" s="101">
        <f t="shared" si="512"/>
        <v>5340</v>
      </c>
      <c r="AJ85" s="101">
        <v>5271.9813999999997</v>
      </c>
      <c r="AK85" s="101">
        <f t="shared" si="513"/>
        <v>5340</v>
      </c>
      <c r="AL85" s="101">
        <v>4275.4924000000001</v>
      </c>
      <c r="AM85" s="101">
        <f t="shared" si="514"/>
        <v>5340</v>
      </c>
      <c r="AN85" s="101">
        <v>3467.3557999999998</v>
      </c>
      <c r="AO85" s="101">
        <f t="shared" si="515"/>
        <v>5340</v>
      </c>
      <c r="AP85" s="101">
        <v>2811.97</v>
      </c>
      <c r="AQ85" s="101">
        <f t="shared" si="516"/>
        <v>5340</v>
      </c>
      <c r="AR85" s="101">
        <v>2280.4625999999998</v>
      </c>
      <c r="AS85" s="101">
        <f t="shared" si="517"/>
        <v>5340</v>
      </c>
      <c r="AT85" s="101">
        <v>1849.4186</v>
      </c>
      <c r="AU85" s="101">
        <f t="shared" si="518"/>
        <v>5340</v>
      </c>
      <c r="AV85" s="101">
        <v>1499.8489</v>
      </c>
      <c r="AW85" s="101">
        <f t="shared" si="519"/>
        <v>5340</v>
      </c>
      <c r="AX85" s="195">
        <v>1216.3534</v>
      </c>
      <c r="AY85" s="188">
        <f t="shared" si="520"/>
        <v>5340</v>
      </c>
      <c r="AZ85" s="188">
        <v>986.44309999999996</v>
      </c>
      <c r="BA85" s="188">
        <f t="shared" si="521"/>
        <v>5340</v>
      </c>
      <c r="BB85" s="188">
        <v>799.9896</v>
      </c>
      <c r="BC85" s="188">
        <f t="shared" si="522"/>
        <v>5340</v>
      </c>
      <c r="BD85" s="188">
        <v>648.77869999999996</v>
      </c>
      <c r="BE85" s="188">
        <f t="shared" si="523"/>
        <v>5340</v>
      </c>
      <c r="BF85" s="188">
        <v>526.14909999999998</v>
      </c>
      <c r="BG85" s="188">
        <f t="shared" si="524"/>
        <v>5340</v>
      </c>
      <c r="BH85" s="188">
        <v>424.69850000000002</v>
      </c>
      <c r="BI85" s="188">
        <f t="shared" si="525"/>
        <v>5340</v>
      </c>
      <c r="BJ85" s="188">
        <v>346.4237</v>
      </c>
      <c r="BK85" s="188">
        <f t="shared" si="526"/>
        <v>5340</v>
      </c>
      <c r="BL85" s="189">
        <v>280.94409999999999</v>
      </c>
      <c r="BM85" s="189">
        <f t="shared" si="527"/>
        <v>5340</v>
      </c>
      <c r="BN85" s="189">
        <v>227.84110000000001</v>
      </c>
      <c r="BO85" s="189">
        <f t="shared" si="528"/>
        <v>5340</v>
      </c>
      <c r="BP85" s="189">
        <v>184.77549999999999</v>
      </c>
      <c r="BQ85" s="189">
        <f t="shared" si="529"/>
        <v>5340</v>
      </c>
      <c r="BR85" s="189">
        <v>149.85</v>
      </c>
      <c r="BS85" s="189">
        <f t="shared" si="530"/>
        <v>5340</v>
      </c>
      <c r="BT85" s="189">
        <v>121.52589999999999</v>
      </c>
      <c r="BU85" s="189">
        <f t="shared" si="531"/>
        <v>5340</v>
      </c>
      <c r="BV85" s="189">
        <v>98.555599999999998</v>
      </c>
      <c r="BW85" s="189">
        <f t="shared" si="532"/>
        <v>5340</v>
      </c>
      <c r="BX85" s="189">
        <v>79.927000000000007</v>
      </c>
      <c r="BY85" s="189">
        <f t="shared" si="533"/>
        <v>5340</v>
      </c>
      <c r="BZ85" s="189">
        <v>64.819500000000005</v>
      </c>
      <c r="CA85" s="189">
        <f t="shared" si="534"/>
        <v>5340</v>
      </c>
      <c r="CB85" s="189">
        <v>52.567599999999999</v>
      </c>
      <c r="CC85" s="189">
        <f t="shared" si="535"/>
        <v>5340</v>
      </c>
      <c r="CD85" s="189">
        <v>42.631500000000003</v>
      </c>
      <c r="CE85" s="189">
        <f t="shared" si="536"/>
        <v>5340</v>
      </c>
      <c r="CF85" s="189">
        <v>34.573399999999999</v>
      </c>
      <c r="CG85" s="189">
        <f t="shared" si="537"/>
        <v>5340</v>
      </c>
      <c r="CH85" s="189">
        <v>28.038499999999999</v>
      </c>
      <c r="CI85" s="189">
        <f t="shared" si="538"/>
        <v>5340</v>
      </c>
      <c r="CJ85" s="189">
        <v>22.738800000000001</v>
      </c>
      <c r="CK85" s="189">
        <f t="shared" si="539"/>
        <v>5340</v>
      </c>
      <c r="CL85" s="189">
        <v>18.440799999999999</v>
      </c>
      <c r="CM85" s="189">
        <f t="shared" si="540"/>
        <v>5340</v>
      </c>
      <c r="CN85" s="189">
        <v>14.9552</v>
      </c>
      <c r="CO85" s="189">
        <f t="shared" si="541"/>
        <v>5340</v>
      </c>
      <c r="CP85" s="189">
        <v>12.128399999999999</v>
      </c>
      <c r="CQ85" s="189">
        <f t="shared" si="542"/>
        <v>5340</v>
      </c>
      <c r="CR85" s="189">
        <v>9.8360000000000003</v>
      </c>
      <c r="CS85" s="189">
        <f t="shared" si="543"/>
        <v>5340</v>
      </c>
      <c r="CT85" s="189">
        <v>7.9767999999999999</v>
      </c>
      <c r="CU85" s="189">
        <f t="shared" si="544"/>
        <v>5340</v>
      </c>
      <c r="CV85" s="189">
        <v>6.4690000000000003</v>
      </c>
      <c r="CW85" s="189">
        <f t="shared" si="545"/>
        <v>5340</v>
      </c>
      <c r="CX85" s="189">
        <v>5.2462999999999997</v>
      </c>
      <c r="CY85" s="189">
        <f t="shared" si="546"/>
        <v>5340</v>
      </c>
      <c r="CZ85" s="189">
        <v>4.2546999999999997</v>
      </c>
      <c r="DA85" s="189">
        <f t="shared" si="547"/>
        <v>5340</v>
      </c>
      <c r="DB85" s="189">
        <v>3.4504999999999999</v>
      </c>
      <c r="DC85" s="189">
        <f t="shared" si="548"/>
        <v>5340</v>
      </c>
      <c r="DD85" s="189">
        <v>2.7982999999999998</v>
      </c>
      <c r="DE85" s="189">
        <f t="shared" si="549"/>
        <v>5340</v>
      </c>
      <c r="DF85" s="189">
        <v>2.2692999999999999</v>
      </c>
      <c r="DG85" s="189">
        <f t="shared" si="550"/>
        <v>5340</v>
      </c>
      <c r="DH85" s="189">
        <v>1.8404</v>
      </c>
      <c r="DI85" s="189">
        <f t="shared" si="551"/>
        <v>5340</v>
      </c>
      <c r="DJ85" s="189">
        <v>1.4924999999999999</v>
      </c>
      <c r="DK85" s="189">
        <f t="shared" si="552"/>
        <v>5340</v>
      </c>
      <c r="DL85" s="189">
        <v>1.2103999999999999</v>
      </c>
      <c r="DM85" s="189">
        <f t="shared" si="553"/>
        <v>5340</v>
      </c>
      <c r="DN85" s="184">
        <v>0.98160000000000003</v>
      </c>
      <c r="DO85" s="185">
        <f t="shared" si="554"/>
        <v>5340</v>
      </c>
      <c r="DP85" s="185">
        <v>0.79610000000000003</v>
      </c>
      <c r="DQ85" s="185">
        <f t="shared" si="555"/>
        <v>5340</v>
      </c>
      <c r="DR85" s="185">
        <v>0.64559999999999995</v>
      </c>
      <c r="DS85" s="185">
        <f t="shared" si="556"/>
        <v>5340</v>
      </c>
      <c r="DT85" s="185">
        <v>0.52359999999999995</v>
      </c>
      <c r="DU85" s="185">
        <f t="shared" si="557"/>
        <v>5340</v>
      </c>
      <c r="DV85" s="185">
        <v>0.42459999999999998</v>
      </c>
      <c r="DW85" s="185">
        <f t="shared" si="558"/>
        <v>5340</v>
      </c>
      <c r="DX85" s="185">
        <v>0.34439999999999998</v>
      </c>
      <c r="DY85" s="185">
        <f t="shared" si="559"/>
        <v>5340</v>
      </c>
      <c r="DZ85" s="185">
        <v>0.27929999999999999</v>
      </c>
      <c r="EA85" s="185">
        <f t="shared" si="560"/>
        <v>5340</v>
      </c>
    </row>
    <row r="86" spans="1:131" ht="15" customHeight="1" x14ac:dyDescent="0.25">
      <c r="A86" s="42" t="s">
        <v>50</v>
      </c>
      <c r="B86" s="6">
        <v>6166</v>
      </c>
      <c r="C86" s="8" t="s">
        <v>52</v>
      </c>
      <c r="D86" s="67">
        <f>(LARGE('Annual Heat Inputs'!D86:K86,1)+LARGE('Annual Heat Inputs'!D86:K86,2)+LARGE('Annual Heat Inputs'!D86:K86,3))/3</f>
        <v>69901408.165999994</v>
      </c>
      <c r="E86" s="68">
        <v>1165162556</v>
      </c>
      <c r="F86" s="107">
        <f t="shared" si="375"/>
        <v>5.999283774271922E-2</v>
      </c>
      <c r="G86" s="97">
        <v>161456</v>
      </c>
      <c r="H86" s="101">
        <f t="shared" si="376"/>
        <v>9686.2036105884745</v>
      </c>
      <c r="I86" s="101">
        <f>MIN(H86,'SO2 Annual Emissions'!L86,'Annual SO2 Consent Decree Caps '!D86,' Retirement Adjustments'!D86)</f>
        <v>4660</v>
      </c>
      <c r="J86" s="101">
        <v>80318.265899999999</v>
      </c>
      <c r="K86" s="101">
        <f t="shared" si="500"/>
        <v>4660</v>
      </c>
      <c r="L86" s="101">
        <v>65136.826500000003</v>
      </c>
      <c r="M86" s="101">
        <f t="shared" si="501"/>
        <v>4660</v>
      </c>
      <c r="N86" s="101">
        <v>52824.922500000001</v>
      </c>
      <c r="O86" s="101">
        <f t="shared" si="502"/>
        <v>4660</v>
      </c>
      <c r="P86" s="101">
        <v>42840.1656</v>
      </c>
      <c r="Q86" s="101">
        <f t="shared" si="503"/>
        <v>4660</v>
      </c>
      <c r="R86" s="101">
        <v>34742.6878</v>
      </c>
      <c r="S86" s="101">
        <f t="shared" si="504"/>
        <v>4660</v>
      </c>
      <c r="T86" s="101">
        <v>28175.762999999999</v>
      </c>
      <c r="U86" s="101">
        <f t="shared" si="505"/>
        <v>4660</v>
      </c>
      <c r="V86" s="101">
        <v>22850.0923</v>
      </c>
      <c r="W86" s="101">
        <f t="shared" si="506"/>
        <v>4660</v>
      </c>
      <c r="X86" s="101">
        <v>18531.058700000001</v>
      </c>
      <c r="Y86" s="101">
        <f t="shared" si="507"/>
        <v>4660</v>
      </c>
      <c r="Z86" s="101">
        <v>15028.391600000001</v>
      </c>
      <c r="AA86" s="101">
        <f t="shared" si="508"/>
        <v>4660</v>
      </c>
      <c r="AB86" s="101">
        <v>12187.784799999999</v>
      </c>
      <c r="AC86" s="101">
        <f t="shared" si="509"/>
        <v>4660</v>
      </c>
      <c r="AD86" s="101">
        <v>9884.0980999999992</v>
      </c>
      <c r="AE86" s="101">
        <f t="shared" si="510"/>
        <v>4660</v>
      </c>
      <c r="AF86" s="101">
        <v>8015.8451999999997</v>
      </c>
      <c r="AG86" s="101">
        <f t="shared" si="511"/>
        <v>4660</v>
      </c>
      <c r="AH86" s="101">
        <v>6500.7219999999998</v>
      </c>
      <c r="AI86" s="101">
        <f t="shared" si="512"/>
        <v>4660</v>
      </c>
      <c r="AJ86" s="101">
        <v>5271.9813999999997</v>
      </c>
      <c r="AK86" s="101">
        <f t="shared" si="513"/>
        <v>4660</v>
      </c>
      <c r="AL86" s="101">
        <v>4275.4924000000001</v>
      </c>
      <c r="AM86" s="101">
        <f t="shared" si="514"/>
        <v>4660</v>
      </c>
      <c r="AN86" s="101">
        <v>3467.3557999999998</v>
      </c>
      <c r="AO86" s="101">
        <f t="shared" si="515"/>
        <v>4660</v>
      </c>
      <c r="AP86" s="101">
        <v>2811.97</v>
      </c>
      <c r="AQ86" s="101">
        <f t="shared" si="516"/>
        <v>4660</v>
      </c>
      <c r="AR86" s="101">
        <v>2280.4625999999998</v>
      </c>
      <c r="AS86" s="101">
        <f t="shared" si="517"/>
        <v>4660</v>
      </c>
      <c r="AT86" s="101">
        <v>1849.4186</v>
      </c>
      <c r="AU86" s="101">
        <f t="shared" si="518"/>
        <v>4660</v>
      </c>
      <c r="AV86" s="101">
        <v>1499.8489</v>
      </c>
      <c r="AW86" s="101">
        <f t="shared" si="519"/>
        <v>4660</v>
      </c>
      <c r="AX86" s="195">
        <v>1216.3534</v>
      </c>
      <c r="AY86" s="188">
        <f t="shared" si="520"/>
        <v>4660</v>
      </c>
      <c r="AZ86" s="188">
        <v>986.44309999999996</v>
      </c>
      <c r="BA86" s="188">
        <f t="shared" si="521"/>
        <v>4660</v>
      </c>
      <c r="BB86" s="188">
        <v>799.9896</v>
      </c>
      <c r="BC86" s="188">
        <f t="shared" si="522"/>
        <v>4660</v>
      </c>
      <c r="BD86" s="188">
        <v>648.77869999999996</v>
      </c>
      <c r="BE86" s="188">
        <f t="shared" si="523"/>
        <v>4660</v>
      </c>
      <c r="BF86" s="188">
        <v>526.14909999999998</v>
      </c>
      <c r="BG86" s="188">
        <f t="shared" si="524"/>
        <v>4660</v>
      </c>
      <c r="BH86" s="188">
        <v>424.69850000000002</v>
      </c>
      <c r="BI86" s="188">
        <f t="shared" si="525"/>
        <v>4660</v>
      </c>
      <c r="BJ86" s="188">
        <v>346.4237</v>
      </c>
      <c r="BK86" s="188">
        <f t="shared" si="526"/>
        <v>4660</v>
      </c>
      <c r="BL86" s="189">
        <v>280.94409999999999</v>
      </c>
      <c r="BM86" s="189">
        <f t="shared" si="527"/>
        <v>4660</v>
      </c>
      <c r="BN86" s="189">
        <v>227.84110000000001</v>
      </c>
      <c r="BO86" s="189">
        <f t="shared" si="528"/>
        <v>4660</v>
      </c>
      <c r="BP86" s="189">
        <v>184.77549999999999</v>
      </c>
      <c r="BQ86" s="189">
        <f t="shared" si="529"/>
        <v>4660</v>
      </c>
      <c r="BR86" s="189">
        <v>149.85</v>
      </c>
      <c r="BS86" s="189">
        <f t="shared" si="530"/>
        <v>4660</v>
      </c>
      <c r="BT86" s="189">
        <v>121.52589999999999</v>
      </c>
      <c r="BU86" s="189">
        <f t="shared" si="531"/>
        <v>4660</v>
      </c>
      <c r="BV86" s="189">
        <v>98.555599999999998</v>
      </c>
      <c r="BW86" s="189">
        <f t="shared" si="532"/>
        <v>4660</v>
      </c>
      <c r="BX86" s="189">
        <v>79.927000000000007</v>
      </c>
      <c r="BY86" s="189">
        <f t="shared" si="533"/>
        <v>4660</v>
      </c>
      <c r="BZ86" s="189">
        <v>64.819500000000005</v>
      </c>
      <c r="CA86" s="189">
        <f t="shared" si="534"/>
        <v>4660</v>
      </c>
      <c r="CB86" s="189">
        <v>52.567599999999999</v>
      </c>
      <c r="CC86" s="189">
        <f t="shared" si="535"/>
        <v>4660</v>
      </c>
      <c r="CD86" s="189">
        <v>42.631500000000003</v>
      </c>
      <c r="CE86" s="189">
        <f t="shared" si="536"/>
        <v>4660</v>
      </c>
      <c r="CF86" s="189">
        <v>34.573399999999999</v>
      </c>
      <c r="CG86" s="189">
        <f t="shared" si="537"/>
        <v>4660</v>
      </c>
      <c r="CH86" s="189">
        <v>28.038499999999999</v>
      </c>
      <c r="CI86" s="189">
        <f t="shared" si="538"/>
        <v>4660</v>
      </c>
      <c r="CJ86" s="189">
        <v>22.738800000000001</v>
      </c>
      <c r="CK86" s="189">
        <f t="shared" si="539"/>
        <v>4660</v>
      </c>
      <c r="CL86" s="189">
        <v>18.440799999999999</v>
      </c>
      <c r="CM86" s="189">
        <f t="shared" si="540"/>
        <v>4660</v>
      </c>
      <c r="CN86" s="189">
        <v>14.9552</v>
      </c>
      <c r="CO86" s="189">
        <f t="shared" si="541"/>
        <v>4660</v>
      </c>
      <c r="CP86" s="189">
        <v>12.128399999999999</v>
      </c>
      <c r="CQ86" s="189">
        <f t="shared" si="542"/>
        <v>4660</v>
      </c>
      <c r="CR86" s="189">
        <v>9.8360000000000003</v>
      </c>
      <c r="CS86" s="189">
        <f t="shared" si="543"/>
        <v>4660</v>
      </c>
      <c r="CT86" s="189">
        <v>7.9767999999999999</v>
      </c>
      <c r="CU86" s="189">
        <f t="shared" si="544"/>
        <v>4660</v>
      </c>
      <c r="CV86" s="189">
        <v>6.4690000000000003</v>
      </c>
      <c r="CW86" s="189">
        <f t="shared" si="545"/>
        <v>4660</v>
      </c>
      <c r="CX86" s="189">
        <v>5.2462999999999997</v>
      </c>
      <c r="CY86" s="189">
        <f t="shared" si="546"/>
        <v>4660</v>
      </c>
      <c r="CZ86" s="189">
        <v>4.2546999999999997</v>
      </c>
      <c r="DA86" s="189">
        <f t="shared" si="547"/>
        <v>4660</v>
      </c>
      <c r="DB86" s="189">
        <v>3.4504999999999999</v>
      </c>
      <c r="DC86" s="189">
        <f t="shared" si="548"/>
        <v>4660</v>
      </c>
      <c r="DD86" s="189">
        <v>2.7982999999999998</v>
      </c>
      <c r="DE86" s="189">
        <f t="shared" si="549"/>
        <v>4660</v>
      </c>
      <c r="DF86" s="189">
        <v>2.2692999999999999</v>
      </c>
      <c r="DG86" s="189">
        <f t="shared" si="550"/>
        <v>4660</v>
      </c>
      <c r="DH86" s="189">
        <v>1.8404</v>
      </c>
      <c r="DI86" s="189">
        <f t="shared" si="551"/>
        <v>4660</v>
      </c>
      <c r="DJ86" s="189">
        <v>1.4924999999999999</v>
      </c>
      <c r="DK86" s="189">
        <f t="shared" si="552"/>
        <v>4660</v>
      </c>
      <c r="DL86" s="189">
        <v>1.2103999999999999</v>
      </c>
      <c r="DM86" s="189">
        <f t="shared" si="553"/>
        <v>4660</v>
      </c>
      <c r="DN86" s="184">
        <v>0.98160000000000003</v>
      </c>
      <c r="DO86" s="185">
        <f t="shared" si="554"/>
        <v>4660</v>
      </c>
      <c r="DP86" s="185">
        <v>0.79610000000000003</v>
      </c>
      <c r="DQ86" s="185">
        <f t="shared" si="555"/>
        <v>4660</v>
      </c>
      <c r="DR86" s="185">
        <v>0.64559999999999995</v>
      </c>
      <c r="DS86" s="185">
        <f t="shared" si="556"/>
        <v>4660</v>
      </c>
      <c r="DT86" s="185">
        <v>0.52359999999999995</v>
      </c>
      <c r="DU86" s="185">
        <f t="shared" si="557"/>
        <v>4660</v>
      </c>
      <c r="DV86" s="185">
        <v>0.42459999999999998</v>
      </c>
      <c r="DW86" s="185">
        <f t="shared" si="558"/>
        <v>4660</v>
      </c>
      <c r="DX86" s="185">
        <v>0.34439999999999998</v>
      </c>
      <c r="DY86" s="185">
        <f t="shared" si="559"/>
        <v>4660</v>
      </c>
      <c r="DZ86" s="185">
        <v>0.27929999999999999</v>
      </c>
      <c r="EA86" s="185">
        <f t="shared" si="560"/>
        <v>4660</v>
      </c>
    </row>
    <row r="87" spans="1:131" s="167" customFormat="1" ht="15" customHeight="1" x14ac:dyDescent="0.25">
      <c r="A87" s="171" t="s">
        <v>161</v>
      </c>
      <c r="B87" s="171">
        <v>57794</v>
      </c>
      <c r="C87" s="106" t="s">
        <v>162</v>
      </c>
      <c r="D87" s="67">
        <f>(LARGE('Annual Heat Inputs'!D87:K87,1)+LARGE('Annual Heat Inputs'!D87:K87,2)+LARGE('Annual Heat Inputs'!D87:K87,3))/3</f>
        <v>16058962.255333334</v>
      </c>
      <c r="E87" s="68">
        <v>1165162556</v>
      </c>
      <c r="F87" s="107">
        <f t="shared" si="375"/>
        <v>1.3782593830052099E-2</v>
      </c>
      <c r="G87" s="97">
        <v>161456</v>
      </c>
      <c r="H87" s="101">
        <f t="shared" si="376"/>
        <v>2225.2824694248916</v>
      </c>
      <c r="I87" s="101">
        <f>MIN(H87,'SO2 Annual Emissions'!L87,' Retirement Adjustments'!D87)</f>
        <v>5.6849999999999996</v>
      </c>
      <c r="J87" s="101">
        <v>80318.265899999999</v>
      </c>
      <c r="K87" s="101">
        <f t="shared" si="500"/>
        <v>5.6849999999999996</v>
      </c>
      <c r="L87" s="101">
        <v>65136.826500000003</v>
      </c>
      <c r="M87" s="101">
        <f t="shared" si="501"/>
        <v>5.6849999999999996</v>
      </c>
      <c r="N87" s="101">
        <v>52824.922500000001</v>
      </c>
      <c r="O87" s="101">
        <f t="shared" si="502"/>
        <v>5.6849999999999996</v>
      </c>
      <c r="P87" s="101">
        <v>42840.1656</v>
      </c>
      <c r="Q87" s="101">
        <f t="shared" si="503"/>
        <v>5.6849999999999996</v>
      </c>
      <c r="R87" s="101">
        <v>34742.6878</v>
      </c>
      <c r="S87" s="101">
        <f t="shared" si="504"/>
        <v>5.6849999999999996</v>
      </c>
      <c r="T87" s="101">
        <v>28175.762999999999</v>
      </c>
      <c r="U87" s="101">
        <f t="shared" si="505"/>
        <v>5.6849999999999996</v>
      </c>
      <c r="V87" s="101">
        <v>22850.0923</v>
      </c>
      <c r="W87" s="101">
        <f t="shared" si="506"/>
        <v>5.6849999999999996</v>
      </c>
      <c r="X87" s="101">
        <v>18531.058700000001</v>
      </c>
      <c r="Y87" s="101">
        <f t="shared" si="507"/>
        <v>5.6849999999999996</v>
      </c>
      <c r="Z87" s="101">
        <v>15028.391600000001</v>
      </c>
      <c r="AA87" s="101">
        <f t="shared" si="508"/>
        <v>5.6849999999999996</v>
      </c>
      <c r="AB87" s="101">
        <v>12187.784799999999</v>
      </c>
      <c r="AC87" s="101">
        <f t="shared" si="509"/>
        <v>5.6849999999999996</v>
      </c>
      <c r="AD87" s="101">
        <v>9884.0980999999992</v>
      </c>
      <c r="AE87" s="101">
        <f t="shared" si="510"/>
        <v>5.6849999999999996</v>
      </c>
      <c r="AF87" s="101">
        <v>8015.8451999999997</v>
      </c>
      <c r="AG87" s="101">
        <f t="shared" si="511"/>
        <v>5.6849999999999996</v>
      </c>
      <c r="AH87" s="101">
        <v>6500.7219999999998</v>
      </c>
      <c r="AI87" s="101">
        <f t="shared" si="512"/>
        <v>5.6849999999999996</v>
      </c>
      <c r="AJ87" s="101">
        <v>5271.9813999999997</v>
      </c>
      <c r="AK87" s="101">
        <f t="shared" si="513"/>
        <v>5.6849999999999996</v>
      </c>
      <c r="AL87" s="101">
        <v>4275.4924000000001</v>
      </c>
      <c r="AM87" s="101">
        <f t="shared" si="514"/>
        <v>5.6849999999999996</v>
      </c>
      <c r="AN87" s="101">
        <v>3467.3557999999998</v>
      </c>
      <c r="AO87" s="101">
        <f t="shared" si="515"/>
        <v>5.6849999999999996</v>
      </c>
      <c r="AP87" s="101">
        <v>2811.97</v>
      </c>
      <c r="AQ87" s="101">
        <f t="shared" si="516"/>
        <v>5.6849999999999996</v>
      </c>
      <c r="AR87" s="101">
        <v>2280.4625999999998</v>
      </c>
      <c r="AS87" s="101">
        <f t="shared" si="517"/>
        <v>5.6849999999999996</v>
      </c>
      <c r="AT87" s="101">
        <v>1849.4186</v>
      </c>
      <c r="AU87" s="101">
        <f t="shared" si="518"/>
        <v>5.6849999999999996</v>
      </c>
      <c r="AV87" s="101">
        <v>1499.8489</v>
      </c>
      <c r="AW87" s="101">
        <f t="shared" si="519"/>
        <v>5.6849999999999996</v>
      </c>
      <c r="AX87" s="195">
        <v>1216.3534</v>
      </c>
      <c r="AY87" s="188">
        <f t="shared" si="520"/>
        <v>5.6849999999999996</v>
      </c>
      <c r="AZ87" s="188">
        <v>986.44309999999996</v>
      </c>
      <c r="BA87" s="188">
        <f t="shared" si="521"/>
        <v>5.6849999999999996</v>
      </c>
      <c r="BB87" s="188">
        <v>799.9896</v>
      </c>
      <c r="BC87" s="188">
        <f t="shared" si="522"/>
        <v>5.6849999999999996</v>
      </c>
      <c r="BD87" s="188">
        <v>648.77869999999996</v>
      </c>
      <c r="BE87" s="188">
        <f t="shared" si="523"/>
        <v>5.6849999999999996</v>
      </c>
      <c r="BF87" s="188">
        <v>526.14909999999998</v>
      </c>
      <c r="BG87" s="188">
        <f t="shared" si="524"/>
        <v>5.6849999999999996</v>
      </c>
      <c r="BH87" s="188">
        <v>424.69850000000002</v>
      </c>
      <c r="BI87" s="188">
        <f t="shared" si="525"/>
        <v>5.6849999999999996</v>
      </c>
      <c r="BJ87" s="188">
        <v>346.4237</v>
      </c>
      <c r="BK87" s="188">
        <f t="shared" si="526"/>
        <v>5.6849999999999996</v>
      </c>
      <c r="BL87" s="189">
        <v>280.94409999999999</v>
      </c>
      <c r="BM87" s="189">
        <f t="shared" si="527"/>
        <v>5.6849999999999996</v>
      </c>
      <c r="BN87" s="189">
        <v>227.84110000000001</v>
      </c>
      <c r="BO87" s="189">
        <f t="shared" si="528"/>
        <v>5.6849999999999996</v>
      </c>
      <c r="BP87" s="189">
        <v>184.77549999999999</v>
      </c>
      <c r="BQ87" s="189">
        <f t="shared" si="529"/>
        <v>5.6849999999999996</v>
      </c>
      <c r="BR87" s="189">
        <v>149.85</v>
      </c>
      <c r="BS87" s="189">
        <f t="shared" si="530"/>
        <v>5.6849999999999996</v>
      </c>
      <c r="BT87" s="189">
        <v>121.52589999999999</v>
      </c>
      <c r="BU87" s="189">
        <f t="shared" si="531"/>
        <v>5.6849999999999996</v>
      </c>
      <c r="BV87" s="189">
        <v>98.555599999999998</v>
      </c>
      <c r="BW87" s="189">
        <f t="shared" si="532"/>
        <v>5.6849999999999996</v>
      </c>
      <c r="BX87" s="189">
        <v>79.927000000000007</v>
      </c>
      <c r="BY87" s="189">
        <f t="shared" si="533"/>
        <v>5.6849999999999996</v>
      </c>
      <c r="BZ87" s="189">
        <v>64.819500000000005</v>
      </c>
      <c r="CA87" s="189">
        <f t="shared" si="534"/>
        <v>5.6849999999999996</v>
      </c>
      <c r="CB87" s="189">
        <v>52.567599999999999</v>
      </c>
      <c r="CC87" s="189">
        <f t="shared" si="535"/>
        <v>5.6849999999999996</v>
      </c>
      <c r="CD87" s="189">
        <v>42.631500000000003</v>
      </c>
      <c r="CE87" s="189">
        <f t="shared" si="536"/>
        <v>5.6849999999999996</v>
      </c>
      <c r="CF87" s="189">
        <v>34.573399999999999</v>
      </c>
      <c r="CG87" s="189">
        <f t="shared" si="537"/>
        <v>5.6849999999999996</v>
      </c>
      <c r="CH87" s="189">
        <v>28.038499999999999</v>
      </c>
      <c r="CI87" s="189">
        <f t="shared" si="538"/>
        <v>5.6849999999999996</v>
      </c>
      <c r="CJ87" s="189">
        <v>22.738800000000001</v>
      </c>
      <c r="CK87" s="189">
        <f t="shared" si="539"/>
        <v>5.6849999999999996</v>
      </c>
      <c r="CL87" s="189">
        <v>18.440799999999999</v>
      </c>
      <c r="CM87" s="189">
        <f t="shared" si="540"/>
        <v>5.6849999999999996</v>
      </c>
      <c r="CN87" s="189">
        <v>14.9552</v>
      </c>
      <c r="CO87" s="189">
        <f t="shared" si="541"/>
        <v>5.6849999999999996</v>
      </c>
      <c r="CP87" s="189">
        <v>12.128399999999999</v>
      </c>
      <c r="CQ87" s="189">
        <f t="shared" si="542"/>
        <v>5.6849999999999996</v>
      </c>
      <c r="CR87" s="189">
        <v>9.8360000000000003</v>
      </c>
      <c r="CS87" s="189">
        <f t="shared" si="543"/>
        <v>5.6849999999999996</v>
      </c>
      <c r="CT87" s="189">
        <v>7.9767999999999999</v>
      </c>
      <c r="CU87" s="189">
        <f t="shared" si="544"/>
        <v>5.6849999999999996</v>
      </c>
      <c r="CV87" s="189">
        <v>6.4690000000000003</v>
      </c>
      <c r="CW87" s="189">
        <f t="shared" si="545"/>
        <v>5.6849999999999996</v>
      </c>
      <c r="CX87" s="189">
        <v>5.2462999999999997</v>
      </c>
      <c r="CY87" s="189">
        <f t="shared" si="546"/>
        <v>5.6849999999999996</v>
      </c>
      <c r="CZ87" s="189">
        <v>4.2546999999999997</v>
      </c>
      <c r="DA87" s="189">
        <f t="shared" si="547"/>
        <v>5.6849999999999996</v>
      </c>
      <c r="DB87" s="189">
        <v>3.4504999999999999</v>
      </c>
      <c r="DC87" s="189">
        <f t="shared" si="548"/>
        <v>5.6849999999999996</v>
      </c>
      <c r="DD87" s="189">
        <v>2.7982999999999998</v>
      </c>
      <c r="DE87" s="189">
        <f t="shared" si="549"/>
        <v>5.6849999999999996</v>
      </c>
      <c r="DF87" s="189">
        <v>2.2692999999999999</v>
      </c>
      <c r="DG87" s="189">
        <f t="shared" si="550"/>
        <v>5.6849999999999996</v>
      </c>
      <c r="DH87" s="189">
        <v>1.8404</v>
      </c>
      <c r="DI87" s="189">
        <f t="shared" si="551"/>
        <v>5.6849999999999996</v>
      </c>
      <c r="DJ87" s="189">
        <v>1.4924999999999999</v>
      </c>
      <c r="DK87" s="189">
        <f t="shared" si="552"/>
        <v>5.6849999999999996</v>
      </c>
      <c r="DL87" s="189">
        <v>1.2103999999999999</v>
      </c>
      <c r="DM87" s="189">
        <f t="shared" si="553"/>
        <v>5.6849999999999996</v>
      </c>
      <c r="DN87" s="184">
        <v>0.98160000000000003</v>
      </c>
      <c r="DO87" s="185">
        <f t="shared" si="554"/>
        <v>5.6849999999999996</v>
      </c>
      <c r="DP87" s="185">
        <v>0.79610000000000003</v>
      </c>
      <c r="DQ87" s="185">
        <f t="shared" si="555"/>
        <v>5.6849999999999996</v>
      </c>
      <c r="DR87" s="185">
        <v>0.64559999999999995</v>
      </c>
      <c r="DS87" s="185">
        <f t="shared" si="556"/>
        <v>5.6849999999999996</v>
      </c>
      <c r="DT87" s="185">
        <v>0.52359999999999995</v>
      </c>
      <c r="DU87" s="185">
        <f t="shared" si="557"/>
        <v>5.6849999999999996</v>
      </c>
      <c r="DV87" s="185">
        <v>0.42459999999999998</v>
      </c>
      <c r="DW87" s="185">
        <f t="shared" si="558"/>
        <v>5.6849999999999996</v>
      </c>
      <c r="DX87" s="185">
        <v>0.34439999999999998</v>
      </c>
      <c r="DY87" s="185">
        <f t="shared" si="559"/>
        <v>5.6849999999999996</v>
      </c>
      <c r="DZ87" s="185">
        <v>0.27929999999999999</v>
      </c>
      <c r="EA87" s="185">
        <f t="shared" si="560"/>
        <v>5.6849999999999996</v>
      </c>
    </row>
    <row r="88" spans="1:131" s="167" customFormat="1" ht="15" customHeight="1" x14ac:dyDescent="0.25">
      <c r="A88" s="171" t="s">
        <v>161</v>
      </c>
      <c r="B88" s="171">
        <v>57794</v>
      </c>
      <c r="C88" s="106" t="s">
        <v>163</v>
      </c>
      <c r="D88" s="67">
        <f>(LARGE('Annual Heat Inputs'!D88:K88,1)+LARGE('Annual Heat Inputs'!D88:K88,2)+LARGE('Annual Heat Inputs'!D88:K88,3))/3</f>
        <v>15988266.293666666</v>
      </c>
      <c r="E88" s="68">
        <v>1165162556</v>
      </c>
      <c r="F88" s="107">
        <f t="shared" si="375"/>
        <v>1.3721919067288209E-2</v>
      </c>
      <c r="G88" s="97">
        <v>161456</v>
      </c>
      <c r="H88" s="101">
        <f t="shared" si="376"/>
        <v>2215.4861649280851</v>
      </c>
      <c r="I88" s="101">
        <f>MIN(H88,'SO2 Annual Emissions'!L88,' Retirement Adjustments'!D88)</f>
        <v>5.657</v>
      </c>
      <c r="J88" s="101">
        <v>80318.265899999999</v>
      </c>
      <c r="K88" s="101">
        <f t="shared" si="500"/>
        <v>5.657</v>
      </c>
      <c r="L88" s="101">
        <v>65136.826500000003</v>
      </c>
      <c r="M88" s="101">
        <f t="shared" si="501"/>
        <v>5.657</v>
      </c>
      <c r="N88" s="101">
        <v>52824.922500000001</v>
      </c>
      <c r="O88" s="101">
        <f t="shared" si="502"/>
        <v>5.657</v>
      </c>
      <c r="P88" s="101">
        <v>42840.1656</v>
      </c>
      <c r="Q88" s="101">
        <f t="shared" si="503"/>
        <v>5.657</v>
      </c>
      <c r="R88" s="101">
        <v>34742.6878</v>
      </c>
      <c r="S88" s="101">
        <f t="shared" si="504"/>
        <v>5.657</v>
      </c>
      <c r="T88" s="101">
        <v>28175.762999999999</v>
      </c>
      <c r="U88" s="101">
        <f t="shared" si="505"/>
        <v>5.657</v>
      </c>
      <c r="V88" s="101">
        <v>22850.0923</v>
      </c>
      <c r="W88" s="101">
        <f t="shared" si="506"/>
        <v>5.657</v>
      </c>
      <c r="X88" s="101">
        <v>18531.058700000001</v>
      </c>
      <c r="Y88" s="101">
        <f t="shared" si="507"/>
        <v>5.657</v>
      </c>
      <c r="Z88" s="101">
        <v>15028.391600000001</v>
      </c>
      <c r="AA88" s="101">
        <f t="shared" si="508"/>
        <v>5.657</v>
      </c>
      <c r="AB88" s="101">
        <v>12187.784799999999</v>
      </c>
      <c r="AC88" s="101">
        <f t="shared" si="509"/>
        <v>5.657</v>
      </c>
      <c r="AD88" s="101">
        <v>9884.0980999999992</v>
      </c>
      <c r="AE88" s="101">
        <f t="shared" si="510"/>
        <v>5.657</v>
      </c>
      <c r="AF88" s="101">
        <v>8015.8451999999997</v>
      </c>
      <c r="AG88" s="101">
        <f t="shared" si="511"/>
        <v>5.657</v>
      </c>
      <c r="AH88" s="101">
        <v>6500.7219999999998</v>
      </c>
      <c r="AI88" s="101">
        <f t="shared" si="512"/>
        <v>5.657</v>
      </c>
      <c r="AJ88" s="101">
        <v>5271.9813999999997</v>
      </c>
      <c r="AK88" s="101">
        <f t="shared" si="513"/>
        <v>5.657</v>
      </c>
      <c r="AL88" s="101">
        <v>4275.4924000000001</v>
      </c>
      <c r="AM88" s="101">
        <f t="shared" si="514"/>
        <v>5.657</v>
      </c>
      <c r="AN88" s="101">
        <v>3467.3557999999998</v>
      </c>
      <c r="AO88" s="101">
        <f t="shared" si="515"/>
        <v>5.657</v>
      </c>
      <c r="AP88" s="101">
        <v>2811.97</v>
      </c>
      <c r="AQ88" s="101">
        <f t="shared" si="516"/>
        <v>5.657</v>
      </c>
      <c r="AR88" s="101">
        <v>2280.4625999999998</v>
      </c>
      <c r="AS88" s="101">
        <f t="shared" si="517"/>
        <v>5.657</v>
      </c>
      <c r="AT88" s="101">
        <v>1849.4186</v>
      </c>
      <c r="AU88" s="101">
        <f t="shared" si="518"/>
        <v>5.657</v>
      </c>
      <c r="AV88" s="101">
        <v>1499.8489</v>
      </c>
      <c r="AW88" s="101">
        <f t="shared" si="519"/>
        <v>5.657</v>
      </c>
      <c r="AX88" s="195">
        <v>1216.3534</v>
      </c>
      <c r="AY88" s="188">
        <f t="shared" si="520"/>
        <v>5.657</v>
      </c>
      <c r="AZ88" s="188">
        <v>986.44309999999996</v>
      </c>
      <c r="BA88" s="188">
        <f t="shared" si="521"/>
        <v>5.657</v>
      </c>
      <c r="BB88" s="188">
        <v>799.9896</v>
      </c>
      <c r="BC88" s="188">
        <f t="shared" si="522"/>
        <v>5.657</v>
      </c>
      <c r="BD88" s="188">
        <v>648.77869999999996</v>
      </c>
      <c r="BE88" s="188">
        <f t="shared" si="523"/>
        <v>5.657</v>
      </c>
      <c r="BF88" s="188">
        <v>526.14909999999998</v>
      </c>
      <c r="BG88" s="188">
        <f t="shared" si="524"/>
        <v>5.657</v>
      </c>
      <c r="BH88" s="188">
        <v>424.69850000000002</v>
      </c>
      <c r="BI88" s="188">
        <f t="shared" si="525"/>
        <v>5.657</v>
      </c>
      <c r="BJ88" s="188">
        <v>346.4237</v>
      </c>
      <c r="BK88" s="188">
        <f t="shared" si="526"/>
        <v>5.657</v>
      </c>
      <c r="BL88" s="189">
        <v>280.94409999999999</v>
      </c>
      <c r="BM88" s="189">
        <f t="shared" si="527"/>
        <v>5.657</v>
      </c>
      <c r="BN88" s="189">
        <v>227.84110000000001</v>
      </c>
      <c r="BO88" s="189">
        <f t="shared" si="528"/>
        <v>5.657</v>
      </c>
      <c r="BP88" s="189">
        <v>184.77549999999999</v>
      </c>
      <c r="BQ88" s="189">
        <f t="shared" si="529"/>
        <v>5.657</v>
      </c>
      <c r="BR88" s="189">
        <v>149.85</v>
      </c>
      <c r="BS88" s="189">
        <f t="shared" si="530"/>
        <v>5.657</v>
      </c>
      <c r="BT88" s="189">
        <v>121.52589999999999</v>
      </c>
      <c r="BU88" s="189">
        <f t="shared" si="531"/>
        <v>5.657</v>
      </c>
      <c r="BV88" s="189">
        <v>98.555599999999998</v>
      </c>
      <c r="BW88" s="189">
        <f t="shared" si="532"/>
        <v>5.657</v>
      </c>
      <c r="BX88" s="189">
        <v>79.927000000000007</v>
      </c>
      <c r="BY88" s="189">
        <f t="shared" si="533"/>
        <v>5.657</v>
      </c>
      <c r="BZ88" s="189">
        <v>64.819500000000005</v>
      </c>
      <c r="CA88" s="189">
        <f t="shared" si="534"/>
        <v>5.657</v>
      </c>
      <c r="CB88" s="189">
        <v>52.567599999999999</v>
      </c>
      <c r="CC88" s="189">
        <f t="shared" si="535"/>
        <v>5.657</v>
      </c>
      <c r="CD88" s="189">
        <v>42.631500000000003</v>
      </c>
      <c r="CE88" s="189">
        <f t="shared" si="536"/>
        <v>5.657</v>
      </c>
      <c r="CF88" s="189">
        <v>34.573399999999999</v>
      </c>
      <c r="CG88" s="189">
        <f t="shared" si="537"/>
        <v>5.657</v>
      </c>
      <c r="CH88" s="189">
        <v>28.038499999999999</v>
      </c>
      <c r="CI88" s="189">
        <f t="shared" si="538"/>
        <v>5.657</v>
      </c>
      <c r="CJ88" s="189">
        <v>22.738800000000001</v>
      </c>
      <c r="CK88" s="189">
        <f t="shared" si="539"/>
        <v>5.657</v>
      </c>
      <c r="CL88" s="189">
        <v>18.440799999999999</v>
      </c>
      <c r="CM88" s="189">
        <f t="shared" si="540"/>
        <v>5.657</v>
      </c>
      <c r="CN88" s="189">
        <v>14.9552</v>
      </c>
      <c r="CO88" s="189">
        <f t="shared" si="541"/>
        <v>5.657</v>
      </c>
      <c r="CP88" s="189">
        <v>12.128399999999999</v>
      </c>
      <c r="CQ88" s="189">
        <f t="shared" si="542"/>
        <v>5.657</v>
      </c>
      <c r="CR88" s="189">
        <v>9.8360000000000003</v>
      </c>
      <c r="CS88" s="189">
        <f t="shared" si="543"/>
        <v>5.657</v>
      </c>
      <c r="CT88" s="189">
        <v>7.9767999999999999</v>
      </c>
      <c r="CU88" s="189">
        <f t="shared" si="544"/>
        <v>5.657</v>
      </c>
      <c r="CV88" s="189">
        <v>6.4690000000000003</v>
      </c>
      <c r="CW88" s="189">
        <f t="shared" si="545"/>
        <v>5.657</v>
      </c>
      <c r="CX88" s="189">
        <v>5.2462999999999997</v>
      </c>
      <c r="CY88" s="189">
        <f t="shared" si="546"/>
        <v>5.657</v>
      </c>
      <c r="CZ88" s="189">
        <v>4.2546999999999997</v>
      </c>
      <c r="DA88" s="189">
        <f t="shared" si="547"/>
        <v>5.657</v>
      </c>
      <c r="DB88" s="189">
        <v>3.4504999999999999</v>
      </c>
      <c r="DC88" s="189">
        <f t="shared" si="548"/>
        <v>5.657</v>
      </c>
      <c r="DD88" s="189">
        <v>2.7982999999999998</v>
      </c>
      <c r="DE88" s="189">
        <f t="shared" si="549"/>
        <v>5.657</v>
      </c>
      <c r="DF88" s="189">
        <v>2.2692999999999999</v>
      </c>
      <c r="DG88" s="189">
        <f t="shared" si="550"/>
        <v>5.657</v>
      </c>
      <c r="DH88" s="189">
        <v>1.8404</v>
      </c>
      <c r="DI88" s="189">
        <f t="shared" si="551"/>
        <v>5.657</v>
      </c>
      <c r="DJ88" s="189">
        <v>1.4924999999999999</v>
      </c>
      <c r="DK88" s="189">
        <f t="shared" si="552"/>
        <v>5.657</v>
      </c>
      <c r="DL88" s="189">
        <v>1.2103999999999999</v>
      </c>
      <c r="DM88" s="189">
        <f t="shared" si="553"/>
        <v>5.657</v>
      </c>
      <c r="DN88" s="184">
        <v>0.98160000000000003</v>
      </c>
      <c r="DO88" s="185">
        <f t="shared" si="554"/>
        <v>5.657</v>
      </c>
      <c r="DP88" s="185">
        <v>0.79610000000000003</v>
      </c>
      <c r="DQ88" s="185">
        <f t="shared" si="555"/>
        <v>5.657</v>
      </c>
      <c r="DR88" s="185">
        <v>0.64559999999999995</v>
      </c>
      <c r="DS88" s="185">
        <f t="shared" si="556"/>
        <v>5.657</v>
      </c>
      <c r="DT88" s="185">
        <v>0.52359999999999995</v>
      </c>
      <c r="DU88" s="185">
        <f t="shared" si="557"/>
        <v>5.657</v>
      </c>
      <c r="DV88" s="185">
        <v>0.42459999999999998</v>
      </c>
      <c r="DW88" s="185">
        <f t="shared" si="558"/>
        <v>5.657</v>
      </c>
      <c r="DX88" s="185">
        <v>0.34439999999999998</v>
      </c>
      <c r="DY88" s="185">
        <f t="shared" si="559"/>
        <v>5.657</v>
      </c>
      <c r="DZ88" s="185">
        <v>0.27929999999999999</v>
      </c>
      <c r="EA88" s="185">
        <f t="shared" si="560"/>
        <v>5.657</v>
      </c>
    </row>
    <row r="89" spans="1:131" ht="15" customHeight="1" x14ac:dyDescent="0.25">
      <c r="A89" s="42" t="s">
        <v>53</v>
      </c>
      <c r="B89" s="6">
        <v>55364</v>
      </c>
      <c r="C89" s="8" t="s">
        <v>54</v>
      </c>
      <c r="D89" s="67">
        <f>(LARGE('Annual Heat Inputs'!D89:K89,1)+LARGE('Annual Heat Inputs'!D89:K89,2)+LARGE('Annual Heat Inputs'!D89:K89,3))/3</f>
        <v>13388875.572333334</v>
      </c>
      <c r="E89" s="68">
        <v>1165162556</v>
      </c>
      <c r="F89" s="107">
        <f t="shared" si="375"/>
        <v>1.149099368443259E-2</v>
      </c>
      <c r="G89" s="97">
        <v>161456</v>
      </c>
      <c r="H89" s="101">
        <f t="shared" si="376"/>
        <v>1855.2898763137482</v>
      </c>
      <c r="I89" s="101">
        <f>MIN(H89,'SO2 Annual Emissions'!L89,' Retirement Adjustments'!D89)</f>
        <v>4.141</v>
      </c>
      <c r="J89" s="101">
        <v>80318.265899999999</v>
      </c>
      <c r="K89" s="101">
        <f t="shared" si="500"/>
        <v>4.141</v>
      </c>
      <c r="L89" s="101">
        <v>65136.826500000003</v>
      </c>
      <c r="M89" s="101">
        <f t="shared" si="501"/>
        <v>4.141</v>
      </c>
      <c r="N89" s="101">
        <v>52824.922500000001</v>
      </c>
      <c r="O89" s="101">
        <f t="shared" si="502"/>
        <v>4.141</v>
      </c>
      <c r="P89" s="101">
        <v>42840.1656</v>
      </c>
      <c r="Q89" s="101">
        <f t="shared" si="503"/>
        <v>4.141</v>
      </c>
      <c r="R89" s="101">
        <v>34742.6878</v>
      </c>
      <c r="S89" s="101">
        <f t="shared" si="504"/>
        <v>4.141</v>
      </c>
      <c r="T89" s="101">
        <v>28175.762999999999</v>
      </c>
      <c r="U89" s="101">
        <f t="shared" si="505"/>
        <v>4.141</v>
      </c>
      <c r="V89" s="101">
        <v>22850.0923</v>
      </c>
      <c r="W89" s="101">
        <f t="shared" si="506"/>
        <v>4.141</v>
      </c>
      <c r="X89" s="101">
        <v>18531.058700000001</v>
      </c>
      <c r="Y89" s="101">
        <f t="shared" si="507"/>
        <v>4.141</v>
      </c>
      <c r="Z89" s="101">
        <v>15028.391600000001</v>
      </c>
      <c r="AA89" s="101">
        <f t="shared" si="508"/>
        <v>4.141</v>
      </c>
      <c r="AB89" s="101">
        <v>12187.784799999999</v>
      </c>
      <c r="AC89" s="101">
        <f t="shared" si="509"/>
        <v>4.141</v>
      </c>
      <c r="AD89" s="101">
        <v>9884.0980999999992</v>
      </c>
      <c r="AE89" s="101">
        <f t="shared" si="510"/>
        <v>4.141</v>
      </c>
      <c r="AF89" s="101">
        <v>8015.8451999999997</v>
      </c>
      <c r="AG89" s="101">
        <f t="shared" si="511"/>
        <v>4.141</v>
      </c>
      <c r="AH89" s="101">
        <v>6500.7219999999998</v>
      </c>
      <c r="AI89" s="101">
        <f t="shared" si="512"/>
        <v>4.141</v>
      </c>
      <c r="AJ89" s="101">
        <v>5271.9813999999997</v>
      </c>
      <c r="AK89" s="101">
        <f t="shared" si="513"/>
        <v>4.141</v>
      </c>
      <c r="AL89" s="101">
        <v>4275.4924000000001</v>
      </c>
      <c r="AM89" s="101">
        <f t="shared" si="514"/>
        <v>4.141</v>
      </c>
      <c r="AN89" s="101">
        <v>3467.3557999999998</v>
      </c>
      <c r="AO89" s="101">
        <f t="shared" si="515"/>
        <v>4.141</v>
      </c>
      <c r="AP89" s="101">
        <v>2811.97</v>
      </c>
      <c r="AQ89" s="101">
        <f t="shared" si="516"/>
        <v>4.141</v>
      </c>
      <c r="AR89" s="101">
        <v>2280.4625999999998</v>
      </c>
      <c r="AS89" s="101">
        <f t="shared" si="517"/>
        <v>4.141</v>
      </c>
      <c r="AT89" s="101">
        <v>1849.4186</v>
      </c>
      <c r="AU89" s="101">
        <f t="shared" si="518"/>
        <v>4.141</v>
      </c>
      <c r="AV89" s="101">
        <v>1499.8489</v>
      </c>
      <c r="AW89" s="101">
        <f t="shared" si="519"/>
        <v>4.141</v>
      </c>
      <c r="AX89" s="195">
        <v>1216.3534</v>
      </c>
      <c r="AY89" s="188">
        <f t="shared" si="520"/>
        <v>4.141</v>
      </c>
      <c r="AZ89" s="188">
        <v>986.44309999999996</v>
      </c>
      <c r="BA89" s="188">
        <f t="shared" si="521"/>
        <v>4.141</v>
      </c>
      <c r="BB89" s="188">
        <v>799.9896</v>
      </c>
      <c r="BC89" s="188">
        <f t="shared" si="522"/>
        <v>4.141</v>
      </c>
      <c r="BD89" s="188">
        <v>648.77869999999996</v>
      </c>
      <c r="BE89" s="188">
        <f t="shared" si="523"/>
        <v>4.141</v>
      </c>
      <c r="BF89" s="188">
        <v>526.14909999999998</v>
      </c>
      <c r="BG89" s="188">
        <f t="shared" si="524"/>
        <v>4.141</v>
      </c>
      <c r="BH89" s="188">
        <v>424.69850000000002</v>
      </c>
      <c r="BI89" s="188">
        <f t="shared" si="525"/>
        <v>4.141</v>
      </c>
      <c r="BJ89" s="188">
        <v>346.4237</v>
      </c>
      <c r="BK89" s="188">
        <f t="shared" si="526"/>
        <v>4.141</v>
      </c>
      <c r="BL89" s="189">
        <v>280.94409999999999</v>
      </c>
      <c r="BM89" s="189">
        <f t="shared" si="527"/>
        <v>4.141</v>
      </c>
      <c r="BN89" s="189">
        <v>227.84110000000001</v>
      </c>
      <c r="BO89" s="189">
        <f t="shared" si="528"/>
        <v>4.141</v>
      </c>
      <c r="BP89" s="189">
        <v>184.77549999999999</v>
      </c>
      <c r="BQ89" s="189">
        <f t="shared" si="529"/>
        <v>4.141</v>
      </c>
      <c r="BR89" s="189">
        <v>149.85</v>
      </c>
      <c r="BS89" s="189">
        <f t="shared" si="530"/>
        <v>4.141</v>
      </c>
      <c r="BT89" s="189">
        <v>121.52589999999999</v>
      </c>
      <c r="BU89" s="189">
        <f t="shared" si="531"/>
        <v>4.141</v>
      </c>
      <c r="BV89" s="189">
        <v>98.555599999999998</v>
      </c>
      <c r="BW89" s="189">
        <f t="shared" si="532"/>
        <v>4.141</v>
      </c>
      <c r="BX89" s="189">
        <v>79.927000000000007</v>
      </c>
      <c r="BY89" s="189">
        <f t="shared" si="533"/>
        <v>4.141</v>
      </c>
      <c r="BZ89" s="189">
        <v>64.819500000000005</v>
      </c>
      <c r="CA89" s="189">
        <f t="shared" si="534"/>
        <v>4.141</v>
      </c>
      <c r="CB89" s="189">
        <v>52.567599999999999</v>
      </c>
      <c r="CC89" s="189">
        <f t="shared" si="535"/>
        <v>4.141</v>
      </c>
      <c r="CD89" s="189">
        <v>42.631500000000003</v>
      </c>
      <c r="CE89" s="189">
        <f t="shared" si="536"/>
        <v>4.141</v>
      </c>
      <c r="CF89" s="189">
        <v>34.573399999999999</v>
      </c>
      <c r="CG89" s="189">
        <f t="shared" si="537"/>
        <v>4.141</v>
      </c>
      <c r="CH89" s="189">
        <v>28.038499999999999</v>
      </c>
      <c r="CI89" s="189">
        <f t="shared" si="538"/>
        <v>4.141</v>
      </c>
      <c r="CJ89" s="189">
        <v>22.738800000000001</v>
      </c>
      <c r="CK89" s="189">
        <f t="shared" si="539"/>
        <v>4.141</v>
      </c>
      <c r="CL89" s="189">
        <v>18.440799999999999</v>
      </c>
      <c r="CM89" s="189">
        <f t="shared" si="540"/>
        <v>4.141</v>
      </c>
      <c r="CN89" s="189">
        <v>14.9552</v>
      </c>
      <c r="CO89" s="189">
        <f t="shared" si="541"/>
        <v>4.141</v>
      </c>
      <c r="CP89" s="189">
        <v>12.128399999999999</v>
      </c>
      <c r="CQ89" s="189">
        <f t="shared" si="542"/>
        <v>4.141</v>
      </c>
      <c r="CR89" s="189">
        <v>9.8360000000000003</v>
      </c>
      <c r="CS89" s="189">
        <f t="shared" si="543"/>
        <v>4.141</v>
      </c>
      <c r="CT89" s="189">
        <v>7.9767999999999999</v>
      </c>
      <c r="CU89" s="189">
        <f t="shared" si="544"/>
        <v>4.141</v>
      </c>
      <c r="CV89" s="189">
        <v>6.4690000000000003</v>
      </c>
      <c r="CW89" s="189">
        <f t="shared" si="545"/>
        <v>4.141</v>
      </c>
      <c r="CX89" s="189">
        <v>5.2462999999999997</v>
      </c>
      <c r="CY89" s="189">
        <f t="shared" si="546"/>
        <v>4.141</v>
      </c>
      <c r="CZ89" s="189">
        <v>4.2546999999999997</v>
      </c>
      <c r="DA89" s="189">
        <f t="shared" si="547"/>
        <v>4.141</v>
      </c>
      <c r="DB89" s="189">
        <v>3.4504999999999999</v>
      </c>
      <c r="DC89" s="189">
        <f t="shared" si="548"/>
        <v>4.141</v>
      </c>
      <c r="DD89" s="189">
        <v>2.7982999999999998</v>
      </c>
      <c r="DE89" s="189">
        <f t="shared" si="549"/>
        <v>4.141</v>
      </c>
      <c r="DF89" s="189">
        <v>2.2692999999999999</v>
      </c>
      <c r="DG89" s="189">
        <f t="shared" si="550"/>
        <v>4.141</v>
      </c>
      <c r="DH89" s="189">
        <v>1.8404</v>
      </c>
      <c r="DI89" s="189">
        <f t="shared" si="551"/>
        <v>4.141</v>
      </c>
      <c r="DJ89" s="189">
        <v>1.4924999999999999</v>
      </c>
      <c r="DK89" s="189">
        <f t="shared" si="552"/>
        <v>4.141</v>
      </c>
      <c r="DL89" s="189">
        <v>1.2103999999999999</v>
      </c>
      <c r="DM89" s="189">
        <f t="shared" si="553"/>
        <v>4.141</v>
      </c>
      <c r="DN89" s="184">
        <v>0.98160000000000003</v>
      </c>
      <c r="DO89" s="185">
        <f t="shared" si="554"/>
        <v>4.141</v>
      </c>
      <c r="DP89" s="185">
        <v>0.79610000000000003</v>
      </c>
      <c r="DQ89" s="185">
        <f t="shared" si="555"/>
        <v>4.141</v>
      </c>
      <c r="DR89" s="185">
        <v>0.64559999999999995</v>
      </c>
      <c r="DS89" s="185">
        <f t="shared" si="556"/>
        <v>4.141</v>
      </c>
      <c r="DT89" s="185">
        <v>0.52359999999999995</v>
      </c>
      <c r="DU89" s="185">
        <f t="shared" si="557"/>
        <v>4.141</v>
      </c>
      <c r="DV89" s="185">
        <v>0.42459999999999998</v>
      </c>
      <c r="DW89" s="185">
        <f t="shared" si="558"/>
        <v>4.141</v>
      </c>
      <c r="DX89" s="185">
        <v>0.34439999999999998</v>
      </c>
      <c r="DY89" s="185">
        <f t="shared" si="559"/>
        <v>4.141</v>
      </c>
      <c r="DZ89" s="185">
        <v>0.27929999999999999</v>
      </c>
      <c r="EA89" s="185">
        <f t="shared" si="560"/>
        <v>4.141</v>
      </c>
    </row>
    <row r="90" spans="1:131" ht="15" customHeight="1" x14ac:dyDescent="0.25">
      <c r="A90" s="42" t="s">
        <v>53</v>
      </c>
      <c r="B90" s="6">
        <v>55364</v>
      </c>
      <c r="C90" s="8" t="s">
        <v>55</v>
      </c>
      <c r="D90" s="67">
        <f>(LARGE('Annual Heat Inputs'!D90:K90,1)+LARGE('Annual Heat Inputs'!D90:K90,2)+LARGE('Annual Heat Inputs'!D90:K90,3))/3</f>
        <v>13129820.516333334</v>
      </c>
      <c r="E90" s="68">
        <v>1165162556</v>
      </c>
      <c r="F90" s="107">
        <f t="shared" si="375"/>
        <v>1.1268659852414048E-2</v>
      </c>
      <c r="G90" s="97">
        <v>161456</v>
      </c>
      <c r="H90" s="101">
        <f t="shared" si="376"/>
        <v>1819.3927451313625</v>
      </c>
      <c r="I90" s="101">
        <f>MIN(H90,'SO2 Annual Emissions'!L90,' Retirement Adjustments'!D90)</f>
        <v>4.1479999999999997</v>
      </c>
      <c r="J90" s="101">
        <v>80318.265899999999</v>
      </c>
      <c r="K90" s="101">
        <f t="shared" si="500"/>
        <v>4.1479999999999997</v>
      </c>
      <c r="L90" s="101">
        <v>65136.826500000003</v>
      </c>
      <c r="M90" s="101">
        <f t="shared" si="501"/>
        <v>4.1479999999999997</v>
      </c>
      <c r="N90" s="101">
        <v>52824.922500000001</v>
      </c>
      <c r="O90" s="101">
        <f t="shared" si="502"/>
        <v>4.1479999999999997</v>
      </c>
      <c r="P90" s="101">
        <v>42840.1656</v>
      </c>
      <c r="Q90" s="101">
        <f t="shared" si="503"/>
        <v>4.1479999999999997</v>
      </c>
      <c r="R90" s="101">
        <v>34742.6878</v>
      </c>
      <c r="S90" s="101">
        <f t="shared" si="504"/>
        <v>4.1479999999999997</v>
      </c>
      <c r="T90" s="101">
        <v>28175.762999999999</v>
      </c>
      <c r="U90" s="101">
        <f t="shared" si="505"/>
        <v>4.1479999999999997</v>
      </c>
      <c r="V90" s="101">
        <v>22850.0923</v>
      </c>
      <c r="W90" s="101">
        <f t="shared" si="506"/>
        <v>4.1479999999999997</v>
      </c>
      <c r="X90" s="101">
        <v>18531.058700000001</v>
      </c>
      <c r="Y90" s="101">
        <f t="shared" si="507"/>
        <v>4.1479999999999997</v>
      </c>
      <c r="Z90" s="101">
        <v>15028.391600000001</v>
      </c>
      <c r="AA90" s="101">
        <f t="shared" si="508"/>
        <v>4.1479999999999997</v>
      </c>
      <c r="AB90" s="101">
        <v>12187.784799999999</v>
      </c>
      <c r="AC90" s="101">
        <f t="shared" si="509"/>
        <v>4.1479999999999997</v>
      </c>
      <c r="AD90" s="101">
        <v>9884.0980999999992</v>
      </c>
      <c r="AE90" s="101">
        <f t="shared" si="510"/>
        <v>4.1479999999999997</v>
      </c>
      <c r="AF90" s="101">
        <v>8015.8451999999997</v>
      </c>
      <c r="AG90" s="101">
        <f t="shared" si="511"/>
        <v>4.1479999999999997</v>
      </c>
      <c r="AH90" s="101">
        <v>6500.7219999999998</v>
      </c>
      <c r="AI90" s="101">
        <f t="shared" si="512"/>
        <v>4.1479999999999997</v>
      </c>
      <c r="AJ90" s="101">
        <v>5271.9813999999997</v>
      </c>
      <c r="AK90" s="101">
        <f t="shared" si="513"/>
        <v>4.1479999999999997</v>
      </c>
      <c r="AL90" s="101">
        <v>4275.4924000000001</v>
      </c>
      <c r="AM90" s="101">
        <f t="shared" si="514"/>
        <v>4.1479999999999997</v>
      </c>
      <c r="AN90" s="101">
        <v>3467.3557999999998</v>
      </c>
      <c r="AO90" s="101">
        <f t="shared" si="515"/>
        <v>4.1479999999999997</v>
      </c>
      <c r="AP90" s="101">
        <v>2811.97</v>
      </c>
      <c r="AQ90" s="101">
        <f t="shared" si="516"/>
        <v>4.1479999999999997</v>
      </c>
      <c r="AR90" s="101">
        <v>2280.4625999999998</v>
      </c>
      <c r="AS90" s="101">
        <f t="shared" si="517"/>
        <v>4.1479999999999997</v>
      </c>
      <c r="AT90" s="101">
        <v>1849.4186</v>
      </c>
      <c r="AU90" s="101">
        <f t="shared" si="518"/>
        <v>4.1479999999999997</v>
      </c>
      <c r="AV90" s="101">
        <v>1499.8489</v>
      </c>
      <c r="AW90" s="101">
        <f t="shared" si="519"/>
        <v>4.1479999999999997</v>
      </c>
      <c r="AX90" s="195">
        <v>1216.3534</v>
      </c>
      <c r="AY90" s="188">
        <f t="shared" si="520"/>
        <v>4.1479999999999997</v>
      </c>
      <c r="AZ90" s="188">
        <v>986.44309999999996</v>
      </c>
      <c r="BA90" s="188">
        <f t="shared" si="521"/>
        <v>4.1479999999999997</v>
      </c>
      <c r="BB90" s="188">
        <v>799.9896</v>
      </c>
      <c r="BC90" s="188">
        <f t="shared" si="522"/>
        <v>4.1479999999999997</v>
      </c>
      <c r="BD90" s="188">
        <v>648.77869999999996</v>
      </c>
      <c r="BE90" s="188">
        <f t="shared" si="523"/>
        <v>4.1479999999999997</v>
      </c>
      <c r="BF90" s="188">
        <v>526.14909999999998</v>
      </c>
      <c r="BG90" s="188">
        <f t="shared" si="524"/>
        <v>4.1479999999999997</v>
      </c>
      <c r="BH90" s="188">
        <v>424.69850000000002</v>
      </c>
      <c r="BI90" s="188">
        <f t="shared" si="525"/>
        <v>4.1479999999999997</v>
      </c>
      <c r="BJ90" s="188">
        <v>346.4237</v>
      </c>
      <c r="BK90" s="188">
        <f t="shared" si="526"/>
        <v>4.1479999999999997</v>
      </c>
      <c r="BL90" s="189">
        <v>280.94409999999999</v>
      </c>
      <c r="BM90" s="189">
        <f t="shared" si="527"/>
        <v>4.1479999999999997</v>
      </c>
      <c r="BN90" s="189">
        <v>227.84110000000001</v>
      </c>
      <c r="BO90" s="189">
        <f t="shared" si="528"/>
        <v>4.1479999999999997</v>
      </c>
      <c r="BP90" s="189">
        <v>184.77549999999999</v>
      </c>
      <c r="BQ90" s="189">
        <f t="shared" si="529"/>
        <v>4.1479999999999997</v>
      </c>
      <c r="BR90" s="189">
        <v>149.85</v>
      </c>
      <c r="BS90" s="189">
        <f t="shared" si="530"/>
        <v>4.1479999999999997</v>
      </c>
      <c r="BT90" s="189">
        <v>121.52589999999999</v>
      </c>
      <c r="BU90" s="189">
        <f t="shared" si="531"/>
        <v>4.1479999999999997</v>
      </c>
      <c r="BV90" s="189">
        <v>98.555599999999998</v>
      </c>
      <c r="BW90" s="189">
        <f t="shared" si="532"/>
        <v>4.1479999999999997</v>
      </c>
      <c r="BX90" s="189">
        <v>79.927000000000007</v>
      </c>
      <c r="BY90" s="189">
        <f t="shared" si="533"/>
        <v>4.1479999999999997</v>
      </c>
      <c r="BZ90" s="189">
        <v>64.819500000000005</v>
      </c>
      <c r="CA90" s="189">
        <f t="shared" si="534"/>
        <v>4.1479999999999997</v>
      </c>
      <c r="CB90" s="189">
        <v>52.567599999999999</v>
      </c>
      <c r="CC90" s="189">
        <f t="shared" si="535"/>
        <v>4.1479999999999997</v>
      </c>
      <c r="CD90" s="189">
        <v>42.631500000000003</v>
      </c>
      <c r="CE90" s="189">
        <f t="shared" si="536"/>
        <v>4.1479999999999997</v>
      </c>
      <c r="CF90" s="189">
        <v>34.573399999999999</v>
      </c>
      <c r="CG90" s="189">
        <f t="shared" si="537"/>
        <v>4.1479999999999997</v>
      </c>
      <c r="CH90" s="189">
        <v>28.038499999999999</v>
      </c>
      <c r="CI90" s="189">
        <f t="shared" si="538"/>
        <v>4.1479999999999997</v>
      </c>
      <c r="CJ90" s="189">
        <v>22.738800000000001</v>
      </c>
      <c r="CK90" s="189">
        <f t="shared" si="539"/>
        <v>4.1479999999999997</v>
      </c>
      <c r="CL90" s="189">
        <v>18.440799999999999</v>
      </c>
      <c r="CM90" s="189">
        <f t="shared" si="540"/>
        <v>4.1479999999999997</v>
      </c>
      <c r="CN90" s="189">
        <v>14.9552</v>
      </c>
      <c r="CO90" s="189">
        <f t="shared" si="541"/>
        <v>4.1479999999999997</v>
      </c>
      <c r="CP90" s="189">
        <v>12.128399999999999</v>
      </c>
      <c r="CQ90" s="189">
        <f t="shared" si="542"/>
        <v>4.1479999999999997</v>
      </c>
      <c r="CR90" s="189">
        <v>9.8360000000000003</v>
      </c>
      <c r="CS90" s="189">
        <f t="shared" si="543"/>
        <v>4.1479999999999997</v>
      </c>
      <c r="CT90" s="189">
        <v>7.9767999999999999</v>
      </c>
      <c r="CU90" s="189">
        <f t="shared" si="544"/>
        <v>4.1479999999999997</v>
      </c>
      <c r="CV90" s="189">
        <v>6.4690000000000003</v>
      </c>
      <c r="CW90" s="189">
        <f t="shared" si="545"/>
        <v>4.1479999999999997</v>
      </c>
      <c r="CX90" s="189">
        <v>5.2462999999999997</v>
      </c>
      <c r="CY90" s="189">
        <f t="shared" si="546"/>
        <v>4.1479999999999997</v>
      </c>
      <c r="CZ90" s="189">
        <v>4.2546999999999997</v>
      </c>
      <c r="DA90" s="189">
        <f t="shared" si="547"/>
        <v>4.1479999999999997</v>
      </c>
      <c r="DB90" s="189">
        <v>3.4504999999999999</v>
      </c>
      <c r="DC90" s="189">
        <f t="shared" si="548"/>
        <v>4.1479999999999997</v>
      </c>
      <c r="DD90" s="189">
        <v>2.7982999999999998</v>
      </c>
      <c r="DE90" s="189">
        <f t="shared" si="549"/>
        <v>4.1479999999999997</v>
      </c>
      <c r="DF90" s="189">
        <v>2.2692999999999999</v>
      </c>
      <c r="DG90" s="189">
        <f t="shared" si="550"/>
        <v>4.1479999999999997</v>
      </c>
      <c r="DH90" s="189">
        <v>1.8404</v>
      </c>
      <c r="DI90" s="189">
        <f t="shared" si="551"/>
        <v>4.1479999999999997</v>
      </c>
      <c r="DJ90" s="189">
        <v>1.4924999999999999</v>
      </c>
      <c r="DK90" s="189">
        <f t="shared" si="552"/>
        <v>4.1479999999999997</v>
      </c>
      <c r="DL90" s="189">
        <v>1.2103999999999999</v>
      </c>
      <c r="DM90" s="189">
        <f t="shared" si="553"/>
        <v>4.1479999999999997</v>
      </c>
      <c r="DN90" s="184">
        <v>0.98160000000000003</v>
      </c>
      <c r="DO90" s="185">
        <f t="shared" si="554"/>
        <v>4.1479999999999997</v>
      </c>
      <c r="DP90" s="185">
        <v>0.79610000000000003</v>
      </c>
      <c r="DQ90" s="185">
        <f t="shared" si="555"/>
        <v>4.1479999999999997</v>
      </c>
      <c r="DR90" s="185">
        <v>0.64559999999999995</v>
      </c>
      <c r="DS90" s="185">
        <f t="shared" si="556"/>
        <v>4.1479999999999997</v>
      </c>
      <c r="DT90" s="185">
        <v>0.52359999999999995</v>
      </c>
      <c r="DU90" s="185">
        <f t="shared" si="557"/>
        <v>4.1479999999999997</v>
      </c>
      <c r="DV90" s="185">
        <v>0.42459999999999998</v>
      </c>
      <c r="DW90" s="185">
        <f t="shared" si="558"/>
        <v>4.1479999999999997</v>
      </c>
      <c r="DX90" s="185">
        <v>0.34439999999999998</v>
      </c>
      <c r="DY90" s="185">
        <f t="shared" si="559"/>
        <v>4.1479999999999997</v>
      </c>
      <c r="DZ90" s="185">
        <v>0.27929999999999999</v>
      </c>
      <c r="EA90" s="185">
        <f t="shared" si="560"/>
        <v>4.1479999999999997</v>
      </c>
    </row>
    <row r="91" spans="1:131" s="133" customFormat="1" ht="15" customHeight="1" x14ac:dyDescent="0.25">
      <c r="A91" s="48" t="s">
        <v>135</v>
      </c>
      <c r="B91" s="48">
        <v>55111</v>
      </c>
      <c r="C91" s="48">
        <v>1</v>
      </c>
      <c r="D91" s="67">
        <f>(LARGE('Annual Heat Inputs'!D91:K91,1)+LARGE('Annual Heat Inputs'!D91:K91,2)+LARGE('Annual Heat Inputs'!D91:K91,3))/3</f>
        <v>330816.3473333334</v>
      </c>
      <c r="E91" s="68">
        <v>1165162556</v>
      </c>
      <c r="F91" s="107">
        <f t="shared" si="375"/>
        <v>2.8392291327059552E-4</v>
      </c>
      <c r="G91" s="97">
        <v>161456</v>
      </c>
      <c r="H91" s="101">
        <f t="shared" si="376"/>
        <v>45.841057885017271</v>
      </c>
      <c r="I91" s="101">
        <f>MIN(H91,'SO2 Annual Emissions'!L91,' Retirement Adjustments'!D91)</f>
        <v>0.13500000000000001</v>
      </c>
      <c r="J91" s="101">
        <v>80318.265899999999</v>
      </c>
      <c r="K91" s="101">
        <f t="shared" si="500"/>
        <v>0.13500000000000001</v>
      </c>
      <c r="L91" s="101">
        <v>65136.826500000003</v>
      </c>
      <c r="M91" s="101">
        <f t="shared" si="501"/>
        <v>0.13500000000000001</v>
      </c>
      <c r="N91" s="101">
        <v>52824.922500000001</v>
      </c>
      <c r="O91" s="101">
        <f t="shared" si="502"/>
        <v>0.13500000000000001</v>
      </c>
      <c r="P91" s="101">
        <v>42840.1656</v>
      </c>
      <c r="Q91" s="101">
        <f t="shared" si="503"/>
        <v>0.13500000000000001</v>
      </c>
      <c r="R91" s="101">
        <v>34742.6878</v>
      </c>
      <c r="S91" s="101">
        <f t="shared" si="504"/>
        <v>0.13500000000000001</v>
      </c>
      <c r="T91" s="101">
        <v>28175.762999999999</v>
      </c>
      <c r="U91" s="101">
        <f t="shared" si="505"/>
        <v>0.13500000000000001</v>
      </c>
      <c r="V91" s="101">
        <v>22850.0923</v>
      </c>
      <c r="W91" s="101">
        <f t="shared" si="506"/>
        <v>0.13500000000000001</v>
      </c>
      <c r="X91" s="101">
        <v>18531.058700000001</v>
      </c>
      <c r="Y91" s="101">
        <f t="shared" si="507"/>
        <v>0.13500000000000001</v>
      </c>
      <c r="Z91" s="101">
        <v>15028.391600000001</v>
      </c>
      <c r="AA91" s="101">
        <f t="shared" si="508"/>
        <v>0.13500000000000001</v>
      </c>
      <c r="AB91" s="101">
        <v>12187.784799999999</v>
      </c>
      <c r="AC91" s="101">
        <f t="shared" si="509"/>
        <v>0.13500000000000001</v>
      </c>
      <c r="AD91" s="101">
        <v>9884.0980999999992</v>
      </c>
      <c r="AE91" s="101">
        <f t="shared" si="510"/>
        <v>0.13500000000000001</v>
      </c>
      <c r="AF91" s="101">
        <v>8015.8451999999997</v>
      </c>
      <c r="AG91" s="101">
        <f t="shared" si="511"/>
        <v>0.13500000000000001</v>
      </c>
      <c r="AH91" s="101">
        <v>6500.7219999999998</v>
      </c>
      <c r="AI91" s="101">
        <f t="shared" si="512"/>
        <v>0.13500000000000001</v>
      </c>
      <c r="AJ91" s="101">
        <v>5271.9813999999997</v>
      </c>
      <c r="AK91" s="101">
        <f t="shared" si="513"/>
        <v>0.13500000000000001</v>
      </c>
      <c r="AL91" s="101">
        <v>4275.4924000000001</v>
      </c>
      <c r="AM91" s="101">
        <f t="shared" si="514"/>
        <v>0.13500000000000001</v>
      </c>
      <c r="AN91" s="101">
        <v>3467.3557999999998</v>
      </c>
      <c r="AO91" s="101">
        <f t="shared" si="515"/>
        <v>0.13500000000000001</v>
      </c>
      <c r="AP91" s="101">
        <v>2811.97</v>
      </c>
      <c r="AQ91" s="101">
        <f t="shared" si="516"/>
        <v>0.13500000000000001</v>
      </c>
      <c r="AR91" s="101">
        <v>2280.4625999999998</v>
      </c>
      <c r="AS91" s="101">
        <f t="shared" si="517"/>
        <v>0.13500000000000001</v>
      </c>
      <c r="AT91" s="101">
        <v>1849.4186</v>
      </c>
      <c r="AU91" s="101">
        <f t="shared" si="518"/>
        <v>0.13500000000000001</v>
      </c>
      <c r="AV91" s="101">
        <v>1499.8489</v>
      </c>
      <c r="AW91" s="101">
        <f t="shared" si="519"/>
        <v>0.13500000000000001</v>
      </c>
      <c r="AX91" s="195">
        <v>1216.3534</v>
      </c>
      <c r="AY91" s="188">
        <f t="shared" si="520"/>
        <v>0.13500000000000001</v>
      </c>
      <c r="AZ91" s="188">
        <v>986.44309999999996</v>
      </c>
      <c r="BA91" s="188">
        <f t="shared" si="521"/>
        <v>0.13500000000000001</v>
      </c>
      <c r="BB91" s="188">
        <v>799.9896</v>
      </c>
      <c r="BC91" s="188">
        <f t="shared" si="522"/>
        <v>0.13500000000000001</v>
      </c>
      <c r="BD91" s="188">
        <v>648.77869999999996</v>
      </c>
      <c r="BE91" s="188">
        <f t="shared" si="523"/>
        <v>0.13500000000000001</v>
      </c>
      <c r="BF91" s="188">
        <v>526.14909999999998</v>
      </c>
      <c r="BG91" s="188">
        <f t="shared" si="524"/>
        <v>0.13500000000000001</v>
      </c>
      <c r="BH91" s="188">
        <v>424.69850000000002</v>
      </c>
      <c r="BI91" s="188">
        <f t="shared" si="525"/>
        <v>0.13500000000000001</v>
      </c>
      <c r="BJ91" s="188">
        <v>346.4237</v>
      </c>
      <c r="BK91" s="188">
        <f t="shared" si="526"/>
        <v>0.13500000000000001</v>
      </c>
      <c r="BL91" s="189">
        <v>280.94409999999999</v>
      </c>
      <c r="BM91" s="189">
        <f t="shared" si="527"/>
        <v>0.13500000000000001</v>
      </c>
      <c r="BN91" s="189">
        <v>227.84110000000001</v>
      </c>
      <c r="BO91" s="189">
        <f t="shared" si="528"/>
        <v>0.13500000000000001</v>
      </c>
      <c r="BP91" s="189">
        <v>184.77549999999999</v>
      </c>
      <c r="BQ91" s="189">
        <f t="shared" si="529"/>
        <v>0.13500000000000001</v>
      </c>
      <c r="BR91" s="189">
        <v>149.85</v>
      </c>
      <c r="BS91" s="189">
        <f t="shared" si="530"/>
        <v>0.13500000000000001</v>
      </c>
      <c r="BT91" s="189">
        <v>121.52589999999999</v>
      </c>
      <c r="BU91" s="189">
        <f t="shared" si="531"/>
        <v>0.13500000000000001</v>
      </c>
      <c r="BV91" s="189">
        <v>98.555599999999998</v>
      </c>
      <c r="BW91" s="189">
        <f t="shared" si="532"/>
        <v>0.13500000000000001</v>
      </c>
      <c r="BX91" s="189">
        <v>79.927000000000007</v>
      </c>
      <c r="BY91" s="189">
        <f t="shared" si="533"/>
        <v>0.13500000000000001</v>
      </c>
      <c r="BZ91" s="189">
        <v>64.819500000000005</v>
      </c>
      <c r="CA91" s="189">
        <f t="shared" si="534"/>
        <v>0.13500000000000001</v>
      </c>
      <c r="CB91" s="189">
        <v>52.567599999999999</v>
      </c>
      <c r="CC91" s="189">
        <f t="shared" si="535"/>
        <v>0.13500000000000001</v>
      </c>
      <c r="CD91" s="189">
        <v>42.631500000000003</v>
      </c>
      <c r="CE91" s="189">
        <f t="shared" si="536"/>
        <v>0.13500000000000001</v>
      </c>
      <c r="CF91" s="189">
        <v>34.573399999999999</v>
      </c>
      <c r="CG91" s="189">
        <f t="shared" si="537"/>
        <v>0.13500000000000001</v>
      </c>
      <c r="CH91" s="189">
        <v>28.038499999999999</v>
      </c>
      <c r="CI91" s="189">
        <f t="shared" si="538"/>
        <v>0.13500000000000001</v>
      </c>
      <c r="CJ91" s="189">
        <v>22.738800000000001</v>
      </c>
      <c r="CK91" s="189">
        <f t="shared" si="539"/>
        <v>0.13500000000000001</v>
      </c>
      <c r="CL91" s="189">
        <v>18.440799999999999</v>
      </c>
      <c r="CM91" s="189">
        <f t="shared" si="540"/>
        <v>0.13500000000000001</v>
      </c>
      <c r="CN91" s="189">
        <v>14.9552</v>
      </c>
      <c r="CO91" s="189">
        <f t="shared" si="541"/>
        <v>0.13500000000000001</v>
      </c>
      <c r="CP91" s="189">
        <v>12.128399999999999</v>
      </c>
      <c r="CQ91" s="189">
        <f t="shared" si="542"/>
        <v>0.13500000000000001</v>
      </c>
      <c r="CR91" s="189">
        <v>9.8360000000000003</v>
      </c>
      <c r="CS91" s="189">
        <f t="shared" si="543"/>
        <v>0.13500000000000001</v>
      </c>
      <c r="CT91" s="189">
        <v>7.9767999999999999</v>
      </c>
      <c r="CU91" s="189">
        <f t="shared" si="544"/>
        <v>0.13500000000000001</v>
      </c>
      <c r="CV91" s="189">
        <v>6.4690000000000003</v>
      </c>
      <c r="CW91" s="189">
        <f t="shared" si="545"/>
        <v>0.13500000000000001</v>
      </c>
      <c r="CX91" s="189">
        <v>5.2462999999999997</v>
      </c>
      <c r="CY91" s="189">
        <f t="shared" si="546"/>
        <v>0.13500000000000001</v>
      </c>
      <c r="CZ91" s="189">
        <v>4.2546999999999997</v>
      </c>
      <c r="DA91" s="189">
        <f t="shared" si="547"/>
        <v>0.13500000000000001</v>
      </c>
      <c r="DB91" s="189">
        <v>3.4504999999999999</v>
      </c>
      <c r="DC91" s="189">
        <f t="shared" si="548"/>
        <v>0.13500000000000001</v>
      </c>
      <c r="DD91" s="189">
        <v>2.7982999999999998</v>
      </c>
      <c r="DE91" s="189">
        <f t="shared" si="549"/>
        <v>0.13500000000000001</v>
      </c>
      <c r="DF91" s="189">
        <v>2.2692999999999999</v>
      </c>
      <c r="DG91" s="189">
        <f t="shared" si="550"/>
        <v>0.13500000000000001</v>
      </c>
      <c r="DH91" s="189">
        <v>1.8404</v>
      </c>
      <c r="DI91" s="189">
        <f t="shared" si="551"/>
        <v>0.13500000000000001</v>
      </c>
      <c r="DJ91" s="189">
        <v>1.4924999999999999</v>
      </c>
      <c r="DK91" s="189">
        <f t="shared" si="552"/>
        <v>0.13500000000000001</v>
      </c>
      <c r="DL91" s="189">
        <v>1.2103999999999999</v>
      </c>
      <c r="DM91" s="189">
        <f t="shared" si="553"/>
        <v>0.13500000000000001</v>
      </c>
      <c r="DN91" s="184">
        <v>0.98160000000000003</v>
      </c>
      <c r="DO91" s="185">
        <f t="shared" si="554"/>
        <v>0.13500000000000001</v>
      </c>
      <c r="DP91" s="185">
        <v>0.79610000000000003</v>
      </c>
      <c r="DQ91" s="185">
        <f t="shared" si="555"/>
        <v>0.13500000000000001</v>
      </c>
      <c r="DR91" s="185">
        <v>0.64559999999999995</v>
      </c>
      <c r="DS91" s="185">
        <f t="shared" si="556"/>
        <v>0.13500000000000001</v>
      </c>
      <c r="DT91" s="185">
        <v>0.52359999999999995</v>
      </c>
      <c r="DU91" s="185">
        <f t="shared" si="557"/>
        <v>0.13500000000000001</v>
      </c>
      <c r="DV91" s="185">
        <v>0.42459999999999998</v>
      </c>
      <c r="DW91" s="185">
        <f t="shared" si="558"/>
        <v>0.13500000000000001</v>
      </c>
      <c r="DX91" s="185">
        <v>0.34439999999999998</v>
      </c>
      <c r="DY91" s="185">
        <f t="shared" si="559"/>
        <v>0.13500000000000001</v>
      </c>
      <c r="DZ91" s="185">
        <v>0.27929999999999999</v>
      </c>
      <c r="EA91" s="185">
        <f t="shared" si="560"/>
        <v>0.13500000000000001</v>
      </c>
    </row>
    <row r="92" spans="1:131" s="133" customFormat="1" ht="15" customHeight="1" x14ac:dyDescent="0.25">
      <c r="A92" s="48" t="s">
        <v>135</v>
      </c>
      <c r="B92" s="48">
        <v>55111</v>
      </c>
      <c r="C92" s="48">
        <v>2</v>
      </c>
      <c r="D92" s="67">
        <f>(LARGE('Annual Heat Inputs'!D92:K92,1)+LARGE('Annual Heat Inputs'!D92:K92,2)+LARGE('Annual Heat Inputs'!D92:K92,3))/3</f>
        <v>340133.22066666669</v>
      </c>
      <c r="E92" s="68">
        <v>1165162556</v>
      </c>
      <c r="F92" s="107">
        <f t="shared" si="375"/>
        <v>2.9191911370233452E-4</v>
      </c>
      <c r="G92" s="97">
        <v>161456</v>
      </c>
      <c r="H92" s="101">
        <f t="shared" si="376"/>
        <v>47.132092421924121</v>
      </c>
      <c r="I92" s="101">
        <f>MIN(H92,'SO2 Annual Emissions'!L92,' Retirement Adjustments'!D92)</f>
        <v>0.11899999999999999</v>
      </c>
      <c r="J92" s="101">
        <v>80318.265899999999</v>
      </c>
      <c r="K92" s="101">
        <f t="shared" si="500"/>
        <v>0.11899999999999999</v>
      </c>
      <c r="L92" s="101">
        <v>65136.826500000003</v>
      </c>
      <c r="M92" s="101">
        <f t="shared" si="501"/>
        <v>0.11899999999999999</v>
      </c>
      <c r="N92" s="101">
        <v>52824.922500000001</v>
      </c>
      <c r="O92" s="101">
        <f t="shared" si="502"/>
        <v>0.11899999999999999</v>
      </c>
      <c r="P92" s="101">
        <v>42840.1656</v>
      </c>
      <c r="Q92" s="101">
        <f t="shared" si="503"/>
        <v>0.11899999999999999</v>
      </c>
      <c r="R92" s="101">
        <v>34742.6878</v>
      </c>
      <c r="S92" s="101">
        <f t="shared" si="504"/>
        <v>0.11899999999999999</v>
      </c>
      <c r="T92" s="101">
        <v>28175.762999999999</v>
      </c>
      <c r="U92" s="101">
        <f t="shared" si="505"/>
        <v>0.11899999999999999</v>
      </c>
      <c r="V92" s="101">
        <v>22850.0923</v>
      </c>
      <c r="W92" s="101">
        <f t="shared" si="506"/>
        <v>0.11899999999999999</v>
      </c>
      <c r="X92" s="101">
        <v>18531.058700000001</v>
      </c>
      <c r="Y92" s="101">
        <f t="shared" si="507"/>
        <v>0.11899999999999999</v>
      </c>
      <c r="Z92" s="101">
        <v>15028.391600000001</v>
      </c>
      <c r="AA92" s="101">
        <f t="shared" si="508"/>
        <v>0.11899999999999999</v>
      </c>
      <c r="AB92" s="101">
        <v>12187.784799999999</v>
      </c>
      <c r="AC92" s="101">
        <f t="shared" si="509"/>
        <v>0.11899999999999999</v>
      </c>
      <c r="AD92" s="101">
        <v>9884.0980999999992</v>
      </c>
      <c r="AE92" s="101">
        <f t="shared" si="510"/>
        <v>0.11899999999999999</v>
      </c>
      <c r="AF92" s="101">
        <v>8015.8451999999997</v>
      </c>
      <c r="AG92" s="101">
        <f t="shared" si="511"/>
        <v>0.11899999999999999</v>
      </c>
      <c r="AH92" s="101">
        <v>6500.7219999999998</v>
      </c>
      <c r="AI92" s="101">
        <f t="shared" si="512"/>
        <v>0.11899999999999999</v>
      </c>
      <c r="AJ92" s="101">
        <v>5271.9813999999997</v>
      </c>
      <c r="AK92" s="101">
        <f t="shared" si="513"/>
        <v>0.11899999999999999</v>
      </c>
      <c r="AL92" s="101">
        <v>4275.4924000000001</v>
      </c>
      <c r="AM92" s="101">
        <f t="shared" si="514"/>
        <v>0.11899999999999999</v>
      </c>
      <c r="AN92" s="101">
        <v>3467.3557999999998</v>
      </c>
      <c r="AO92" s="101">
        <f t="shared" si="515"/>
        <v>0.11899999999999999</v>
      </c>
      <c r="AP92" s="101">
        <v>2811.97</v>
      </c>
      <c r="AQ92" s="101">
        <f t="shared" si="516"/>
        <v>0.11899999999999999</v>
      </c>
      <c r="AR92" s="101">
        <v>2280.4625999999998</v>
      </c>
      <c r="AS92" s="101">
        <f t="shared" si="517"/>
        <v>0.11899999999999999</v>
      </c>
      <c r="AT92" s="101">
        <v>1849.4186</v>
      </c>
      <c r="AU92" s="101">
        <f t="shared" si="518"/>
        <v>0.11899999999999999</v>
      </c>
      <c r="AV92" s="101">
        <v>1499.8489</v>
      </c>
      <c r="AW92" s="101">
        <f t="shared" si="519"/>
        <v>0.11899999999999999</v>
      </c>
      <c r="AX92" s="195">
        <v>1216.3534</v>
      </c>
      <c r="AY92" s="188">
        <f t="shared" si="520"/>
        <v>0.11899999999999999</v>
      </c>
      <c r="AZ92" s="188">
        <v>986.44309999999996</v>
      </c>
      <c r="BA92" s="188">
        <f t="shared" si="521"/>
        <v>0.11899999999999999</v>
      </c>
      <c r="BB92" s="188">
        <v>799.9896</v>
      </c>
      <c r="BC92" s="188">
        <f t="shared" si="522"/>
        <v>0.11899999999999999</v>
      </c>
      <c r="BD92" s="188">
        <v>648.77869999999996</v>
      </c>
      <c r="BE92" s="188">
        <f t="shared" si="523"/>
        <v>0.11899999999999999</v>
      </c>
      <c r="BF92" s="188">
        <v>526.14909999999998</v>
      </c>
      <c r="BG92" s="188">
        <f t="shared" si="524"/>
        <v>0.11899999999999999</v>
      </c>
      <c r="BH92" s="188">
        <v>424.69850000000002</v>
      </c>
      <c r="BI92" s="188">
        <f t="shared" si="525"/>
        <v>0.11899999999999999</v>
      </c>
      <c r="BJ92" s="188">
        <v>346.4237</v>
      </c>
      <c r="BK92" s="188">
        <f t="shared" si="526"/>
        <v>0.11899999999999999</v>
      </c>
      <c r="BL92" s="189">
        <v>280.94409999999999</v>
      </c>
      <c r="BM92" s="189">
        <f t="shared" si="527"/>
        <v>0.11899999999999999</v>
      </c>
      <c r="BN92" s="189">
        <v>227.84110000000001</v>
      </c>
      <c r="BO92" s="189">
        <f t="shared" si="528"/>
        <v>0.11899999999999999</v>
      </c>
      <c r="BP92" s="189">
        <v>184.77549999999999</v>
      </c>
      <c r="BQ92" s="189">
        <f t="shared" si="529"/>
        <v>0.11899999999999999</v>
      </c>
      <c r="BR92" s="189">
        <v>149.85</v>
      </c>
      <c r="BS92" s="189">
        <f t="shared" si="530"/>
        <v>0.11899999999999999</v>
      </c>
      <c r="BT92" s="189">
        <v>121.52589999999999</v>
      </c>
      <c r="BU92" s="189">
        <f t="shared" si="531"/>
        <v>0.11899999999999999</v>
      </c>
      <c r="BV92" s="189">
        <v>98.555599999999998</v>
      </c>
      <c r="BW92" s="189">
        <f t="shared" si="532"/>
        <v>0.11899999999999999</v>
      </c>
      <c r="BX92" s="189">
        <v>79.927000000000007</v>
      </c>
      <c r="BY92" s="189">
        <f t="shared" si="533"/>
        <v>0.11899999999999999</v>
      </c>
      <c r="BZ92" s="189">
        <v>64.819500000000005</v>
      </c>
      <c r="CA92" s="189">
        <f t="shared" si="534"/>
        <v>0.11899999999999999</v>
      </c>
      <c r="CB92" s="189">
        <v>52.567599999999999</v>
      </c>
      <c r="CC92" s="189">
        <f t="shared" si="535"/>
        <v>0.11899999999999999</v>
      </c>
      <c r="CD92" s="189">
        <v>42.631500000000003</v>
      </c>
      <c r="CE92" s="189">
        <f t="shared" si="536"/>
        <v>0.11899999999999999</v>
      </c>
      <c r="CF92" s="189">
        <v>34.573399999999999</v>
      </c>
      <c r="CG92" s="189">
        <f t="shared" si="537"/>
        <v>0.11899999999999999</v>
      </c>
      <c r="CH92" s="189">
        <v>28.038499999999999</v>
      </c>
      <c r="CI92" s="189">
        <f t="shared" si="538"/>
        <v>0.11899999999999999</v>
      </c>
      <c r="CJ92" s="189">
        <v>22.738800000000001</v>
      </c>
      <c r="CK92" s="189">
        <f t="shared" si="539"/>
        <v>0.11899999999999999</v>
      </c>
      <c r="CL92" s="189">
        <v>18.440799999999999</v>
      </c>
      <c r="CM92" s="189">
        <f t="shared" si="540"/>
        <v>0.11899999999999999</v>
      </c>
      <c r="CN92" s="189">
        <v>14.9552</v>
      </c>
      <c r="CO92" s="189">
        <f t="shared" si="541"/>
        <v>0.11899999999999999</v>
      </c>
      <c r="CP92" s="189">
        <v>12.128399999999999</v>
      </c>
      <c r="CQ92" s="189">
        <f t="shared" si="542"/>
        <v>0.11899999999999999</v>
      </c>
      <c r="CR92" s="189">
        <v>9.8360000000000003</v>
      </c>
      <c r="CS92" s="189">
        <f t="shared" si="543"/>
        <v>0.11899999999999999</v>
      </c>
      <c r="CT92" s="189">
        <v>7.9767999999999999</v>
      </c>
      <c r="CU92" s="189">
        <f t="shared" si="544"/>
        <v>0.11899999999999999</v>
      </c>
      <c r="CV92" s="189">
        <v>6.4690000000000003</v>
      </c>
      <c r="CW92" s="189">
        <f t="shared" si="545"/>
        <v>0.11899999999999999</v>
      </c>
      <c r="CX92" s="189">
        <v>5.2462999999999997</v>
      </c>
      <c r="CY92" s="189">
        <f t="shared" si="546"/>
        <v>0.11899999999999999</v>
      </c>
      <c r="CZ92" s="189">
        <v>4.2546999999999997</v>
      </c>
      <c r="DA92" s="189">
        <f t="shared" si="547"/>
        <v>0.11899999999999999</v>
      </c>
      <c r="DB92" s="189">
        <v>3.4504999999999999</v>
      </c>
      <c r="DC92" s="189">
        <f t="shared" si="548"/>
        <v>0.11899999999999999</v>
      </c>
      <c r="DD92" s="189">
        <v>2.7982999999999998</v>
      </c>
      <c r="DE92" s="189">
        <f t="shared" si="549"/>
        <v>0.11899999999999999</v>
      </c>
      <c r="DF92" s="189">
        <v>2.2692999999999999</v>
      </c>
      <c r="DG92" s="189">
        <f t="shared" si="550"/>
        <v>0.11899999999999999</v>
      </c>
      <c r="DH92" s="189">
        <v>1.8404</v>
      </c>
      <c r="DI92" s="189">
        <f t="shared" si="551"/>
        <v>0.11899999999999999</v>
      </c>
      <c r="DJ92" s="189">
        <v>1.4924999999999999</v>
      </c>
      <c r="DK92" s="189">
        <f t="shared" si="552"/>
        <v>0.11899999999999999</v>
      </c>
      <c r="DL92" s="189">
        <v>1.2103999999999999</v>
      </c>
      <c r="DM92" s="189">
        <f t="shared" si="553"/>
        <v>0.11899999999999999</v>
      </c>
      <c r="DN92" s="184">
        <v>0.98160000000000003</v>
      </c>
      <c r="DO92" s="185">
        <f t="shared" si="554"/>
        <v>0.11899999999999999</v>
      </c>
      <c r="DP92" s="185">
        <v>0.79610000000000003</v>
      </c>
      <c r="DQ92" s="185">
        <f t="shared" si="555"/>
        <v>0.11899999999999999</v>
      </c>
      <c r="DR92" s="185">
        <v>0.64559999999999995</v>
      </c>
      <c r="DS92" s="185">
        <f t="shared" si="556"/>
        <v>0.11899999999999999</v>
      </c>
      <c r="DT92" s="185">
        <v>0.52359999999999995</v>
      </c>
      <c r="DU92" s="185">
        <f t="shared" si="557"/>
        <v>0.11899999999999999</v>
      </c>
      <c r="DV92" s="185">
        <v>0.42459999999999998</v>
      </c>
      <c r="DW92" s="185">
        <f t="shared" si="558"/>
        <v>0.11899999999999999</v>
      </c>
      <c r="DX92" s="185">
        <v>0.34439999999999998</v>
      </c>
      <c r="DY92" s="185">
        <f t="shared" si="559"/>
        <v>0.11899999999999999</v>
      </c>
      <c r="DZ92" s="185">
        <v>0.27929999999999999</v>
      </c>
      <c r="EA92" s="185">
        <f t="shared" si="560"/>
        <v>0.11899999999999999</v>
      </c>
    </row>
    <row r="93" spans="1:131" ht="15" customHeight="1" x14ac:dyDescent="0.25">
      <c r="A93" s="42" t="s">
        <v>135</v>
      </c>
      <c r="B93" s="6">
        <v>55111</v>
      </c>
      <c r="C93" s="6">
        <v>3</v>
      </c>
      <c r="D93" s="67">
        <f>(LARGE('Annual Heat Inputs'!D93:K93,1)+LARGE('Annual Heat Inputs'!D93:K93,2)+LARGE('Annual Heat Inputs'!D93:K93,3))/3</f>
        <v>298288.5516666667</v>
      </c>
      <c r="E93" s="68">
        <v>1165162556</v>
      </c>
      <c r="F93" s="107">
        <f t="shared" si="375"/>
        <v>2.5600595395949773E-4</v>
      </c>
      <c r="G93" s="97">
        <v>161456</v>
      </c>
      <c r="H93" s="101">
        <f t="shared" si="376"/>
        <v>41.333697302484666</v>
      </c>
      <c r="I93" s="101">
        <f>MIN(H93,'SO2 Annual Emissions'!L93,' Retirement Adjustments'!D93)</f>
        <v>0.113</v>
      </c>
      <c r="J93" s="101">
        <v>80318.265899999999</v>
      </c>
      <c r="K93" s="101">
        <f t="shared" si="500"/>
        <v>0.113</v>
      </c>
      <c r="L93" s="101">
        <v>65136.826500000003</v>
      </c>
      <c r="M93" s="101">
        <f t="shared" si="501"/>
        <v>0.113</v>
      </c>
      <c r="N93" s="101">
        <v>52824.922500000001</v>
      </c>
      <c r="O93" s="101">
        <f t="shared" si="502"/>
        <v>0.113</v>
      </c>
      <c r="P93" s="101">
        <v>42840.1656</v>
      </c>
      <c r="Q93" s="101">
        <f t="shared" si="503"/>
        <v>0.113</v>
      </c>
      <c r="R93" s="101">
        <v>34742.6878</v>
      </c>
      <c r="S93" s="101">
        <f t="shared" si="504"/>
        <v>0.113</v>
      </c>
      <c r="T93" s="101">
        <v>28175.762999999999</v>
      </c>
      <c r="U93" s="101">
        <f t="shared" si="505"/>
        <v>0.113</v>
      </c>
      <c r="V93" s="101">
        <v>22850.0923</v>
      </c>
      <c r="W93" s="101">
        <f t="shared" si="506"/>
        <v>0.113</v>
      </c>
      <c r="X93" s="101">
        <v>18531.058700000001</v>
      </c>
      <c r="Y93" s="101">
        <f t="shared" si="507"/>
        <v>0.113</v>
      </c>
      <c r="Z93" s="101">
        <v>15028.391600000001</v>
      </c>
      <c r="AA93" s="101">
        <f t="shared" si="508"/>
        <v>0.113</v>
      </c>
      <c r="AB93" s="101">
        <v>12187.784799999999</v>
      </c>
      <c r="AC93" s="101">
        <f t="shared" si="509"/>
        <v>0.113</v>
      </c>
      <c r="AD93" s="101">
        <v>9884.0980999999992</v>
      </c>
      <c r="AE93" s="101">
        <f t="shared" si="510"/>
        <v>0.113</v>
      </c>
      <c r="AF93" s="101">
        <v>8015.8451999999997</v>
      </c>
      <c r="AG93" s="101">
        <f t="shared" si="511"/>
        <v>0.113</v>
      </c>
      <c r="AH93" s="101">
        <v>6500.7219999999998</v>
      </c>
      <c r="AI93" s="101">
        <f t="shared" si="512"/>
        <v>0.113</v>
      </c>
      <c r="AJ93" s="101">
        <v>5271.9813999999997</v>
      </c>
      <c r="AK93" s="101">
        <f t="shared" si="513"/>
        <v>0.113</v>
      </c>
      <c r="AL93" s="101">
        <v>4275.4924000000001</v>
      </c>
      <c r="AM93" s="101">
        <f t="shared" si="514"/>
        <v>0.113</v>
      </c>
      <c r="AN93" s="101">
        <v>3467.3557999999998</v>
      </c>
      <c r="AO93" s="101">
        <f t="shared" si="515"/>
        <v>0.113</v>
      </c>
      <c r="AP93" s="101">
        <v>2811.97</v>
      </c>
      <c r="AQ93" s="101">
        <f t="shared" si="516"/>
        <v>0.113</v>
      </c>
      <c r="AR93" s="101">
        <v>2280.4625999999998</v>
      </c>
      <c r="AS93" s="101">
        <f t="shared" si="517"/>
        <v>0.113</v>
      </c>
      <c r="AT93" s="101">
        <v>1849.4186</v>
      </c>
      <c r="AU93" s="101">
        <f t="shared" si="518"/>
        <v>0.113</v>
      </c>
      <c r="AV93" s="101">
        <v>1499.8489</v>
      </c>
      <c r="AW93" s="101">
        <f t="shared" si="519"/>
        <v>0.113</v>
      </c>
      <c r="AX93" s="195">
        <v>1216.3534</v>
      </c>
      <c r="AY93" s="188">
        <f t="shared" si="520"/>
        <v>0.113</v>
      </c>
      <c r="AZ93" s="188">
        <v>986.44309999999996</v>
      </c>
      <c r="BA93" s="188">
        <f t="shared" si="521"/>
        <v>0.113</v>
      </c>
      <c r="BB93" s="188">
        <v>799.9896</v>
      </c>
      <c r="BC93" s="188">
        <f t="shared" si="522"/>
        <v>0.113</v>
      </c>
      <c r="BD93" s="188">
        <v>648.77869999999996</v>
      </c>
      <c r="BE93" s="188">
        <f t="shared" si="523"/>
        <v>0.113</v>
      </c>
      <c r="BF93" s="188">
        <v>526.14909999999998</v>
      </c>
      <c r="BG93" s="188">
        <f t="shared" si="524"/>
        <v>0.113</v>
      </c>
      <c r="BH93" s="188">
        <v>424.69850000000002</v>
      </c>
      <c r="BI93" s="188">
        <f t="shared" si="525"/>
        <v>0.113</v>
      </c>
      <c r="BJ93" s="188">
        <v>346.4237</v>
      </c>
      <c r="BK93" s="188">
        <f t="shared" si="526"/>
        <v>0.113</v>
      </c>
      <c r="BL93" s="189">
        <v>280.94409999999999</v>
      </c>
      <c r="BM93" s="189">
        <f t="shared" si="527"/>
        <v>0.113</v>
      </c>
      <c r="BN93" s="189">
        <v>227.84110000000001</v>
      </c>
      <c r="BO93" s="189">
        <f t="shared" si="528"/>
        <v>0.113</v>
      </c>
      <c r="BP93" s="189">
        <v>184.77549999999999</v>
      </c>
      <c r="BQ93" s="189">
        <f t="shared" si="529"/>
        <v>0.113</v>
      </c>
      <c r="BR93" s="189">
        <v>149.85</v>
      </c>
      <c r="BS93" s="189">
        <f t="shared" si="530"/>
        <v>0.113</v>
      </c>
      <c r="BT93" s="189">
        <v>121.52589999999999</v>
      </c>
      <c r="BU93" s="189">
        <f t="shared" si="531"/>
        <v>0.113</v>
      </c>
      <c r="BV93" s="189">
        <v>98.555599999999998</v>
      </c>
      <c r="BW93" s="189">
        <f t="shared" si="532"/>
        <v>0.113</v>
      </c>
      <c r="BX93" s="189">
        <v>79.927000000000007</v>
      </c>
      <c r="BY93" s="189">
        <f t="shared" si="533"/>
        <v>0.113</v>
      </c>
      <c r="BZ93" s="189">
        <v>64.819500000000005</v>
      </c>
      <c r="CA93" s="189">
        <f t="shared" si="534"/>
        <v>0.113</v>
      </c>
      <c r="CB93" s="189">
        <v>52.567599999999999</v>
      </c>
      <c r="CC93" s="189">
        <f t="shared" si="535"/>
        <v>0.113</v>
      </c>
      <c r="CD93" s="189">
        <v>42.631500000000003</v>
      </c>
      <c r="CE93" s="189">
        <f t="shared" si="536"/>
        <v>0.113</v>
      </c>
      <c r="CF93" s="189">
        <v>34.573399999999999</v>
      </c>
      <c r="CG93" s="189">
        <f t="shared" si="537"/>
        <v>0.113</v>
      </c>
      <c r="CH93" s="189">
        <v>28.038499999999999</v>
      </c>
      <c r="CI93" s="189">
        <f t="shared" si="538"/>
        <v>0.113</v>
      </c>
      <c r="CJ93" s="189">
        <v>22.738800000000001</v>
      </c>
      <c r="CK93" s="189">
        <f t="shared" si="539"/>
        <v>0.113</v>
      </c>
      <c r="CL93" s="189">
        <v>18.440799999999999</v>
      </c>
      <c r="CM93" s="189">
        <f t="shared" si="540"/>
        <v>0.113</v>
      </c>
      <c r="CN93" s="189">
        <v>14.9552</v>
      </c>
      <c r="CO93" s="189">
        <f t="shared" si="541"/>
        <v>0.113</v>
      </c>
      <c r="CP93" s="189">
        <v>12.128399999999999</v>
      </c>
      <c r="CQ93" s="189">
        <f t="shared" si="542"/>
        <v>0.113</v>
      </c>
      <c r="CR93" s="189">
        <v>9.8360000000000003</v>
      </c>
      <c r="CS93" s="189">
        <f t="shared" si="543"/>
        <v>0.113</v>
      </c>
      <c r="CT93" s="189">
        <v>7.9767999999999999</v>
      </c>
      <c r="CU93" s="189">
        <f t="shared" si="544"/>
        <v>0.113</v>
      </c>
      <c r="CV93" s="189">
        <v>6.4690000000000003</v>
      </c>
      <c r="CW93" s="189">
        <f t="shared" si="545"/>
        <v>0.113</v>
      </c>
      <c r="CX93" s="189">
        <v>5.2462999999999997</v>
      </c>
      <c r="CY93" s="189">
        <f t="shared" si="546"/>
        <v>0.113</v>
      </c>
      <c r="CZ93" s="189">
        <v>4.2546999999999997</v>
      </c>
      <c r="DA93" s="189">
        <f t="shared" si="547"/>
        <v>0.113</v>
      </c>
      <c r="DB93" s="189">
        <v>3.4504999999999999</v>
      </c>
      <c r="DC93" s="189">
        <f t="shared" si="548"/>
        <v>0.113</v>
      </c>
      <c r="DD93" s="189">
        <v>2.7982999999999998</v>
      </c>
      <c r="DE93" s="189">
        <f t="shared" si="549"/>
        <v>0.113</v>
      </c>
      <c r="DF93" s="189">
        <v>2.2692999999999999</v>
      </c>
      <c r="DG93" s="189">
        <f t="shared" si="550"/>
        <v>0.113</v>
      </c>
      <c r="DH93" s="189">
        <v>1.8404</v>
      </c>
      <c r="DI93" s="189">
        <f t="shared" si="551"/>
        <v>0.113</v>
      </c>
      <c r="DJ93" s="189">
        <v>1.4924999999999999</v>
      </c>
      <c r="DK93" s="189">
        <f t="shared" si="552"/>
        <v>0.113</v>
      </c>
      <c r="DL93" s="189">
        <v>1.2103999999999999</v>
      </c>
      <c r="DM93" s="189">
        <f t="shared" si="553"/>
        <v>0.113</v>
      </c>
      <c r="DN93" s="184">
        <v>0.98160000000000003</v>
      </c>
      <c r="DO93" s="185">
        <f t="shared" si="554"/>
        <v>0.113</v>
      </c>
      <c r="DP93" s="185">
        <v>0.79610000000000003</v>
      </c>
      <c r="DQ93" s="185">
        <f t="shared" si="555"/>
        <v>0.113</v>
      </c>
      <c r="DR93" s="185">
        <v>0.64559999999999995</v>
      </c>
      <c r="DS93" s="185">
        <f t="shared" si="556"/>
        <v>0.113</v>
      </c>
      <c r="DT93" s="185">
        <v>0.52359999999999995</v>
      </c>
      <c r="DU93" s="185">
        <f t="shared" si="557"/>
        <v>0.113</v>
      </c>
      <c r="DV93" s="185">
        <v>0.42459999999999998</v>
      </c>
      <c r="DW93" s="185">
        <f t="shared" si="558"/>
        <v>0.113</v>
      </c>
      <c r="DX93" s="185">
        <v>0.34439999999999998</v>
      </c>
      <c r="DY93" s="185">
        <f t="shared" si="559"/>
        <v>0.113</v>
      </c>
      <c r="DZ93" s="185">
        <v>0.27929999999999999</v>
      </c>
      <c r="EA93" s="185">
        <f t="shared" si="560"/>
        <v>0.113</v>
      </c>
    </row>
    <row r="94" spans="1:131" ht="15" customHeight="1" x14ac:dyDescent="0.25">
      <c r="A94" s="48" t="s">
        <v>135</v>
      </c>
      <c r="B94" s="6">
        <v>55111</v>
      </c>
      <c r="C94" s="6">
        <v>4</v>
      </c>
      <c r="D94" s="67">
        <f>(LARGE('Annual Heat Inputs'!D94:K94,1)+LARGE('Annual Heat Inputs'!D94:K94,2)+LARGE('Annual Heat Inputs'!D94:K94,3))/3</f>
        <v>300699.76766666665</v>
      </c>
      <c r="E94" s="68">
        <v>1165162556</v>
      </c>
      <c r="F94" s="107">
        <f t="shared" si="375"/>
        <v>2.5807537851110508E-4</v>
      </c>
      <c r="G94" s="97">
        <v>161456</v>
      </c>
      <c r="H94" s="101">
        <f t="shared" si="376"/>
        <v>41.667818312888983</v>
      </c>
      <c r="I94" s="101">
        <f>MIN(H94,'SO2 Annual Emissions'!L94,' Retirement Adjustments'!D94)</f>
        <v>0.107</v>
      </c>
      <c r="J94" s="101">
        <v>80318.265899999999</v>
      </c>
      <c r="K94" s="101">
        <f t="shared" si="500"/>
        <v>0.107</v>
      </c>
      <c r="L94" s="101">
        <v>65136.826500000003</v>
      </c>
      <c r="M94" s="101">
        <f t="shared" si="501"/>
        <v>0.107</v>
      </c>
      <c r="N94" s="101">
        <v>52824.922500000001</v>
      </c>
      <c r="O94" s="101">
        <f t="shared" si="502"/>
        <v>0.107</v>
      </c>
      <c r="P94" s="101">
        <v>42840.1656</v>
      </c>
      <c r="Q94" s="101">
        <f t="shared" si="503"/>
        <v>0.107</v>
      </c>
      <c r="R94" s="101">
        <v>34742.6878</v>
      </c>
      <c r="S94" s="101">
        <f t="shared" si="504"/>
        <v>0.107</v>
      </c>
      <c r="T94" s="101">
        <v>28175.762999999999</v>
      </c>
      <c r="U94" s="101">
        <f t="shared" si="505"/>
        <v>0.107</v>
      </c>
      <c r="V94" s="101">
        <v>22850.0923</v>
      </c>
      <c r="W94" s="101">
        <f t="shared" si="506"/>
        <v>0.107</v>
      </c>
      <c r="X94" s="101">
        <v>18531.058700000001</v>
      </c>
      <c r="Y94" s="101">
        <f t="shared" si="507"/>
        <v>0.107</v>
      </c>
      <c r="Z94" s="101">
        <v>15028.391600000001</v>
      </c>
      <c r="AA94" s="101">
        <f t="shared" si="508"/>
        <v>0.107</v>
      </c>
      <c r="AB94" s="101">
        <v>12187.784799999999</v>
      </c>
      <c r="AC94" s="101">
        <f t="shared" si="509"/>
        <v>0.107</v>
      </c>
      <c r="AD94" s="101">
        <v>9884.0980999999992</v>
      </c>
      <c r="AE94" s="101">
        <f t="shared" si="510"/>
        <v>0.107</v>
      </c>
      <c r="AF94" s="101">
        <v>8015.8451999999997</v>
      </c>
      <c r="AG94" s="101">
        <f t="shared" si="511"/>
        <v>0.107</v>
      </c>
      <c r="AH94" s="101">
        <v>6500.7219999999998</v>
      </c>
      <c r="AI94" s="101">
        <f t="shared" si="512"/>
        <v>0.107</v>
      </c>
      <c r="AJ94" s="101">
        <v>5271.9813999999997</v>
      </c>
      <c r="AK94" s="101">
        <f t="shared" si="513"/>
        <v>0.107</v>
      </c>
      <c r="AL94" s="101">
        <v>4275.4924000000001</v>
      </c>
      <c r="AM94" s="101">
        <f t="shared" si="514"/>
        <v>0.107</v>
      </c>
      <c r="AN94" s="101">
        <v>3467.3557999999998</v>
      </c>
      <c r="AO94" s="101">
        <f t="shared" si="515"/>
        <v>0.107</v>
      </c>
      <c r="AP94" s="101">
        <v>2811.97</v>
      </c>
      <c r="AQ94" s="101">
        <f t="shared" si="516"/>
        <v>0.107</v>
      </c>
      <c r="AR94" s="101">
        <v>2280.4625999999998</v>
      </c>
      <c r="AS94" s="101">
        <f t="shared" si="517"/>
        <v>0.107</v>
      </c>
      <c r="AT94" s="101">
        <v>1849.4186</v>
      </c>
      <c r="AU94" s="101">
        <f t="shared" si="518"/>
        <v>0.107</v>
      </c>
      <c r="AV94" s="101">
        <v>1499.8489</v>
      </c>
      <c r="AW94" s="101">
        <f t="shared" si="519"/>
        <v>0.107</v>
      </c>
      <c r="AX94" s="195">
        <v>1216.3534</v>
      </c>
      <c r="AY94" s="188">
        <f t="shared" si="520"/>
        <v>0.107</v>
      </c>
      <c r="AZ94" s="188">
        <v>986.44309999999996</v>
      </c>
      <c r="BA94" s="188">
        <f t="shared" si="521"/>
        <v>0.107</v>
      </c>
      <c r="BB94" s="188">
        <v>799.9896</v>
      </c>
      <c r="BC94" s="188">
        <f t="shared" si="522"/>
        <v>0.107</v>
      </c>
      <c r="BD94" s="188">
        <v>648.77869999999996</v>
      </c>
      <c r="BE94" s="188">
        <f t="shared" si="523"/>
        <v>0.107</v>
      </c>
      <c r="BF94" s="188">
        <v>526.14909999999998</v>
      </c>
      <c r="BG94" s="188">
        <f t="shared" si="524"/>
        <v>0.107</v>
      </c>
      <c r="BH94" s="188">
        <v>424.69850000000002</v>
      </c>
      <c r="BI94" s="188">
        <f t="shared" si="525"/>
        <v>0.107</v>
      </c>
      <c r="BJ94" s="188">
        <v>346.4237</v>
      </c>
      <c r="BK94" s="188">
        <f t="shared" si="526"/>
        <v>0.107</v>
      </c>
      <c r="BL94" s="189">
        <v>280.94409999999999</v>
      </c>
      <c r="BM94" s="189">
        <f t="shared" si="527"/>
        <v>0.107</v>
      </c>
      <c r="BN94" s="189">
        <v>227.84110000000001</v>
      </c>
      <c r="BO94" s="189">
        <f t="shared" si="528"/>
        <v>0.107</v>
      </c>
      <c r="BP94" s="189">
        <v>184.77549999999999</v>
      </c>
      <c r="BQ94" s="189">
        <f t="shared" si="529"/>
        <v>0.107</v>
      </c>
      <c r="BR94" s="189">
        <v>149.85</v>
      </c>
      <c r="BS94" s="189">
        <f t="shared" si="530"/>
        <v>0.107</v>
      </c>
      <c r="BT94" s="189">
        <v>121.52589999999999</v>
      </c>
      <c r="BU94" s="189">
        <f t="shared" si="531"/>
        <v>0.107</v>
      </c>
      <c r="BV94" s="189">
        <v>98.555599999999998</v>
      </c>
      <c r="BW94" s="189">
        <f t="shared" si="532"/>
        <v>0.107</v>
      </c>
      <c r="BX94" s="189">
        <v>79.927000000000007</v>
      </c>
      <c r="BY94" s="189">
        <f t="shared" si="533"/>
        <v>0.107</v>
      </c>
      <c r="BZ94" s="189">
        <v>64.819500000000005</v>
      </c>
      <c r="CA94" s="189">
        <f t="shared" si="534"/>
        <v>0.107</v>
      </c>
      <c r="CB94" s="189">
        <v>52.567599999999999</v>
      </c>
      <c r="CC94" s="189">
        <f t="shared" si="535"/>
        <v>0.107</v>
      </c>
      <c r="CD94" s="189">
        <v>42.631500000000003</v>
      </c>
      <c r="CE94" s="189">
        <f t="shared" si="536"/>
        <v>0.107</v>
      </c>
      <c r="CF94" s="189">
        <v>34.573399999999999</v>
      </c>
      <c r="CG94" s="189">
        <f t="shared" si="537"/>
        <v>0.107</v>
      </c>
      <c r="CH94" s="189">
        <v>28.038499999999999</v>
      </c>
      <c r="CI94" s="189">
        <f t="shared" si="538"/>
        <v>0.107</v>
      </c>
      <c r="CJ94" s="189">
        <v>22.738800000000001</v>
      </c>
      <c r="CK94" s="189">
        <f t="shared" si="539"/>
        <v>0.107</v>
      </c>
      <c r="CL94" s="189">
        <v>18.440799999999999</v>
      </c>
      <c r="CM94" s="189">
        <f t="shared" si="540"/>
        <v>0.107</v>
      </c>
      <c r="CN94" s="189">
        <v>14.9552</v>
      </c>
      <c r="CO94" s="189">
        <f t="shared" si="541"/>
        <v>0.107</v>
      </c>
      <c r="CP94" s="189">
        <v>12.128399999999999</v>
      </c>
      <c r="CQ94" s="189">
        <f t="shared" si="542"/>
        <v>0.107</v>
      </c>
      <c r="CR94" s="189">
        <v>9.8360000000000003</v>
      </c>
      <c r="CS94" s="189">
        <f t="shared" si="543"/>
        <v>0.107</v>
      </c>
      <c r="CT94" s="189">
        <v>7.9767999999999999</v>
      </c>
      <c r="CU94" s="189">
        <f t="shared" si="544"/>
        <v>0.107</v>
      </c>
      <c r="CV94" s="189">
        <v>6.4690000000000003</v>
      </c>
      <c r="CW94" s="189">
        <f t="shared" si="545"/>
        <v>0.107</v>
      </c>
      <c r="CX94" s="189">
        <v>5.2462999999999997</v>
      </c>
      <c r="CY94" s="189">
        <f t="shared" si="546"/>
        <v>0.107</v>
      </c>
      <c r="CZ94" s="189">
        <v>4.2546999999999997</v>
      </c>
      <c r="DA94" s="189">
        <f t="shared" si="547"/>
        <v>0.107</v>
      </c>
      <c r="DB94" s="189">
        <v>3.4504999999999999</v>
      </c>
      <c r="DC94" s="189">
        <f t="shared" si="548"/>
        <v>0.107</v>
      </c>
      <c r="DD94" s="189">
        <v>2.7982999999999998</v>
      </c>
      <c r="DE94" s="189">
        <f t="shared" si="549"/>
        <v>0.107</v>
      </c>
      <c r="DF94" s="189">
        <v>2.2692999999999999</v>
      </c>
      <c r="DG94" s="189">
        <f t="shared" si="550"/>
        <v>0.107</v>
      </c>
      <c r="DH94" s="189">
        <v>1.8404</v>
      </c>
      <c r="DI94" s="189">
        <f t="shared" si="551"/>
        <v>0.107</v>
      </c>
      <c r="DJ94" s="189">
        <v>1.4924999999999999</v>
      </c>
      <c r="DK94" s="189">
        <f t="shared" si="552"/>
        <v>0.107</v>
      </c>
      <c r="DL94" s="189">
        <v>1.2103999999999999</v>
      </c>
      <c r="DM94" s="189">
        <f t="shared" si="553"/>
        <v>0.107</v>
      </c>
      <c r="DN94" s="184">
        <v>0.98160000000000003</v>
      </c>
      <c r="DO94" s="185">
        <f t="shared" si="554"/>
        <v>0.107</v>
      </c>
      <c r="DP94" s="185">
        <v>0.79610000000000003</v>
      </c>
      <c r="DQ94" s="185">
        <f t="shared" si="555"/>
        <v>0.107</v>
      </c>
      <c r="DR94" s="185">
        <v>0.64559999999999995</v>
      </c>
      <c r="DS94" s="185">
        <f t="shared" si="556"/>
        <v>0.107</v>
      </c>
      <c r="DT94" s="185">
        <v>0.52359999999999995</v>
      </c>
      <c r="DU94" s="185">
        <f t="shared" si="557"/>
        <v>0.107</v>
      </c>
      <c r="DV94" s="185">
        <v>0.42459999999999998</v>
      </c>
      <c r="DW94" s="185">
        <f t="shared" si="558"/>
        <v>0.107</v>
      </c>
      <c r="DX94" s="185">
        <v>0.34439999999999998</v>
      </c>
      <c r="DY94" s="185">
        <f t="shared" si="559"/>
        <v>0.107</v>
      </c>
      <c r="DZ94" s="185">
        <v>0.27929999999999999</v>
      </c>
      <c r="EA94" s="185">
        <f t="shared" si="560"/>
        <v>0.107</v>
      </c>
    </row>
    <row r="95" spans="1:131" ht="15" customHeight="1" x14ac:dyDescent="0.25">
      <c r="A95" s="48" t="s">
        <v>135</v>
      </c>
      <c r="B95" s="6">
        <v>55111</v>
      </c>
      <c r="C95" s="6">
        <v>5</v>
      </c>
      <c r="D95" s="67">
        <f>(LARGE('Annual Heat Inputs'!D95:K95,1)+LARGE('Annual Heat Inputs'!D95:K95,2)+LARGE('Annual Heat Inputs'!D95:K95,3))/3</f>
        <v>303915.19666666671</v>
      </c>
      <c r="E95" s="68">
        <v>1165162556</v>
      </c>
      <c r="F95" s="107">
        <f t="shared" si="375"/>
        <v>2.6083501834285404E-4</v>
      </c>
      <c r="G95" s="97">
        <v>161456</v>
      </c>
      <c r="H95" s="101">
        <f t="shared" si="376"/>
        <v>42.113378721563841</v>
      </c>
      <c r="I95" s="101">
        <f>MIN(H95,'SO2 Annual Emissions'!L95,' Retirement Adjustments'!D95)</f>
        <v>0.115</v>
      </c>
      <c r="J95" s="101">
        <v>80318.265899999999</v>
      </c>
      <c r="K95" s="101">
        <f t="shared" si="500"/>
        <v>0.115</v>
      </c>
      <c r="L95" s="101">
        <v>65136.826500000003</v>
      </c>
      <c r="M95" s="101">
        <f t="shared" si="501"/>
        <v>0.115</v>
      </c>
      <c r="N95" s="101">
        <v>52824.922500000001</v>
      </c>
      <c r="O95" s="101">
        <f t="shared" si="502"/>
        <v>0.115</v>
      </c>
      <c r="P95" s="101">
        <v>42840.1656</v>
      </c>
      <c r="Q95" s="101">
        <f t="shared" si="503"/>
        <v>0.115</v>
      </c>
      <c r="R95" s="101">
        <v>34742.6878</v>
      </c>
      <c r="S95" s="101">
        <f t="shared" si="504"/>
        <v>0.115</v>
      </c>
      <c r="T95" s="101">
        <v>28175.762999999999</v>
      </c>
      <c r="U95" s="101">
        <f t="shared" si="505"/>
        <v>0.115</v>
      </c>
      <c r="V95" s="101">
        <v>22850.0923</v>
      </c>
      <c r="W95" s="101">
        <f t="shared" si="506"/>
        <v>0.115</v>
      </c>
      <c r="X95" s="101">
        <v>18531.058700000001</v>
      </c>
      <c r="Y95" s="101">
        <f t="shared" si="507"/>
        <v>0.115</v>
      </c>
      <c r="Z95" s="101">
        <v>15028.391600000001</v>
      </c>
      <c r="AA95" s="101">
        <f t="shared" si="508"/>
        <v>0.115</v>
      </c>
      <c r="AB95" s="101">
        <v>12187.784799999999</v>
      </c>
      <c r="AC95" s="101">
        <f t="shared" si="509"/>
        <v>0.115</v>
      </c>
      <c r="AD95" s="101">
        <v>9884.0980999999992</v>
      </c>
      <c r="AE95" s="101">
        <f t="shared" si="510"/>
        <v>0.115</v>
      </c>
      <c r="AF95" s="101">
        <v>8015.8451999999997</v>
      </c>
      <c r="AG95" s="101">
        <f t="shared" si="511"/>
        <v>0.115</v>
      </c>
      <c r="AH95" s="101">
        <v>6500.7219999999998</v>
      </c>
      <c r="AI95" s="101">
        <f t="shared" si="512"/>
        <v>0.115</v>
      </c>
      <c r="AJ95" s="101">
        <v>5271.9813999999997</v>
      </c>
      <c r="AK95" s="101">
        <f t="shared" si="513"/>
        <v>0.115</v>
      </c>
      <c r="AL95" s="101">
        <v>4275.4924000000001</v>
      </c>
      <c r="AM95" s="101">
        <f t="shared" si="514"/>
        <v>0.115</v>
      </c>
      <c r="AN95" s="101">
        <v>3467.3557999999998</v>
      </c>
      <c r="AO95" s="101">
        <f t="shared" si="515"/>
        <v>0.115</v>
      </c>
      <c r="AP95" s="101">
        <v>2811.97</v>
      </c>
      <c r="AQ95" s="101">
        <f t="shared" si="516"/>
        <v>0.115</v>
      </c>
      <c r="AR95" s="101">
        <v>2280.4625999999998</v>
      </c>
      <c r="AS95" s="101">
        <f t="shared" si="517"/>
        <v>0.115</v>
      </c>
      <c r="AT95" s="101">
        <v>1849.4186</v>
      </c>
      <c r="AU95" s="101">
        <f t="shared" si="518"/>
        <v>0.115</v>
      </c>
      <c r="AV95" s="101">
        <v>1499.8489</v>
      </c>
      <c r="AW95" s="101">
        <f t="shared" si="519"/>
        <v>0.115</v>
      </c>
      <c r="AX95" s="195">
        <v>1216.3534</v>
      </c>
      <c r="AY95" s="188">
        <f t="shared" si="520"/>
        <v>0.115</v>
      </c>
      <c r="AZ95" s="188">
        <v>986.44309999999996</v>
      </c>
      <c r="BA95" s="188">
        <f t="shared" si="521"/>
        <v>0.115</v>
      </c>
      <c r="BB95" s="188">
        <v>799.9896</v>
      </c>
      <c r="BC95" s="188">
        <f t="shared" si="522"/>
        <v>0.115</v>
      </c>
      <c r="BD95" s="188">
        <v>648.77869999999996</v>
      </c>
      <c r="BE95" s="188">
        <f t="shared" si="523"/>
        <v>0.115</v>
      </c>
      <c r="BF95" s="188">
        <v>526.14909999999998</v>
      </c>
      <c r="BG95" s="188">
        <f t="shared" si="524"/>
        <v>0.115</v>
      </c>
      <c r="BH95" s="188">
        <v>424.69850000000002</v>
      </c>
      <c r="BI95" s="188">
        <f t="shared" si="525"/>
        <v>0.115</v>
      </c>
      <c r="BJ95" s="188">
        <v>346.4237</v>
      </c>
      <c r="BK95" s="188">
        <f t="shared" si="526"/>
        <v>0.115</v>
      </c>
      <c r="BL95" s="189">
        <v>280.94409999999999</v>
      </c>
      <c r="BM95" s="189">
        <f t="shared" si="527"/>
        <v>0.115</v>
      </c>
      <c r="BN95" s="189">
        <v>227.84110000000001</v>
      </c>
      <c r="BO95" s="189">
        <f t="shared" si="528"/>
        <v>0.115</v>
      </c>
      <c r="BP95" s="189">
        <v>184.77549999999999</v>
      </c>
      <c r="BQ95" s="189">
        <f t="shared" si="529"/>
        <v>0.115</v>
      </c>
      <c r="BR95" s="189">
        <v>149.85</v>
      </c>
      <c r="BS95" s="189">
        <f t="shared" si="530"/>
        <v>0.115</v>
      </c>
      <c r="BT95" s="189">
        <v>121.52589999999999</v>
      </c>
      <c r="BU95" s="189">
        <f t="shared" si="531"/>
        <v>0.115</v>
      </c>
      <c r="BV95" s="189">
        <v>98.555599999999998</v>
      </c>
      <c r="BW95" s="189">
        <f t="shared" si="532"/>
        <v>0.115</v>
      </c>
      <c r="BX95" s="189">
        <v>79.927000000000007</v>
      </c>
      <c r="BY95" s="189">
        <f t="shared" si="533"/>
        <v>0.115</v>
      </c>
      <c r="BZ95" s="189">
        <v>64.819500000000005</v>
      </c>
      <c r="CA95" s="189">
        <f t="shared" si="534"/>
        <v>0.115</v>
      </c>
      <c r="CB95" s="189">
        <v>52.567599999999999</v>
      </c>
      <c r="CC95" s="189">
        <f t="shared" si="535"/>
        <v>0.115</v>
      </c>
      <c r="CD95" s="189">
        <v>42.631500000000003</v>
      </c>
      <c r="CE95" s="189">
        <f t="shared" si="536"/>
        <v>0.115</v>
      </c>
      <c r="CF95" s="189">
        <v>34.573399999999999</v>
      </c>
      <c r="CG95" s="189">
        <f t="shared" si="537"/>
        <v>0.115</v>
      </c>
      <c r="CH95" s="189">
        <v>28.038499999999999</v>
      </c>
      <c r="CI95" s="189">
        <f t="shared" si="538"/>
        <v>0.115</v>
      </c>
      <c r="CJ95" s="189">
        <v>22.738800000000001</v>
      </c>
      <c r="CK95" s="189">
        <f t="shared" si="539"/>
        <v>0.115</v>
      </c>
      <c r="CL95" s="189">
        <v>18.440799999999999</v>
      </c>
      <c r="CM95" s="189">
        <f t="shared" si="540"/>
        <v>0.115</v>
      </c>
      <c r="CN95" s="189">
        <v>14.9552</v>
      </c>
      <c r="CO95" s="189">
        <f t="shared" si="541"/>
        <v>0.115</v>
      </c>
      <c r="CP95" s="189">
        <v>12.128399999999999</v>
      </c>
      <c r="CQ95" s="189">
        <f t="shared" si="542"/>
        <v>0.115</v>
      </c>
      <c r="CR95" s="189">
        <v>9.8360000000000003</v>
      </c>
      <c r="CS95" s="189">
        <f t="shared" si="543"/>
        <v>0.115</v>
      </c>
      <c r="CT95" s="189">
        <v>7.9767999999999999</v>
      </c>
      <c r="CU95" s="189">
        <f t="shared" si="544"/>
        <v>0.115</v>
      </c>
      <c r="CV95" s="189">
        <v>6.4690000000000003</v>
      </c>
      <c r="CW95" s="189">
        <f t="shared" si="545"/>
        <v>0.115</v>
      </c>
      <c r="CX95" s="189">
        <v>5.2462999999999997</v>
      </c>
      <c r="CY95" s="189">
        <f t="shared" si="546"/>
        <v>0.115</v>
      </c>
      <c r="CZ95" s="189">
        <v>4.2546999999999997</v>
      </c>
      <c r="DA95" s="189">
        <f t="shared" si="547"/>
        <v>0.115</v>
      </c>
      <c r="DB95" s="189">
        <v>3.4504999999999999</v>
      </c>
      <c r="DC95" s="189">
        <f t="shared" si="548"/>
        <v>0.115</v>
      </c>
      <c r="DD95" s="189">
        <v>2.7982999999999998</v>
      </c>
      <c r="DE95" s="189">
        <f t="shared" si="549"/>
        <v>0.115</v>
      </c>
      <c r="DF95" s="189">
        <v>2.2692999999999999</v>
      </c>
      <c r="DG95" s="189">
        <f t="shared" si="550"/>
        <v>0.115</v>
      </c>
      <c r="DH95" s="189">
        <v>1.8404</v>
      </c>
      <c r="DI95" s="189">
        <f t="shared" si="551"/>
        <v>0.115</v>
      </c>
      <c r="DJ95" s="189">
        <v>1.4924999999999999</v>
      </c>
      <c r="DK95" s="189">
        <f t="shared" si="552"/>
        <v>0.115</v>
      </c>
      <c r="DL95" s="189">
        <v>1.2103999999999999</v>
      </c>
      <c r="DM95" s="189">
        <f t="shared" si="553"/>
        <v>0.115</v>
      </c>
      <c r="DN95" s="184">
        <v>0.98160000000000003</v>
      </c>
      <c r="DO95" s="185">
        <f t="shared" si="554"/>
        <v>0.115</v>
      </c>
      <c r="DP95" s="185">
        <v>0.79610000000000003</v>
      </c>
      <c r="DQ95" s="185">
        <f t="shared" si="555"/>
        <v>0.115</v>
      </c>
      <c r="DR95" s="185">
        <v>0.64559999999999995</v>
      </c>
      <c r="DS95" s="185">
        <f t="shared" si="556"/>
        <v>0.115</v>
      </c>
      <c r="DT95" s="185">
        <v>0.52359999999999995</v>
      </c>
      <c r="DU95" s="185">
        <f t="shared" si="557"/>
        <v>0.115</v>
      </c>
      <c r="DV95" s="185">
        <v>0.42459999999999998</v>
      </c>
      <c r="DW95" s="185">
        <f t="shared" si="558"/>
        <v>0.115</v>
      </c>
      <c r="DX95" s="185">
        <v>0.34439999999999998</v>
      </c>
      <c r="DY95" s="185">
        <f t="shared" si="559"/>
        <v>0.115</v>
      </c>
      <c r="DZ95" s="185">
        <v>0.27929999999999999</v>
      </c>
      <c r="EA95" s="185">
        <f t="shared" si="560"/>
        <v>0.115</v>
      </c>
    </row>
    <row r="96" spans="1:131" ht="15" customHeight="1" x14ac:dyDescent="0.25">
      <c r="A96" s="48" t="s">
        <v>135</v>
      </c>
      <c r="B96" s="6">
        <v>55111</v>
      </c>
      <c r="C96" s="6">
        <v>6</v>
      </c>
      <c r="D96" s="67">
        <f>(LARGE('Annual Heat Inputs'!D96:K96,1)+LARGE('Annual Heat Inputs'!D96:K96,2)+LARGE('Annual Heat Inputs'!D96:K96,3))/3</f>
        <v>300376.06199999998</v>
      </c>
      <c r="E96" s="68">
        <v>1165162556</v>
      </c>
      <c r="F96" s="107">
        <f t="shared" si="375"/>
        <v>2.5779755833485604E-4</v>
      </c>
      <c r="G96" s="97">
        <v>161456</v>
      </c>
      <c r="H96" s="101">
        <f t="shared" si="376"/>
        <v>41.622962578512514</v>
      </c>
      <c r="I96" s="101">
        <f>MIN(H96,'SO2 Annual Emissions'!L96,' Retirement Adjustments'!D96)</f>
        <v>0.14000000000000001</v>
      </c>
      <c r="J96" s="101">
        <v>80318.265899999999</v>
      </c>
      <c r="K96" s="101">
        <f t="shared" si="500"/>
        <v>0.14000000000000001</v>
      </c>
      <c r="L96" s="101">
        <v>65136.826500000003</v>
      </c>
      <c r="M96" s="101">
        <f t="shared" si="501"/>
        <v>0.14000000000000001</v>
      </c>
      <c r="N96" s="101">
        <v>52824.922500000001</v>
      </c>
      <c r="O96" s="101">
        <f t="shared" si="502"/>
        <v>0.14000000000000001</v>
      </c>
      <c r="P96" s="101">
        <v>42840.1656</v>
      </c>
      <c r="Q96" s="101">
        <f t="shared" si="503"/>
        <v>0.14000000000000001</v>
      </c>
      <c r="R96" s="101">
        <v>34742.6878</v>
      </c>
      <c r="S96" s="101">
        <f t="shared" si="504"/>
        <v>0.14000000000000001</v>
      </c>
      <c r="T96" s="101">
        <v>28175.762999999999</v>
      </c>
      <c r="U96" s="101">
        <f t="shared" si="505"/>
        <v>0.14000000000000001</v>
      </c>
      <c r="V96" s="101">
        <v>22850.0923</v>
      </c>
      <c r="W96" s="101">
        <f t="shared" si="506"/>
        <v>0.14000000000000001</v>
      </c>
      <c r="X96" s="101">
        <v>18531.058700000001</v>
      </c>
      <c r="Y96" s="101">
        <f t="shared" si="507"/>
        <v>0.14000000000000001</v>
      </c>
      <c r="Z96" s="101">
        <v>15028.391600000001</v>
      </c>
      <c r="AA96" s="101">
        <f t="shared" si="508"/>
        <v>0.14000000000000001</v>
      </c>
      <c r="AB96" s="101">
        <v>12187.784799999999</v>
      </c>
      <c r="AC96" s="101">
        <f t="shared" si="509"/>
        <v>0.14000000000000001</v>
      </c>
      <c r="AD96" s="101">
        <v>9884.0980999999992</v>
      </c>
      <c r="AE96" s="101">
        <f t="shared" si="510"/>
        <v>0.14000000000000001</v>
      </c>
      <c r="AF96" s="101">
        <v>8015.8451999999997</v>
      </c>
      <c r="AG96" s="101">
        <f t="shared" si="511"/>
        <v>0.14000000000000001</v>
      </c>
      <c r="AH96" s="101">
        <v>6500.7219999999998</v>
      </c>
      <c r="AI96" s="101">
        <f t="shared" si="512"/>
        <v>0.14000000000000001</v>
      </c>
      <c r="AJ96" s="101">
        <v>5271.9813999999997</v>
      </c>
      <c r="AK96" s="101">
        <f t="shared" si="513"/>
        <v>0.14000000000000001</v>
      </c>
      <c r="AL96" s="101">
        <v>4275.4924000000001</v>
      </c>
      <c r="AM96" s="101">
        <f t="shared" si="514"/>
        <v>0.14000000000000001</v>
      </c>
      <c r="AN96" s="101">
        <v>3467.3557999999998</v>
      </c>
      <c r="AO96" s="101">
        <f t="shared" si="515"/>
        <v>0.14000000000000001</v>
      </c>
      <c r="AP96" s="101">
        <v>2811.97</v>
      </c>
      <c r="AQ96" s="101">
        <f t="shared" si="516"/>
        <v>0.14000000000000001</v>
      </c>
      <c r="AR96" s="101">
        <v>2280.4625999999998</v>
      </c>
      <c r="AS96" s="101">
        <f t="shared" si="517"/>
        <v>0.14000000000000001</v>
      </c>
      <c r="AT96" s="101">
        <v>1849.4186</v>
      </c>
      <c r="AU96" s="101">
        <f t="shared" si="518"/>
        <v>0.14000000000000001</v>
      </c>
      <c r="AV96" s="101">
        <v>1499.8489</v>
      </c>
      <c r="AW96" s="101">
        <f t="shared" si="519"/>
        <v>0.14000000000000001</v>
      </c>
      <c r="AX96" s="195">
        <v>1216.3534</v>
      </c>
      <c r="AY96" s="188">
        <f t="shared" si="520"/>
        <v>0.14000000000000001</v>
      </c>
      <c r="AZ96" s="188">
        <v>986.44309999999996</v>
      </c>
      <c r="BA96" s="188">
        <f t="shared" si="521"/>
        <v>0.14000000000000001</v>
      </c>
      <c r="BB96" s="188">
        <v>799.9896</v>
      </c>
      <c r="BC96" s="188">
        <f t="shared" si="522"/>
        <v>0.14000000000000001</v>
      </c>
      <c r="BD96" s="188">
        <v>648.77869999999996</v>
      </c>
      <c r="BE96" s="188">
        <f t="shared" si="523"/>
        <v>0.14000000000000001</v>
      </c>
      <c r="BF96" s="188">
        <v>526.14909999999998</v>
      </c>
      <c r="BG96" s="188">
        <f t="shared" si="524"/>
        <v>0.14000000000000001</v>
      </c>
      <c r="BH96" s="188">
        <v>424.69850000000002</v>
      </c>
      <c r="BI96" s="188">
        <f t="shared" si="525"/>
        <v>0.14000000000000001</v>
      </c>
      <c r="BJ96" s="188">
        <v>346.4237</v>
      </c>
      <c r="BK96" s="188">
        <f t="shared" si="526"/>
        <v>0.14000000000000001</v>
      </c>
      <c r="BL96" s="189">
        <v>280.94409999999999</v>
      </c>
      <c r="BM96" s="189">
        <f t="shared" si="527"/>
        <v>0.14000000000000001</v>
      </c>
      <c r="BN96" s="189">
        <v>227.84110000000001</v>
      </c>
      <c r="BO96" s="189">
        <f t="shared" si="528"/>
        <v>0.14000000000000001</v>
      </c>
      <c r="BP96" s="189">
        <v>184.77549999999999</v>
      </c>
      <c r="BQ96" s="189">
        <f t="shared" si="529"/>
        <v>0.14000000000000001</v>
      </c>
      <c r="BR96" s="189">
        <v>149.85</v>
      </c>
      <c r="BS96" s="189">
        <f t="shared" si="530"/>
        <v>0.14000000000000001</v>
      </c>
      <c r="BT96" s="189">
        <v>121.52589999999999</v>
      </c>
      <c r="BU96" s="189">
        <f t="shared" si="531"/>
        <v>0.14000000000000001</v>
      </c>
      <c r="BV96" s="189">
        <v>98.555599999999998</v>
      </c>
      <c r="BW96" s="189">
        <f t="shared" si="532"/>
        <v>0.14000000000000001</v>
      </c>
      <c r="BX96" s="189">
        <v>79.927000000000007</v>
      </c>
      <c r="BY96" s="189">
        <f t="shared" si="533"/>
        <v>0.14000000000000001</v>
      </c>
      <c r="BZ96" s="189">
        <v>64.819500000000005</v>
      </c>
      <c r="CA96" s="189">
        <f t="shared" si="534"/>
        <v>0.14000000000000001</v>
      </c>
      <c r="CB96" s="189">
        <v>52.567599999999999</v>
      </c>
      <c r="CC96" s="189">
        <f t="shared" si="535"/>
        <v>0.14000000000000001</v>
      </c>
      <c r="CD96" s="189">
        <v>42.631500000000003</v>
      </c>
      <c r="CE96" s="189">
        <f t="shared" si="536"/>
        <v>0.14000000000000001</v>
      </c>
      <c r="CF96" s="189">
        <v>34.573399999999999</v>
      </c>
      <c r="CG96" s="189">
        <f t="shared" si="537"/>
        <v>0.14000000000000001</v>
      </c>
      <c r="CH96" s="189">
        <v>28.038499999999999</v>
      </c>
      <c r="CI96" s="189">
        <f t="shared" si="538"/>
        <v>0.14000000000000001</v>
      </c>
      <c r="CJ96" s="189">
        <v>22.738800000000001</v>
      </c>
      <c r="CK96" s="189">
        <f t="shared" si="539"/>
        <v>0.14000000000000001</v>
      </c>
      <c r="CL96" s="189">
        <v>18.440799999999999</v>
      </c>
      <c r="CM96" s="189">
        <f t="shared" si="540"/>
        <v>0.14000000000000001</v>
      </c>
      <c r="CN96" s="189">
        <v>14.9552</v>
      </c>
      <c r="CO96" s="189">
        <f t="shared" si="541"/>
        <v>0.14000000000000001</v>
      </c>
      <c r="CP96" s="189">
        <v>12.128399999999999</v>
      </c>
      <c r="CQ96" s="189">
        <f t="shared" si="542"/>
        <v>0.14000000000000001</v>
      </c>
      <c r="CR96" s="189">
        <v>9.8360000000000003</v>
      </c>
      <c r="CS96" s="189">
        <f t="shared" si="543"/>
        <v>0.14000000000000001</v>
      </c>
      <c r="CT96" s="189">
        <v>7.9767999999999999</v>
      </c>
      <c r="CU96" s="189">
        <f t="shared" si="544"/>
        <v>0.14000000000000001</v>
      </c>
      <c r="CV96" s="189">
        <v>6.4690000000000003</v>
      </c>
      <c r="CW96" s="189">
        <f t="shared" si="545"/>
        <v>0.14000000000000001</v>
      </c>
      <c r="CX96" s="189">
        <v>5.2462999999999997</v>
      </c>
      <c r="CY96" s="189">
        <f t="shared" si="546"/>
        <v>0.14000000000000001</v>
      </c>
      <c r="CZ96" s="189">
        <v>4.2546999999999997</v>
      </c>
      <c r="DA96" s="189">
        <f t="shared" si="547"/>
        <v>0.14000000000000001</v>
      </c>
      <c r="DB96" s="189">
        <v>3.4504999999999999</v>
      </c>
      <c r="DC96" s="189">
        <f t="shared" si="548"/>
        <v>0.14000000000000001</v>
      </c>
      <c r="DD96" s="189">
        <v>2.7982999999999998</v>
      </c>
      <c r="DE96" s="189">
        <f t="shared" si="549"/>
        <v>0.14000000000000001</v>
      </c>
      <c r="DF96" s="189">
        <v>2.2692999999999999</v>
      </c>
      <c r="DG96" s="189">
        <f t="shared" si="550"/>
        <v>0.14000000000000001</v>
      </c>
      <c r="DH96" s="189">
        <v>1.8404</v>
      </c>
      <c r="DI96" s="189">
        <f t="shared" si="551"/>
        <v>0.14000000000000001</v>
      </c>
      <c r="DJ96" s="189">
        <v>1.4924999999999999</v>
      </c>
      <c r="DK96" s="189">
        <f t="shared" si="552"/>
        <v>0.14000000000000001</v>
      </c>
      <c r="DL96" s="189">
        <v>1.2103999999999999</v>
      </c>
      <c r="DM96" s="189">
        <f t="shared" si="553"/>
        <v>0.14000000000000001</v>
      </c>
      <c r="DN96" s="184">
        <v>0.98160000000000003</v>
      </c>
      <c r="DO96" s="185">
        <f t="shared" si="554"/>
        <v>0.14000000000000001</v>
      </c>
      <c r="DP96" s="185">
        <v>0.79610000000000003</v>
      </c>
      <c r="DQ96" s="185">
        <f t="shared" si="555"/>
        <v>0.14000000000000001</v>
      </c>
      <c r="DR96" s="185">
        <v>0.64559999999999995</v>
      </c>
      <c r="DS96" s="185">
        <f t="shared" si="556"/>
        <v>0.14000000000000001</v>
      </c>
      <c r="DT96" s="185">
        <v>0.52359999999999995</v>
      </c>
      <c r="DU96" s="185">
        <f t="shared" si="557"/>
        <v>0.14000000000000001</v>
      </c>
      <c r="DV96" s="185">
        <v>0.42459999999999998</v>
      </c>
      <c r="DW96" s="185">
        <f t="shared" si="558"/>
        <v>0.14000000000000001</v>
      </c>
      <c r="DX96" s="185">
        <v>0.34439999999999998</v>
      </c>
      <c r="DY96" s="185">
        <f t="shared" si="559"/>
        <v>0.14000000000000001</v>
      </c>
      <c r="DZ96" s="185">
        <v>0.27929999999999999</v>
      </c>
      <c r="EA96" s="185">
        <f t="shared" si="560"/>
        <v>0.14000000000000001</v>
      </c>
    </row>
    <row r="97" spans="1:131" ht="15" customHeight="1" x14ac:dyDescent="0.25">
      <c r="A97" s="48" t="s">
        <v>135</v>
      </c>
      <c r="B97" s="6">
        <v>55111</v>
      </c>
      <c r="C97" s="6">
        <v>7</v>
      </c>
      <c r="D97" s="67">
        <f>(LARGE('Annual Heat Inputs'!D97:K97,1)+LARGE('Annual Heat Inputs'!D97:K97,2)+LARGE('Annual Heat Inputs'!D97:K97,3))/3</f>
        <v>317374.85066666664</v>
      </c>
      <c r="E97" s="68">
        <v>1165162556</v>
      </c>
      <c r="F97" s="107">
        <f t="shared" si="375"/>
        <v>2.723867575664409E-4</v>
      </c>
      <c r="G97" s="97">
        <v>161456</v>
      </c>
      <c r="H97" s="101">
        <f t="shared" si="376"/>
        <v>43.978476329647279</v>
      </c>
      <c r="I97" s="101">
        <f>MIN(H97,'SO2 Annual Emissions'!L97,' Retirement Adjustments'!D97)</f>
        <v>0.128</v>
      </c>
      <c r="J97" s="101">
        <v>80318.265899999999</v>
      </c>
      <c r="K97" s="101">
        <f t="shared" si="500"/>
        <v>0.128</v>
      </c>
      <c r="L97" s="101">
        <v>65136.826500000003</v>
      </c>
      <c r="M97" s="101">
        <f t="shared" si="501"/>
        <v>0.128</v>
      </c>
      <c r="N97" s="101">
        <v>52824.922500000001</v>
      </c>
      <c r="O97" s="101">
        <f t="shared" si="502"/>
        <v>0.128</v>
      </c>
      <c r="P97" s="101">
        <v>42840.1656</v>
      </c>
      <c r="Q97" s="101">
        <f t="shared" si="503"/>
        <v>0.128</v>
      </c>
      <c r="R97" s="101">
        <v>34742.6878</v>
      </c>
      <c r="S97" s="101">
        <f t="shared" si="504"/>
        <v>0.128</v>
      </c>
      <c r="T97" s="101">
        <v>28175.762999999999</v>
      </c>
      <c r="U97" s="101">
        <f t="shared" si="505"/>
        <v>0.128</v>
      </c>
      <c r="V97" s="101">
        <v>22850.0923</v>
      </c>
      <c r="W97" s="101">
        <f t="shared" si="506"/>
        <v>0.128</v>
      </c>
      <c r="X97" s="101">
        <v>18531.058700000001</v>
      </c>
      <c r="Y97" s="101">
        <f t="shared" si="507"/>
        <v>0.128</v>
      </c>
      <c r="Z97" s="101">
        <v>15028.391600000001</v>
      </c>
      <c r="AA97" s="101">
        <f t="shared" si="508"/>
        <v>0.128</v>
      </c>
      <c r="AB97" s="101">
        <v>12187.784799999999</v>
      </c>
      <c r="AC97" s="101">
        <f t="shared" si="509"/>
        <v>0.128</v>
      </c>
      <c r="AD97" s="101">
        <v>9884.0980999999992</v>
      </c>
      <c r="AE97" s="101">
        <f t="shared" si="510"/>
        <v>0.128</v>
      </c>
      <c r="AF97" s="101">
        <v>8015.8451999999997</v>
      </c>
      <c r="AG97" s="101">
        <f t="shared" si="511"/>
        <v>0.128</v>
      </c>
      <c r="AH97" s="101">
        <v>6500.7219999999998</v>
      </c>
      <c r="AI97" s="101">
        <f t="shared" si="512"/>
        <v>0.128</v>
      </c>
      <c r="AJ97" s="101">
        <v>5271.9813999999997</v>
      </c>
      <c r="AK97" s="101">
        <f t="shared" si="513"/>
        <v>0.128</v>
      </c>
      <c r="AL97" s="101">
        <v>4275.4924000000001</v>
      </c>
      <c r="AM97" s="101">
        <f t="shared" si="514"/>
        <v>0.128</v>
      </c>
      <c r="AN97" s="101">
        <v>3467.3557999999998</v>
      </c>
      <c r="AO97" s="101">
        <f t="shared" si="515"/>
        <v>0.128</v>
      </c>
      <c r="AP97" s="101">
        <v>2811.97</v>
      </c>
      <c r="AQ97" s="101">
        <f t="shared" si="516"/>
        <v>0.128</v>
      </c>
      <c r="AR97" s="101">
        <v>2280.4625999999998</v>
      </c>
      <c r="AS97" s="101">
        <f t="shared" si="517"/>
        <v>0.128</v>
      </c>
      <c r="AT97" s="101">
        <v>1849.4186</v>
      </c>
      <c r="AU97" s="101">
        <f t="shared" si="518"/>
        <v>0.128</v>
      </c>
      <c r="AV97" s="101">
        <v>1499.8489</v>
      </c>
      <c r="AW97" s="101">
        <f t="shared" si="519"/>
        <v>0.128</v>
      </c>
      <c r="AX97" s="195">
        <v>1216.3534</v>
      </c>
      <c r="AY97" s="188">
        <f t="shared" si="520"/>
        <v>0.128</v>
      </c>
      <c r="AZ97" s="188">
        <v>986.44309999999996</v>
      </c>
      <c r="BA97" s="188">
        <f t="shared" si="521"/>
        <v>0.128</v>
      </c>
      <c r="BB97" s="188">
        <v>799.9896</v>
      </c>
      <c r="BC97" s="188">
        <f t="shared" si="522"/>
        <v>0.128</v>
      </c>
      <c r="BD97" s="188">
        <v>648.77869999999996</v>
      </c>
      <c r="BE97" s="188">
        <f t="shared" si="523"/>
        <v>0.128</v>
      </c>
      <c r="BF97" s="188">
        <v>526.14909999999998</v>
      </c>
      <c r="BG97" s="188">
        <f t="shared" si="524"/>
        <v>0.128</v>
      </c>
      <c r="BH97" s="188">
        <v>424.69850000000002</v>
      </c>
      <c r="BI97" s="188">
        <f t="shared" si="525"/>
        <v>0.128</v>
      </c>
      <c r="BJ97" s="188">
        <v>346.4237</v>
      </c>
      <c r="BK97" s="188">
        <f t="shared" si="526"/>
        <v>0.128</v>
      </c>
      <c r="BL97" s="189">
        <v>280.94409999999999</v>
      </c>
      <c r="BM97" s="189">
        <f t="shared" si="527"/>
        <v>0.128</v>
      </c>
      <c r="BN97" s="189">
        <v>227.84110000000001</v>
      </c>
      <c r="BO97" s="189">
        <f t="shared" si="528"/>
        <v>0.128</v>
      </c>
      <c r="BP97" s="189">
        <v>184.77549999999999</v>
      </c>
      <c r="BQ97" s="189">
        <f t="shared" si="529"/>
        <v>0.128</v>
      </c>
      <c r="BR97" s="189">
        <v>149.85</v>
      </c>
      <c r="BS97" s="189">
        <f t="shared" si="530"/>
        <v>0.128</v>
      </c>
      <c r="BT97" s="189">
        <v>121.52589999999999</v>
      </c>
      <c r="BU97" s="189">
        <f t="shared" si="531"/>
        <v>0.128</v>
      </c>
      <c r="BV97" s="189">
        <v>98.555599999999998</v>
      </c>
      <c r="BW97" s="189">
        <f t="shared" si="532"/>
        <v>0.128</v>
      </c>
      <c r="BX97" s="189">
        <v>79.927000000000007</v>
      </c>
      <c r="BY97" s="189">
        <f t="shared" si="533"/>
        <v>0.128</v>
      </c>
      <c r="BZ97" s="189">
        <v>64.819500000000005</v>
      </c>
      <c r="CA97" s="189">
        <f t="shared" si="534"/>
        <v>0.128</v>
      </c>
      <c r="CB97" s="189">
        <v>52.567599999999999</v>
      </c>
      <c r="CC97" s="189">
        <f t="shared" si="535"/>
        <v>0.128</v>
      </c>
      <c r="CD97" s="189">
        <v>42.631500000000003</v>
      </c>
      <c r="CE97" s="189">
        <f t="shared" si="536"/>
        <v>0.128</v>
      </c>
      <c r="CF97" s="189">
        <v>34.573399999999999</v>
      </c>
      <c r="CG97" s="189">
        <f t="shared" si="537"/>
        <v>0.128</v>
      </c>
      <c r="CH97" s="189">
        <v>28.038499999999999</v>
      </c>
      <c r="CI97" s="189">
        <f t="shared" si="538"/>
        <v>0.128</v>
      </c>
      <c r="CJ97" s="189">
        <v>22.738800000000001</v>
      </c>
      <c r="CK97" s="189">
        <f t="shared" si="539"/>
        <v>0.128</v>
      </c>
      <c r="CL97" s="189">
        <v>18.440799999999999</v>
      </c>
      <c r="CM97" s="189">
        <f t="shared" si="540"/>
        <v>0.128</v>
      </c>
      <c r="CN97" s="189">
        <v>14.9552</v>
      </c>
      <c r="CO97" s="189">
        <f t="shared" si="541"/>
        <v>0.128</v>
      </c>
      <c r="CP97" s="189">
        <v>12.128399999999999</v>
      </c>
      <c r="CQ97" s="189">
        <f t="shared" si="542"/>
        <v>0.128</v>
      </c>
      <c r="CR97" s="189">
        <v>9.8360000000000003</v>
      </c>
      <c r="CS97" s="189">
        <f t="shared" si="543"/>
        <v>0.128</v>
      </c>
      <c r="CT97" s="189">
        <v>7.9767999999999999</v>
      </c>
      <c r="CU97" s="189">
        <f t="shared" si="544"/>
        <v>0.128</v>
      </c>
      <c r="CV97" s="189">
        <v>6.4690000000000003</v>
      </c>
      <c r="CW97" s="189">
        <f t="shared" si="545"/>
        <v>0.128</v>
      </c>
      <c r="CX97" s="189">
        <v>5.2462999999999997</v>
      </c>
      <c r="CY97" s="189">
        <f t="shared" si="546"/>
        <v>0.128</v>
      </c>
      <c r="CZ97" s="189">
        <v>4.2546999999999997</v>
      </c>
      <c r="DA97" s="189">
        <f t="shared" si="547"/>
        <v>0.128</v>
      </c>
      <c r="DB97" s="189">
        <v>3.4504999999999999</v>
      </c>
      <c r="DC97" s="189">
        <f t="shared" si="548"/>
        <v>0.128</v>
      </c>
      <c r="DD97" s="189">
        <v>2.7982999999999998</v>
      </c>
      <c r="DE97" s="189">
        <f t="shared" si="549"/>
        <v>0.128</v>
      </c>
      <c r="DF97" s="189">
        <v>2.2692999999999999</v>
      </c>
      <c r="DG97" s="189">
        <f t="shared" si="550"/>
        <v>0.128</v>
      </c>
      <c r="DH97" s="189">
        <v>1.8404</v>
      </c>
      <c r="DI97" s="189">
        <f t="shared" si="551"/>
        <v>0.128</v>
      </c>
      <c r="DJ97" s="189">
        <v>1.4924999999999999</v>
      </c>
      <c r="DK97" s="189">
        <f t="shared" si="552"/>
        <v>0.128</v>
      </c>
      <c r="DL97" s="189">
        <v>1.2103999999999999</v>
      </c>
      <c r="DM97" s="189">
        <f t="shared" si="553"/>
        <v>0.128</v>
      </c>
      <c r="DN97" s="184">
        <v>0.98160000000000003</v>
      </c>
      <c r="DO97" s="185">
        <f t="shared" si="554"/>
        <v>0.128</v>
      </c>
      <c r="DP97" s="185">
        <v>0.79610000000000003</v>
      </c>
      <c r="DQ97" s="185">
        <f t="shared" si="555"/>
        <v>0.128</v>
      </c>
      <c r="DR97" s="185">
        <v>0.64559999999999995</v>
      </c>
      <c r="DS97" s="185">
        <f t="shared" si="556"/>
        <v>0.128</v>
      </c>
      <c r="DT97" s="185">
        <v>0.52359999999999995</v>
      </c>
      <c r="DU97" s="185">
        <f t="shared" si="557"/>
        <v>0.128</v>
      </c>
      <c r="DV97" s="185">
        <v>0.42459999999999998</v>
      </c>
      <c r="DW97" s="185">
        <f t="shared" si="558"/>
        <v>0.128</v>
      </c>
      <c r="DX97" s="185">
        <v>0.34439999999999998</v>
      </c>
      <c r="DY97" s="185">
        <f t="shared" si="559"/>
        <v>0.128</v>
      </c>
      <c r="DZ97" s="185">
        <v>0.27929999999999999</v>
      </c>
      <c r="EA97" s="185">
        <f t="shared" si="560"/>
        <v>0.128</v>
      </c>
    </row>
    <row r="98" spans="1:131" ht="15" customHeight="1" x14ac:dyDescent="0.25">
      <c r="A98" s="48" t="s">
        <v>135</v>
      </c>
      <c r="B98" s="6">
        <v>55111</v>
      </c>
      <c r="C98" s="6">
        <v>8</v>
      </c>
      <c r="D98" s="67">
        <f>(LARGE('Annual Heat Inputs'!D98:K98,1)+LARGE('Annual Heat Inputs'!D98:K98,2)+LARGE('Annual Heat Inputs'!D98:K98,3))/3</f>
        <v>254312.00233333334</v>
      </c>
      <c r="E98" s="68">
        <v>1165162556</v>
      </c>
      <c r="F98" s="107">
        <f t="shared" si="375"/>
        <v>2.1826310931788418E-4</v>
      </c>
      <c r="G98" s="97">
        <v>161456</v>
      </c>
      <c r="H98" s="101">
        <f t="shared" si="376"/>
        <v>35.239888578028307</v>
      </c>
      <c r="I98" s="101">
        <f>MIN(H98,'SO2 Annual Emissions'!L98,' Retirement Adjustments'!D98)</f>
        <v>8.5999999999999993E-2</v>
      </c>
      <c r="J98" s="101">
        <v>80318.265899999999</v>
      </c>
      <c r="K98" s="101">
        <f t="shared" si="500"/>
        <v>8.5999999999999993E-2</v>
      </c>
      <c r="L98" s="101">
        <v>65136.826500000003</v>
      </c>
      <c r="M98" s="101">
        <f t="shared" si="501"/>
        <v>8.5999999999999993E-2</v>
      </c>
      <c r="N98" s="101">
        <v>52824.922500000001</v>
      </c>
      <c r="O98" s="101">
        <f t="shared" si="502"/>
        <v>8.5999999999999993E-2</v>
      </c>
      <c r="P98" s="101">
        <v>42840.1656</v>
      </c>
      <c r="Q98" s="101">
        <f t="shared" si="503"/>
        <v>8.5999999999999993E-2</v>
      </c>
      <c r="R98" s="101">
        <v>34742.6878</v>
      </c>
      <c r="S98" s="101">
        <f t="shared" si="504"/>
        <v>8.5999999999999993E-2</v>
      </c>
      <c r="T98" s="101">
        <v>28175.762999999999</v>
      </c>
      <c r="U98" s="101">
        <f t="shared" si="505"/>
        <v>8.5999999999999993E-2</v>
      </c>
      <c r="V98" s="101">
        <v>22850.0923</v>
      </c>
      <c r="W98" s="101">
        <f t="shared" si="506"/>
        <v>8.5999999999999993E-2</v>
      </c>
      <c r="X98" s="101">
        <v>18531.058700000001</v>
      </c>
      <c r="Y98" s="101">
        <f t="shared" si="507"/>
        <v>8.5999999999999993E-2</v>
      </c>
      <c r="Z98" s="101">
        <v>15028.391600000001</v>
      </c>
      <c r="AA98" s="101">
        <f t="shared" si="508"/>
        <v>8.5999999999999993E-2</v>
      </c>
      <c r="AB98" s="101">
        <v>12187.784799999999</v>
      </c>
      <c r="AC98" s="101">
        <f t="shared" si="509"/>
        <v>8.5999999999999993E-2</v>
      </c>
      <c r="AD98" s="101">
        <v>9884.0980999999992</v>
      </c>
      <c r="AE98" s="101">
        <f t="shared" si="510"/>
        <v>8.5999999999999993E-2</v>
      </c>
      <c r="AF98" s="101">
        <v>8015.8451999999997</v>
      </c>
      <c r="AG98" s="101">
        <f t="shared" si="511"/>
        <v>8.5999999999999993E-2</v>
      </c>
      <c r="AH98" s="101">
        <v>6500.7219999999998</v>
      </c>
      <c r="AI98" s="101">
        <f t="shared" si="512"/>
        <v>8.5999999999999993E-2</v>
      </c>
      <c r="AJ98" s="101">
        <v>5271.9813999999997</v>
      </c>
      <c r="AK98" s="101">
        <f t="shared" si="513"/>
        <v>8.5999999999999993E-2</v>
      </c>
      <c r="AL98" s="101">
        <v>4275.4924000000001</v>
      </c>
      <c r="AM98" s="101">
        <f t="shared" si="514"/>
        <v>8.5999999999999993E-2</v>
      </c>
      <c r="AN98" s="101">
        <v>3467.3557999999998</v>
      </c>
      <c r="AO98" s="101">
        <f t="shared" si="515"/>
        <v>8.5999999999999993E-2</v>
      </c>
      <c r="AP98" s="101">
        <v>2811.97</v>
      </c>
      <c r="AQ98" s="101">
        <f t="shared" si="516"/>
        <v>8.5999999999999993E-2</v>
      </c>
      <c r="AR98" s="101">
        <v>2280.4625999999998</v>
      </c>
      <c r="AS98" s="101">
        <f t="shared" si="517"/>
        <v>8.5999999999999993E-2</v>
      </c>
      <c r="AT98" s="101">
        <v>1849.4186</v>
      </c>
      <c r="AU98" s="101">
        <f t="shared" si="518"/>
        <v>8.5999999999999993E-2</v>
      </c>
      <c r="AV98" s="101">
        <v>1499.8489</v>
      </c>
      <c r="AW98" s="101">
        <f t="shared" si="519"/>
        <v>8.5999999999999993E-2</v>
      </c>
      <c r="AX98" s="195">
        <v>1216.3534</v>
      </c>
      <c r="AY98" s="188">
        <f t="shared" si="520"/>
        <v>8.5999999999999993E-2</v>
      </c>
      <c r="AZ98" s="188">
        <v>986.44309999999996</v>
      </c>
      <c r="BA98" s="188">
        <f t="shared" si="521"/>
        <v>8.5999999999999993E-2</v>
      </c>
      <c r="BB98" s="188">
        <v>799.9896</v>
      </c>
      <c r="BC98" s="188">
        <f t="shared" si="522"/>
        <v>8.5999999999999993E-2</v>
      </c>
      <c r="BD98" s="188">
        <v>648.77869999999996</v>
      </c>
      <c r="BE98" s="188">
        <f t="shared" si="523"/>
        <v>8.5999999999999993E-2</v>
      </c>
      <c r="BF98" s="188">
        <v>526.14909999999998</v>
      </c>
      <c r="BG98" s="188">
        <f t="shared" si="524"/>
        <v>8.5999999999999993E-2</v>
      </c>
      <c r="BH98" s="188">
        <v>424.69850000000002</v>
      </c>
      <c r="BI98" s="188">
        <f t="shared" si="525"/>
        <v>8.5999999999999993E-2</v>
      </c>
      <c r="BJ98" s="188">
        <v>346.4237</v>
      </c>
      <c r="BK98" s="188">
        <f t="shared" si="526"/>
        <v>8.5999999999999993E-2</v>
      </c>
      <c r="BL98" s="189">
        <v>280.94409999999999</v>
      </c>
      <c r="BM98" s="189">
        <f t="shared" si="527"/>
        <v>8.5999999999999993E-2</v>
      </c>
      <c r="BN98" s="189">
        <v>227.84110000000001</v>
      </c>
      <c r="BO98" s="189">
        <f t="shared" si="528"/>
        <v>8.5999999999999993E-2</v>
      </c>
      <c r="BP98" s="189">
        <v>184.77549999999999</v>
      </c>
      <c r="BQ98" s="189">
        <f t="shared" si="529"/>
        <v>8.5999999999999993E-2</v>
      </c>
      <c r="BR98" s="189">
        <v>149.85</v>
      </c>
      <c r="BS98" s="189">
        <f t="shared" si="530"/>
        <v>8.5999999999999993E-2</v>
      </c>
      <c r="BT98" s="189">
        <v>121.52589999999999</v>
      </c>
      <c r="BU98" s="189">
        <f t="shared" si="531"/>
        <v>8.5999999999999993E-2</v>
      </c>
      <c r="BV98" s="189">
        <v>98.555599999999998</v>
      </c>
      <c r="BW98" s="189">
        <f t="shared" si="532"/>
        <v>8.5999999999999993E-2</v>
      </c>
      <c r="BX98" s="189">
        <v>79.927000000000007</v>
      </c>
      <c r="BY98" s="189">
        <f t="shared" si="533"/>
        <v>8.5999999999999993E-2</v>
      </c>
      <c r="BZ98" s="189">
        <v>64.819500000000005</v>
      </c>
      <c r="CA98" s="189">
        <f t="shared" si="534"/>
        <v>8.5999999999999993E-2</v>
      </c>
      <c r="CB98" s="189">
        <v>52.567599999999999</v>
      </c>
      <c r="CC98" s="189">
        <f t="shared" si="535"/>
        <v>8.5999999999999993E-2</v>
      </c>
      <c r="CD98" s="189">
        <v>42.631500000000003</v>
      </c>
      <c r="CE98" s="189">
        <f t="shared" si="536"/>
        <v>8.5999999999999993E-2</v>
      </c>
      <c r="CF98" s="189">
        <v>34.573399999999999</v>
      </c>
      <c r="CG98" s="189">
        <f t="shared" si="537"/>
        <v>8.5999999999999993E-2</v>
      </c>
      <c r="CH98" s="189">
        <v>28.038499999999999</v>
      </c>
      <c r="CI98" s="189">
        <f t="shared" si="538"/>
        <v>8.5999999999999993E-2</v>
      </c>
      <c r="CJ98" s="189">
        <v>22.738800000000001</v>
      </c>
      <c r="CK98" s="189">
        <f t="shared" si="539"/>
        <v>8.5999999999999993E-2</v>
      </c>
      <c r="CL98" s="189">
        <v>18.440799999999999</v>
      </c>
      <c r="CM98" s="189">
        <f t="shared" si="540"/>
        <v>8.5999999999999993E-2</v>
      </c>
      <c r="CN98" s="189">
        <v>14.9552</v>
      </c>
      <c r="CO98" s="189">
        <f t="shared" si="541"/>
        <v>8.5999999999999993E-2</v>
      </c>
      <c r="CP98" s="189">
        <v>12.128399999999999</v>
      </c>
      <c r="CQ98" s="189">
        <f t="shared" si="542"/>
        <v>8.5999999999999993E-2</v>
      </c>
      <c r="CR98" s="189">
        <v>9.8360000000000003</v>
      </c>
      <c r="CS98" s="189">
        <f t="shared" si="543"/>
        <v>8.5999999999999993E-2</v>
      </c>
      <c r="CT98" s="189">
        <v>7.9767999999999999</v>
      </c>
      <c r="CU98" s="189">
        <f t="shared" si="544"/>
        <v>8.5999999999999993E-2</v>
      </c>
      <c r="CV98" s="189">
        <v>6.4690000000000003</v>
      </c>
      <c r="CW98" s="189">
        <f t="shared" si="545"/>
        <v>8.5999999999999993E-2</v>
      </c>
      <c r="CX98" s="189">
        <v>5.2462999999999997</v>
      </c>
      <c r="CY98" s="189">
        <f t="shared" si="546"/>
        <v>8.5999999999999993E-2</v>
      </c>
      <c r="CZ98" s="189">
        <v>4.2546999999999997</v>
      </c>
      <c r="DA98" s="189">
        <f t="shared" si="547"/>
        <v>8.5999999999999993E-2</v>
      </c>
      <c r="DB98" s="189">
        <v>3.4504999999999999</v>
      </c>
      <c r="DC98" s="189">
        <f t="shared" si="548"/>
        <v>8.5999999999999993E-2</v>
      </c>
      <c r="DD98" s="189">
        <v>2.7982999999999998</v>
      </c>
      <c r="DE98" s="189">
        <f t="shared" si="549"/>
        <v>8.5999999999999993E-2</v>
      </c>
      <c r="DF98" s="189">
        <v>2.2692999999999999</v>
      </c>
      <c r="DG98" s="189">
        <f t="shared" si="550"/>
        <v>8.5999999999999993E-2</v>
      </c>
      <c r="DH98" s="189">
        <v>1.8404</v>
      </c>
      <c r="DI98" s="189">
        <f t="shared" si="551"/>
        <v>8.5999999999999993E-2</v>
      </c>
      <c r="DJ98" s="189">
        <v>1.4924999999999999</v>
      </c>
      <c r="DK98" s="189">
        <f t="shared" si="552"/>
        <v>8.5999999999999993E-2</v>
      </c>
      <c r="DL98" s="189">
        <v>1.2103999999999999</v>
      </c>
      <c r="DM98" s="189">
        <f t="shared" si="553"/>
        <v>8.5999999999999993E-2</v>
      </c>
      <c r="DN98" s="184">
        <v>0.98160000000000003</v>
      </c>
      <c r="DO98" s="185">
        <f t="shared" si="554"/>
        <v>8.5999999999999993E-2</v>
      </c>
      <c r="DP98" s="185">
        <v>0.79610000000000003</v>
      </c>
      <c r="DQ98" s="185">
        <f t="shared" si="555"/>
        <v>8.5999999999999993E-2</v>
      </c>
      <c r="DR98" s="185">
        <v>0.64559999999999995</v>
      </c>
      <c r="DS98" s="185">
        <f t="shared" si="556"/>
        <v>8.5999999999999993E-2</v>
      </c>
      <c r="DT98" s="185">
        <v>0.52359999999999995</v>
      </c>
      <c r="DU98" s="185">
        <f t="shared" si="557"/>
        <v>8.5999999999999993E-2</v>
      </c>
      <c r="DV98" s="185">
        <v>0.42459999999999998</v>
      </c>
      <c r="DW98" s="185">
        <f t="shared" si="558"/>
        <v>8.5999999999999993E-2</v>
      </c>
      <c r="DX98" s="185">
        <v>0.34439999999999998</v>
      </c>
      <c r="DY98" s="185">
        <f t="shared" si="559"/>
        <v>8.5999999999999993E-2</v>
      </c>
      <c r="DZ98" s="185">
        <v>0.27929999999999999</v>
      </c>
      <c r="EA98" s="185">
        <f t="shared" si="560"/>
        <v>8.5999999999999993E-2</v>
      </c>
    </row>
    <row r="99" spans="1:131" ht="15" customHeight="1" x14ac:dyDescent="0.25">
      <c r="A99" s="42" t="s">
        <v>56</v>
      </c>
      <c r="B99" s="81">
        <v>57842</v>
      </c>
      <c r="C99" s="6">
        <v>1</v>
      </c>
      <c r="D99" s="67">
        <f>(LARGE('Annual Heat Inputs'!D99:K99,1)+LARGE('Annual Heat Inputs'!D99:K99,2)+LARGE('Annual Heat Inputs'!D99:K99,3))/3</f>
        <v>10333594.346666666</v>
      </c>
      <c r="E99" s="68">
        <v>1165162556</v>
      </c>
      <c r="F99" s="107">
        <f t="shared" si="375"/>
        <v>8.8688005750389605E-3</v>
      </c>
      <c r="G99" s="97">
        <v>161456</v>
      </c>
      <c r="H99" s="101">
        <f t="shared" si="376"/>
        <v>1431.9210656434905</v>
      </c>
      <c r="I99" s="101">
        <f>MIN(H99,'SO2 Annual Emissions'!L99,' Retirement Adjustments'!D99)</f>
        <v>518.221</v>
      </c>
      <c r="J99" s="101">
        <v>80318.265899999999</v>
      </c>
      <c r="K99" s="101">
        <f t="shared" si="500"/>
        <v>518.221</v>
      </c>
      <c r="L99" s="101">
        <v>65136.826500000003</v>
      </c>
      <c r="M99" s="101">
        <f t="shared" si="501"/>
        <v>518.221</v>
      </c>
      <c r="N99" s="101">
        <v>52824.922500000001</v>
      </c>
      <c r="O99" s="101">
        <f t="shared" si="502"/>
        <v>518.221</v>
      </c>
      <c r="P99" s="101">
        <v>42840.1656</v>
      </c>
      <c r="Q99" s="101">
        <f t="shared" si="503"/>
        <v>518.221</v>
      </c>
      <c r="R99" s="101">
        <v>34742.6878</v>
      </c>
      <c r="S99" s="101">
        <f t="shared" si="504"/>
        <v>518.221</v>
      </c>
      <c r="T99" s="101">
        <v>28175.762999999999</v>
      </c>
      <c r="U99" s="101">
        <f t="shared" si="505"/>
        <v>518.221</v>
      </c>
      <c r="V99" s="101">
        <v>22850.0923</v>
      </c>
      <c r="W99" s="101">
        <f t="shared" si="506"/>
        <v>518.221</v>
      </c>
      <c r="X99" s="101">
        <v>18531.058700000001</v>
      </c>
      <c r="Y99" s="101">
        <f t="shared" si="507"/>
        <v>518.221</v>
      </c>
      <c r="Z99" s="101">
        <v>15028.391600000001</v>
      </c>
      <c r="AA99" s="101">
        <f t="shared" si="508"/>
        <v>518.221</v>
      </c>
      <c r="AB99" s="101">
        <v>12187.784799999999</v>
      </c>
      <c r="AC99" s="101">
        <f t="shared" si="509"/>
        <v>518.221</v>
      </c>
      <c r="AD99" s="101">
        <v>9884.0980999999992</v>
      </c>
      <c r="AE99" s="101">
        <f t="shared" si="510"/>
        <v>518.221</v>
      </c>
      <c r="AF99" s="101">
        <v>8015.8451999999997</v>
      </c>
      <c r="AG99" s="101">
        <f t="shared" si="511"/>
        <v>518.221</v>
      </c>
      <c r="AH99" s="101">
        <v>6500.7219999999998</v>
      </c>
      <c r="AI99" s="101">
        <f t="shared" si="512"/>
        <v>518.221</v>
      </c>
      <c r="AJ99" s="101">
        <v>5271.9813999999997</v>
      </c>
      <c r="AK99" s="101">
        <f t="shared" si="513"/>
        <v>518.221</v>
      </c>
      <c r="AL99" s="101">
        <v>4275.4924000000001</v>
      </c>
      <c r="AM99" s="101">
        <f t="shared" si="514"/>
        <v>518.221</v>
      </c>
      <c r="AN99" s="101">
        <v>3467.3557999999998</v>
      </c>
      <c r="AO99" s="101">
        <f t="shared" si="515"/>
        <v>518.221</v>
      </c>
      <c r="AP99" s="101">
        <v>2811.97</v>
      </c>
      <c r="AQ99" s="101">
        <f t="shared" si="516"/>
        <v>518.221</v>
      </c>
      <c r="AR99" s="101">
        <v>2280.4625999999998</v>
      </c>
      <c r="AS99" s="101">
        <f t="shared" si="517"/>
        <v>518.221</v>
      </c>
      <c r="AT99" s="101">
        <v>1849.4186</v>
      </c>
      <c r="AU99" s="101">
        <f t="shared" si="518"/>
        <v>518.221</v>
      </c>
      <c r="AV99" s="101">
        <v>1499.8489</v>
      </c>
      <c r="AW99" s="101">
        <f t="shared" si="519"/>
        <v>518.221</v>
      </c>
      <c r="AX99" s="195">
        <v>1216.3534</v>
      </c>
      <c r="AY99" s="188">
        <f t="shared" si="520"/>
        <v>518.221</v>
      </c>
      <c r="AZ99" s="188">
        <v>986.44309999999996</v>
      </c>
      <c r="BA99" s="188">
        <f t="shared" si="521"/>
        <v>518.221</v>
      </c>
      <c r="BB99" s="188">
        <v>799.9896</v>
      </c>
      <c r="BC99" s="188">
        <f t="shared" si="522"/>
        <v>518.221</v>
      </c>
      <c r="BD99" s="188">
        <v>648.77869999999996</v>
      </c>
      <c r="BE99" s="188">
        <f t="shared" si="523"/>
        <v>518.221</v>
      </c>
      <c r="BF99" s="188">
        <v>526.14909999999998</v>
      </c>
      <c r="BG99" s="188">
        <f t="shared" si="524"/>
        <v>518.221</v>
      </c>
      <c r="BH99" s="188">
        <v>424.69850000000002</v>
      </c>
      <c r="BI99" s="188">
        <f t="shared" si="525"/>
        <v>518.221</v>
      </c>
      <c r="BJ99" s="188">
        <v>346.4237</v>
      </c>
      <c r="BK99" s="188">
        <f t="shared" si="526"/>
        <v>518.221</v>
      </c>
      <c r="BL99" s="189">
        <v>280.94409999999999</v>
      </c>
      <c r="BM99" s="189">
        <f t="shared" si="527"/>
        <v>518.221</v>
      </c>
      <c r="BN99" s="189">
        <v>227.84110000000001</v>
      </c>
      <c r="BO99" s="189">
        <f t="shared" si="528"/>
        <v>518.221</v>
      </c>
      <c r="BP99" s="189">
        <v>184.77549999999999</v>
      </c>
      <c r="BQ99" s="189">
        <f t="shared" si="529"/>
        <v>518.221</v>
      </c>
      <c r="BR99" s="189">
        <v>149.85</v>
      </c>
      <c r="BS99" s="189">
        <f t="shared" si="530"/>
        <v>518.221</v>
      </c>
      <c r="BT99" s="189">
        <v>121.52589999999999</v>
      </c>
      <c r="BU99" s="189">
        <f t="shared" si="531"/>
        <v>518.221</v>
      </c>
      <c r="BV99" s="189">
        <v>98.555599999999998</v>
      </c>
      <c r="BW99" s="189">
        <f t="shared" si="532"/>
        <v>518.221</v>
      </c>
      <c r="BX99" s="189">
        <v>79.927000000000007</v>
      </c>
      <c r="BY99" s="189">
        <f t="shared" si="533"/>
        <v>518.221</v>
      </c>
      <c r="BZ99" s="189">
        <v>64.819500000000005</v>
      </c>
      <c r="CA99" s="189">
        <f t="shared" si="534"/>
        <v>518.221</v>
      </c>
      <c r="CB99" s="189">
        <v>52.567599999999999</v>
      </c>
      <c r="CC99" s="189">
        <f t="shared" si="535"/>
        <v>518.221</v>
      </c>
      <c r="CD99" s="189">
        <v>42.631500000000003</v>
      </c>
      <c r="CE99" s="189">
        <f t="shared" si="536"/>
        <v>518.221</v>
      </c>
      <c r="CF99" s="189">
        <v>34.573399999999999</v>
      </c>
      <c r="CG99" s="189">
        <f t="shared" si="537"/>
        <v>518.221</v>
      </c>
      <c r="CH99" s="189">
        <v>28.038499999999999</v>
      </c>
      <c r="CI99" s="189">
        <f t="shared" si="538"/>
        <v>518.221</v>
      </c>
      <c r="CJ99" s="189">
        <v>22.738800000000001</v>
      </c>
      <c r="CK99" s="189">
        <f t="shared" si="539"/>
        <v>518.221</v>
      </c>
      <c r="CL99" s="189">
        <v>18.440799999999999</v>
      </c>
      <c r="CM99" s="189">
        <f t="shared" si="540"/>
        <v>518.221</v>
      </c>
      <c r="CN99" s="189">
        <v>14.9552</v>
      </c>
      <c r="CO99" s="189">
        <f t="shared" si="541"/>
        <v>518.221</v>
      </c>
      <c r="CP99" s="189">
        <v>12.128399999999999</v>
      </c>
      <c r="CQ99" s="189">
        <f t="shared" si="542"/>
        <v>518.221</v>
      </c>
      <c r="CR99" s="189">
        <v>9.8360000000000003</v>
      </c>
      <c r="CS99" s="189">
        <f t="shared" si="543"/>
        <v>518.221</v>
      </c>
      <c r="CT99" s="189">
        <v>7.9767999999999999</v>
      </c>
      <c r="CU99" s="189">
        <f t="shared" si="544"/>
        <v>518.221</v>
      </c>
      <c r="CV99" s="189">
        <v>6.4690000000000003</v>
      </c>
      <c r="CW99" s="189">
        <f t="shared" si="545"/>
        <v>518.221</v>
      </c>
      <c r="CX99" s="189">
        <v>5.2462999999999997</v>
      </c>
      <c r="CY99" s="189">
        <f t="shared" si="546"/>
        <v>518.221</v>
      </c>
      <c r="CZ99" s="189">
        <v>4.2546999999999997</v>
      </c>
      <c r="DA99" s="189">
        <f t="shared" si="547"/>
        <v>518.221</v>
      </c>
      <c r="DB99" s="189">
        <v>3.4504999999999999</v>
      </c>
      <c r="DC99" s="189">
        <f t="shared" si="548"/>
        <v>518.221</v>
      </c>
      <c r="DD99" s="189">
        <v>2.7982999999999998</v>
      </c>
      <c r="DE99" s="189">
        <f t="shared" si="549"/>
        <v>518.221</v>
      </c>
      <c r="DF99" s="189">
        <v>2.2692999999999999</v>
      </c>
      <c r="DG99" s="189">
        <f t="shared" si="550"/>
        <v>518.221</v>
      </c>
      <c r="DH99" s="189">
        <v>1.8404</v>
      </c>
      <c r="DI99" s="189">
        <f t="shared" si="551"/>
        <v>518.221</v>
      </c>
      <c r="DJ99" s="189">
        <v>1.4924999999999999</v>
      </c>
      <c r="DK99" s="189">
        <f t="shared" si="552"/>
        <v>518.221</v>
      </c>
      <c r="DL99" s="189">
        <v>1.2103999999999999</v>
      </c>
      <c r="DM99" s="189">
        <f t="shared" si="553"/>
        <v>518.221</v>
      </c>
      <c r="DN99" s="184">
        <v>0.98160000000000003</v>
      </c>
      <c r="DO99" s="185">
        <f t="shared" si="554"/>
        <v>518.221</v>
      </c>
      <c r="DP99" s="185">
        <v>0.79610000000000003</v>
      </c>
      <c r="DQ99" s="185">
        <f t="shared" si="555"/>
        <v>518.221</v>
      </c>
      <c r="DR99" s="185">
        <v>0.64559999999999995</v>
      </c>
      <c r="DS99" s="185">
        <f t="shared" si="556"/>
        <v>518.221</v>
      </c>
      <c r="DT99" s="185">
        <v>0.52359999999999995</v>
      </c>
      <c r="DU99" s="185">
        <f t="shared" si="557"/>
        <v>518.221</v>
      </c>
      <c r="DV99" s="185">
        <v>0.42459999999999998</v>
      </c>
      <c r="DW99" s="185">
        <f t="shared" si="558"/>
        <v>518.221</v>
      </c>
      <c r="DX99" s="185">
        <v>0.34439999999999998</v>
      </c>
      <c r="DY99" s="185">
        <f t="shared" si="559"/>
        <v>518.221</v>
      </c>
      <c r="DZ99" s="185">
        <v>0.27929999999999999</v>
      </c>
      <c r="EA99" s="185">
        <f t="shared" si="560"/>
        <v>518.221</v>
      </c>
    </row>
    <row r="100" spans="1:131" ht="15" customHeight="1" x14ac:dyDescent="0.25">
      <c r="A100" s="42" t="s">
        <v>57</v>
      </c>
      <c r="B100" s="6">
        <v>55224</v>
      </c>
      <c r="C100" s="8" t="s">
        <v>58</v>
      </c>
      <c r="D100" s="67">
        <f>(LARGE('Annual Heat Inputs'!D100:K100,1)+LARGE('Annual Heat Inputs'!D100:K100,2)+LARGE('Annual Heat Inputs'!D100:K100,3))/3</f>
        <v>634762.2313333333</v>
      </c>
      <c r="E100" s="68">
        <v>1165162556</v>
      </c>
      <c r="F100" s="107">
        <f t="shared" si="375"/>
        <v>5.4478426899716925E-4</v>
      </c>
      <c r="G100" s="97">
        <v>161456</v>
      </c>
      <c r="H100" s="101">
        <f t="shared" si="376"/>
        <v>87.958688935206965</v>
      </c>
      <c r="I100" s="101">
        <f>MIN(H100,'SO2 Annual Emissions'!L100,' Retirement Adjustments'!D100)</f>
        <v>0.27800000000000002</v>
      </c>
      <c r="J100" s="101">
        <v>80318.265899999999</v>
      </c>
      <c r="K100" s="101">
        <f t="shared" si="500"/>
        <v>0.27800000000000002</v>
      </c>
      <c r="L100" s="101">
        <v>65136.826500000003</v>
      </c>
      <c r="M100" s="101">
        <f t="shared" si="501"/>
        <v>0.27800000000000002</v>
      </c>
      <c r="N100" s="101">
        <v>52824.922500000001</v>
      </c>
      <c r="O100" s="101">
        <f t="shared" si="502"/>
        <v>0.27800000000000002</v>
      </c>
      <c r="P100" s="101">
        <v>42840.1656</v>
      </c>
      <c r="Q100" s="101">
        <f t="shared" si="503"/>
        <v>0.27800000000000002</v>
      </c>
      <c r="R100" s="101">
        <v>34742.6878</v>
      </c>
      <c r="S100" s="101">
        <f t="shared" si="504"/>
        <v>0.27800000000000002</v>
      </c>
      <c r="T100" s="101">
        <v>28175.762999999999</v>
      </c>
      <c r="U100" s="101">
        <f t="shared" si="505"/>
        <v>0.27800000000000002</v>
      </c>
      <c r="V100" s="101">
        <v>22850.0923</v>
      </c>
      <c r="W100" s="101">
        <f t="shared" si="506"/>
        <v>0.27800000000000002</v>
      </c>
      <c r="X100" s="101">
        <v>18531.058700000001</v>
      </c>
      <c r="Y100" s="101">
        <f t="shared" si="507"/>
        <v>0.27800000000000002</v>
      </c>
      <c r="Z100" s="101">
        <v>15028.391600000001</v>
      </c>
      <c r="AA100" s="101">
        <f t="shared" si="508"/>
        <v>0.27800000000000002</v>
      </c>
      <c r="AB100" s="101">
        <v>12187.784799999999</v>
      </c>
      <c r="AC100" s="101">
        <f t="shared" si="509"/>
        <v>0.27800000000000002</v>
      </c>
      <c r="AD100" s="101">
        <v>9884.0980999999992</v>
      </c>
      <c r="AE100" s="101">
        <f t="shared" si="510"/>
        <v>0.27800000000000002</v>
      </c>
      <c r="AF100" s="101">
        <v>8015.8451999999997</v>
      </c>
      <c r="AG100" s="101">
        <f t="shared" si="511"/>
        <v>0.27800000000000002</v>
      </c>
      <c r="AH100" s="101">
        <v>6500.7219999999998</v>
      </c>
      <c r="AI100" s="101">
        <f t="shared" si="512"/>
        <v>0.27800000000000002</v>
      </c>
      <c r="AJ100" s="101">
        <v>5271.9813999999997</v>
      </c>
      <c r="AK100" s="101">
        <f t="shared" si="513"/>
        <v>0.27800000000000002</v>
      </c>
      <c r="AL100" s="101">
        <v>4275.4924000000001</v>
      </c>
      <c r="AM100" s="101">
        <f t="shared" si="514"/>
        <v>0.27800000000000002</v>
      </c>
      <c r="AN100" s="101">
        <v>3467.3557999999998</v>
      </c>
      <c r="AO100" s="101">
        <f t="shared" si="515"/>
        <v>0.27800000000000002</v>
      </c>
      <c r="AP100" s="101">
        <v>2811.97</v>
      </c>
      <c r="AQ100" s="101">
        <f t="shared" si="516"/>
        <v>0.27800000000000002</v>
      </c>
      <c r="AR100" s="101">
        <v>2280.4625999999998</v>
      </c>
      <c r="AS100" s="101">
        <f t="shared" si="517"/>
        <v>0.27800000000000002</v>
      </c>
      <c r="AT100" s="101">
        <v>1849.4186</v>
      </c>
      <c r="AU100" s="101">
        <f t="shared" si="518"/>
        <v>0.27800000000000002</v>
      </c>
      <c r="AV100" s="101">
        <v>1499.8489</v>
      </c>
      <c r="AW100" s="101">
        <f t="shared" si="519"/>
        <v>0.27800000000000002</v>
      </c>
      <c r="AX100" s="195">
        <v>1216.3534</v>
      </c>
      <c r="AY100" s="188">
        <f t="shared" si="520"/>
        <v>0.27800000000000002</v>
      </c>
      <c r="AZ100" s="188">
        <v>986.44309999999996</v>
      </c>
      <c r="BA100" s="188">
        <f t="shared" si="521"/>
        <v>0.27800000000000002</v>
      </c>
      <c r="BB100" s="188">
        <v>799.9896</v>
      </c>
      <c r="BC100" s="188">
        <f t="shared" si="522"/>
        <v>0.27800000000000002</v>
      </c>
      <c r="BD100" s="188">
        <v>648.77869999999996</v>
      </c>
      <c r="BE100" s="188">
        <f t="shared" si="523"/>
        <v>0.27800000000000002</v>
      </c>
      <c r="BF100" s="188">
        <v>526.14909999999998</v>
      </c>
      <c r="BG100" s="188">
        <f t="shared" si="524"/>
        <v>0.27800000000000002</v>
      </c>
      <c r="BH100" s="188">
        <v>424.69850000000002</v>
      </c>
      <c r="BI100" s="188">
        <f t="shared" si="525"/>
        <v>0.27800000000000002</v>
      </c>
      <c r="BJ100" s="188">
        <v>346.4237</v>
      </c>
      <c r="BK100" s="188">
        <f t="shared" si="526"/>
        <v>0.27800000000000002</v>
      </c>
      <c r="BL100" s="189">
        <v>280.94409999999999</v>
      </c>
      <c r="BM100" s="189">
        <f t="shared" si="527"/>
        <v>0.27800000000000002</v>
      </c>
      <c r="BN100" s="189">
        <v>227.84110000000001</v>
      </c>
      <c r="BO100" s="189">
        <f t="shared" si="528"/>
        <v>0.27800000000000002</v>
      </c>
      <c r="BP100" s="189">
        <v>184.77549999999999</v>
      </c>
      <c r="BQ100" s="189">
        <f t="shared" si="529"/>
        <v>0.27800000000000002</v>
      </c>
      <c r="BR100" s="189">
        <v>149.85</v>
      </c>
      <c r="BS100" s="189">
        <f t="shared" si="530"/>
        <v>0.27800000000000002</v>
      </c>
      <c r="BT100" s="189">
        <v>121.52589999999999</v>
      </c>
      <c r="BU100" s="189">
        <f t="shared" si="531"/>
        <v>0.27800000000000002</v>
      </c>
      <c r="BV100" s="189">
        <v>98.555599999999998</v>
      </c>
      <c r="BW100" s="189">
        <f t="shared" si="532"/>
        <v>0.27800000000000002</v>
      </c>
      <c r="BX100" s="189">
        <v>79.927000000000007</v>
      </c>
      <c r="BY100" s="189">
        <f t="shared" si="533"/>
        <v>0.27800000000000002</v>
      </c>
      <c r="BZ100" s="189">
        <v>64.819500000000005</v>
      </c>
      <c r="CA100" s="189">
        <f t="shared" si="534"/>
        <v>0.27800000000000002</v>
      </c>
      <c r="CB100" s="189">
        <v>52.567599999999999</v>
      </c>
      <c r="CC100" s="189">
        <f t="shared" si="535"/>
        <v>0.27800000000000002</v>
      </c>
      <c r="CD100" s="189">
        <v>42.631500000000003</v>
      </c>
      <c r="CE100" s="189">
        <f t="shared" si="536"/>
        <v>0.27800000000000002</v>
      </c>
      <c r="CF100" s="189">
        <v>34.573399999999999</v>
      </c>
      <c r="CG100" s="189">
        <f t="shared" si="537"/>
        <v>0.27800000000000002</v>
      </c>
      <c r="CH100" s="189">
        <v>28.038499999999999</v>
      </c>
      <c r="CI100" s="189">
        <f t="shared" si="538"/>
        <v>0.27800000000000002</v>
      </c>
      <c r="CJ100" s="189">
        <v>22.738800000000001</v>
      </c>
      <c r="CK100" s="189">
        <f t="shared" si="539"/>
        <v>0.27800000000000002</v>
      </c>
      <c r="CL100" s="189">
        <v>18.440799999999999</v>
      </c>
      <c r="CM100" s="189">
        <f t="shared" si="540"/>
        <v>0.27800000000000002</v>
      </c>
      <c r="CN100" s="189">
        <v>14.9552</v>
      </c>
      <c r="CO100" s="189">
        <f t="shared" si="541"/>
        <v>0.27800000000000002</v>
      </c>
      <c r="CP100" s="189">
        <v>12.128399999999999</v>
      </c>
      <c r="CQ100" s="189">
        <f t="shared" si="542"/>
        <v>0.27800000000000002</v>
      </c>
      <c r="CR100" s="189">
        <v>9.8360000000000003</v>
      </c>
      <c r="CS100" s="189">
        <f t="shared" si="543"/>
        <v>0.27800000000000002</v>
      </c>
      <c r="CT100" s="189">
        <v>7.9767999999999999</v>
      </c>
      <c r="CU100" s="189">
        <f t="shared" si="544"/>
        <v>0.27800000000000002</v>
      </c>
      <c r="CV100" s="189">
        <v>6.4690000000000003</v>
      </c>
      <c r="CW100" s="189">
        <f t="shared" si="545"/>
        <v>0.27800000000000002</v>
      </c>
      <c r="CX100" s="189">
        <v>5.2462999999999997</v>
      </c>
      <c r="CY100" s="189">
        <f t="shared" si="546"/>
        <v>0.27800000000000002</v>
      </c>
      <c r="CZ100" s="189">
        <v>4.2546999999999997</v>
      </c>
      <c r="DA100" s="189">
        <f t="shared" si="547"/>
        <v>0.27800000000000002</v>
      </c>
      <c r="DB100" s="189">
        <v>3.4504999999999999</v>
      </c>
      <c r="DC100" s="189">
        <f t="shared" si="548"/>
        <v>0.27800000000000002</v>
      </c>
      <c r="DD100" s="189">
        <v>2.7982999999999998</v>
      </c>
      <c r="DE100" s="189">
        <f t="shared" si="549"/>
        <v>0.27800000000000002</v>
      </c>
      <c r="DF100" s="189">
        <v>2.2692999999999999</v>
      </c>
      <c r="DG100" s="189">
        <f t="shared" si="550"/>
        <v>0.27800000000000002</v>
      </c>
      <c r="DH100" s="189">
        <v>1.8404</v>
      </c>
      <c r="DI100" s="189">
        <f t="shared" si="551"/>
        <v>0.27800000000000002</v>
      </c>
      <c r="DJ100" s="189">
        <v>1.4924999999999999</v>
      </c>
      <c r="DK100" s="189">
        <f t="shared" si="552"/>
        <v>0.27800000000000002</v>
      </c>
      <c r="DL100" s="189">
        <v>1.2103999999999999</v>
      </c>
      <c r="DM100" s="189">
        <f t="shared" si="553"/>
        <v>0.27800000000000002</v>
      </c>
      <c r="DN100" s="184">
        <v>0.98160000000000003</v>
      </c>
      <c r="DO100" s="185">
        <f t="shared" si="554"/>
        <v>0.27800000000000002</v>
      </c>
      <c r="DP100" s="185">
        <v>0.79610000000000003</v>
      </c>
      <c r="DQ100" s="185">
        <f t="shared" si="555"/>
        <v>0.27800000000000002</v>
      </c>
      <c r="DR100" s="185">
        <v>0.64559999999999995</v>
      </c>
      <c r="DS100" s="185">
        <f t="shared" si="556"/>
        <v>0.27800000000000002</v>
      </c>
      <c r="DT100" s="185">
        <v>0.52359999999999995</v>
      </c>
      <c r="DU100" s="185">
        <f t="shared" si="557"/>
        <v>0.27800000000000002</v>
      </c>
      <c r="DV100" s="185">
        <v>0.42459999999999998</v>
      </c>
      <c r="DW100" s="185">
        <f t="shared" si="558"/>
        <v>0.27800000000000002</v>
      </c>
      <c r="DX100" s="185">
        <v>0.34439999999999998</v>
      </c>
      <c r="DY100" s="185">
        <f t="shared" si="559"/>
        <v>0.27800000000000002</v>
      </c>
      <c r="DZ100" s="185">
        <v>0.27929999999999999</v>
      </c>
      <c r="EA100" s="185">
        <f t="shared" si="560"/>
        <v>0.27800000000000002</v>
      </c>
    </row>
    <row r="101" spans="1:131" ht="15" customHeight="1" x14ac:dyDescent="0.25">
      <c r="A101" s="42" t="s">
        <v>57</v>
      </c>
      <c r="B101" s="6">
        <v>55224</v>
      </c>
      <c r="C101" s="8" t="s">
        <v>59</v>
      </c>
      <c r="D101" s="67">
        <f>(LARGE('Annual Heat Inputs'!D101:K101,1)+LARGE('Annual Heat Inputs'!D101:K101,2)+LARGE('Annual Heat Inputs'!D101:K101,3))/3</f>
        <v>623173.03800000006</v>
      </c>
      <c r="E101" s="68">
        <v>1165162556</v>
      </c>
      <c r="F101" s="107">
        <f t="shared" si="375"/>
        <v>5.3483785141478582E-4</v>
      </c>
      <c r="G101" s="97">
        <v>161456</v>
      </c>
      <c r="H101" s="101">
        <f t="shared" si="376"/>
        <v>86.352780138025665</v>
      </c>
      <c r="I101" s="101">
        <f>MIN(H101,'SO2 Annual Emissions'!L101,' Retirement Adjustments'!D101)</f>
        <v>0.23499999999999999</v>
      </c>
      <c r="J101" s="101">
        <v>80318.265899999999</v>
      </c>
      <c r="K101" s="101">
        <f t="shared" si="500"/>
        <v>0.23499999999999999</v>
      </c>
      <c r="L101" s="101">
        <v>65136.826500000003</v>
      </c>
      <c r="M101" s="101">
        <f t="shared" si="501"/>
        <v>0.23499999999999999</v>
      </c>
      <c r="N101" s="101">
        <v>52824.922500000001</v>
      </c>
      <c r="O101" s="101">
        <f t="shared" si="502"/>
        <v>0.23499999999999999</v>
      </c>
      <c r="P101" s="101">
        <v>42840.1656</v>
      </c>
      <c r="Q101" s="101">
        <f t="shared" si="503"/>
        <v>0.23499999999999999</v>
      </c>
      <c r="R101" s="101">
        <v>34742.6878</v>
      </c>
      <c r="S101" s="101">
        <f t="shared" si="504"/>
        <v>0.23499999999999999</v>
      </c>
      <c r="T101" s="101">
        <v>28175.762999999999</v>
      </c>
      <c r="U101" s="101">
        <f t="shared" si="505"/>
        <v>0.23499999999999999</v>
      </c>
      <c r="V101" s="101">
        <v>22850.0923</v>
      </c>
      <c r="W101" s="101">
        <f t="shared" si="506"/>
        <v>0.23499999999999999</v>
      </c>
      <c r="X101" s="101">
        <v>18531.058700000001</v>
      </c>
      <c r="Y101" s="101">
        <f t="shared" si="507"/>
        <v>0.23499999999999999</v>
      </c>
      <c r="Z101" s="101">
        <v>15028.391600000001</v>
      </c>
      <c r="AA101" s="101">
        <f t="shared" si="508"/>
        <v>0.23499999999999999</v>
      </c>
      <c r="AB101" s="101">
        <v>12187.784799999999</v>
      </c>
      <c r="AC101" s="101">
        <f t="shared" si="509"/>
        <v>0.23499999999999999</v>
      </c>
      <c r="AD101" s="101">
        <v>9884.0980999999992</v>
      </c>
      <c r="AE101" s="101">
        <f t="shared" si="510"/>
        <v>0.23499999999999999</v>
      </c>
      <c r="AF101" s="101">
        <v>8015.8451999999997</v>
      </c>
      <c r="AG101" s="101">
        <f t="shared" si="511"/>
        <v>0.23499999999999999</v>
      </c>
      <c r="AH101" s="101">
        <v>6500.7219999999998</v>
      </c>
      <c r="AI101" s="101">
        <f t="shared" si="512"/>
        <v>0.23499999999999999</v>
      </c>
      <c r="AJ101" s="101">
        <v>5271.9813999999997</v>
      </c>
      <c r="AK101" s="101">
        <f t="shared" si="513"/>
        <v>0.23499999999999999</v>
      </c>
      <c r="AL101" s="101">
        <v>4275.4924000000001</v>
      </c>
      <c r="AM101" s="101">
        <f t="shared" si="514"/>
        <v>0.23499999999999999</v>
      </c>
      <c r="AN101" s="101">
        <v>3467.3557999999998</v>
      </c>
      <c r="AO101" s="101">
        <f t="shared" si="515"/>
        <v>0.23499999999999999</v>
      </c>
      <c r="AP101" s="101">
        <v>2811.97</v>
      </c>
      <c r="AQ101" s="101">
        <f t="shared" si="516"/>
        <v>0.23499999999999999</v>
      </c>
      <c r="AR101" s="101">
        <v>2280.4625999999998</v>
      </c>
      <c r="AS101" s="101">
        <f t="shared" si="517"/>
        <v>0.23499999999999999</v>
      </c>
      <c r="AT101" s="101">
        <v>1849.4186</v>
      </c>
      <c r="AU101" s="101">
        <f t="shared" si="518"/>
        <v>0.23499999999999999</v>
      </c>
      <c r="AV101" s="101">
        <v>1499.8489</v>
      </c>
      <c r="AW101" s="101">
        <f t="shared" si="519"/>
        <v>0.23499999999999999</v>
      </c>
      <c r="AX101" s="195">
        <v>1216.3534</v>
      </c>
      <c r="AY101" s="188">
        <f t="shared" si="520"/>
        <v>0.23499999999999999</v>
      </c>
      <c r="AZ101" s="188">
        <v>986.44309999999996</v>
      </c>
      <c r="BA101" s="188">
        <f t="shared" si="521"/>
        <v>0.23499999999999999</v>
      </c>
      <c r="BB101" s="188">
        <v>799.9896</v>
      </c>
      <c r="BC101" s="188">
        <f t="shared" si="522"/>
        <v>0.23499999999999999</v>
      </c>
      <c r="BD101" s="188">
        <v>648.77869999999996</v>
      </c>
      <c r="BE101" s="188">
        <f t="shared" si="523"/>
        <v>0.23499999999999999</v>
      </c>
      <c r="BF101" s="188">
        <v>526.14909999999998</v>
      </c>
      <c r="BG101" s="188">
        <f t="shared" si="524"/>
        <v>0.23499999999999999</v>
      </c>
      <c r="BH101" s="188">
        <v>424.69850000000002</v>
      </c>
      <c r="BI101" s="188">
        <f t="shared" si="525"/>
        <v>0.23499999999999999</v>
      </c>
      <c r="BJ101" s="188">
        <v>346.4237</v>
      </c>
      <c r="BK101" s="188">
        <f t="shared" si="526"/>
        <v>0.23499999999999999</v>
      </c>
      <c r="BL101" s="189">
        <v>280.94409999999999</v>
      </c>
      <c r="BM101" s="189">
        <f t="shared" si="527"/>
        <v>0.23499999999999999</v>
      </c>
      <c r="BN101" s="189">
        <v>227.84110000000001</v>
      </c>
      <c r="BO101" s="189">
        <f t="shared" si="528"/>
        <v>0.23499999999999999</v>
      </c>
      <c r="BP101" s="189">
        <v>184.77549999999999</v>
      </c>
      <c r="BQ101" s="189">
        <f t="shared" si="529"/>
        <v>0.23499999999999999</v>
      </c>
      <c r="BR101" s="189">
        <v>149.85</v>
      </c>
      <c r="BS101" s="189">
        <f t="shared" si="530"/>
        <v>0.23499999999999999</v>
      </c>
      <c r="BT101" s="189">
        <v>121.52589999999999</v>
      </c>
      <c r="BU101" s="189">
        <f t="shared" si="531"/>
        <v>0.23499999999999999</v>
      </c>
      <c r="BV101" s="189">
        <v>98.555599999999998</v>
      </c>
      <c r="BW101" s="189">
        <f t="shared" si="532"/>
        <v>0.23499999999999999</v>
      </c>
      <c r="BX101" s="189">
        <v>79.927000000000007</v>
      </c>
      <c r="BY101" s="189">
        <f t="shared" si="533"/>
        <v>0.23499999999999999</v>
      </c>
      <c r="BZ101" s="189">
        <v>64.819500000000005</v>
      </c>
      <c r="CA101" s="189">
        <f t="shared" si="534"/>
        <v>0.23499999999999999</v>
      </c>
      <c r="CB101" s="189">
        <v>52.567599999999999</v>
      </c>
      <c r="CC101" s="189">
        <f t="shared" si="535"/>
        <v>0.23499999999999999</v>
      </c>
      <c r="CD101" s="189">
        <v>42.631500000000003</v>
      </c>
      <c r="CE101" s="189">
        <f t="shared" si="536"/>
        <v>0.23499999999999999</v>
      </c>
      <c r="CF101" s="189">
        <v>34.573399999999999</v>
      </c>
      <c r="CG101" s="189">
        <f t="shared" si="537"/>
        <v>0.23499999999999999</v>
      </c>
      <c r="CH101" s="189">
        <v>28.038499999999999</v>
      </c>
      <c r="CI101" s="189">
        <f t="shared" si="538"/>
        <v>0.23499999999999999</v>
      </c>
      <c r="CJ101" s="189">
        <v>22.738800000000001</v>
      </c>
      <c r="CK101" s="189">
        <f t="shared" si="539"/>
        <v>0.23499999999999999</v>
      </c>
      <c r="CL101" s="189">
        <v>18.440799999999999</v>
      </c>
      <c r="CM101" s="189">
        <f t="shared" si="540"/>
        <v>0.23499999999999999</v>
      </c>
      <c r="CN101" s="189">
        <v>14.9552</v>
      </c>
      <c r="CO101" s="189">
        <f t="shared" si="541"/>
        <v>0.23499999999999999</v>
      </c>
      <c r="CP101" s="189">
        <v>12.128399999999999</v>
      </c>
      <c r="CQ101" s="189">
        <f t="shared" si="542"/>
        <v>0.23499999999999999</v>
      </c>
      <c r="CR101" s="189">
        <v>9.8360000000000003</v>
      </c>
      <c r="CS101" s="189">
        <f t="shared" si="543"/>
        <v>0.23499999999999999</v>
      </c>
      <c r="CT101" s="189">
        <v>7.9767999999999999</v>
      </c>
      <c r="CU101" s="189">
        <f t="shared" si="544"/>
        <v>0.23499999999999999</v>
      </c>
      <c r="CV101" s="189">
        <v>6.4690000000000003</v>
      </c>
      <c r="CW101" s="189">
        <f t="shared" si="545"/>
        <v>0.23499999999999999</v>
      </c>
      <c r="CX101" s="189">
        <v>5.2462999999999997</v>
      </c>
      <c r="CY101" s="189">
        <f t="shared" si="546"/>
        <v>0.23499999999999999</v>
      </c>
      <c r="CZ101" s="189">
        <v>4.2546999999999997</v>
      </c>
      <c r="DA101" s="189">
        <f t="shared" si="547"/>
        <v>0.23499999999999999</v>
      </c>
      <c r="DB101" s="189">
        <v>3.4504999999999999</v>
      </c>
      <c r="DC101" s="189">
        <f t="shared" si="548"/>
        <v>0.23499999999999999</v>
      </c>
      <c r="DD101" s="189">
        <v>2.7982999999999998</v>
      </c>
      <c r="DE101" s="189">
        <f t="shared" si="549"/>
        <v>0.23499999999999999</v>
      </c>
      <c r="DF101" s="189">
        <v>2.2692999999999999</v>
      </c>
      <c r="DG101" s="189">
        <f t="shared" si="550"/>
        <v>0.23499999999999999</v>
      </c>
      <c r="DH101" s="189">
        <v>1.8404</v>
      </c>
      <c r="DI101" s="189">
        <f t="shared" si="551"/>
        <v>0.23499999999999999</v>
      </c>
      <c r="DJ101" s="189">
        <v>1.4924999999999999</v>
      </c>
      <c r="DK101" s="189">
        <f t="shared" si="552"/>
        <v>0.23499999999999999</v>
      </c>
      <c r="DL101" s="189">
        <v>1.2103999999999999</v>
      </c>
      <c r="DM101" s="189">
        <f t="shared" si="553"/>
        <v>0.23499999999999999</v>
      </c>
      <c r="DN101" s="184">
        <v>0.98160000000000003</v>
      </c>
      <c r="DO101" s="185">
        <f t="shared" si="554"/>
        <v>0.23499999999999999</v>
      </c>
      <c r="DP101" s="185">
        <v>0.79610000000000003</v>
      </c>
      <c r="DQ101" s="185">
        <f t="shared" si="555"/>
        <v>0.23499999999999999</v>
      </c>
      <c r="DR101" s="185">
        <v>0.64559999999999995</v>
      </c>
      <c r="DS101" s="185">
        <f t="shared" si="556"/>
        <v>0.23499999999999999</v>
      </c>
      <c r="DT101" s="185">
        <v>0.52359999999999995</v>
      </c>
      <c r="DU101" s="185">
        <f t="shared" si="557"/>
        <v>0.23499999999999999</v>
      </c>
      <c r="DV101" s="185">
        <v>0.42459999999999998</v>
      </c>
      <c r="DW101" s="185">
        <f t="shared" si="558"/>
        <v>0.23499999999999999</v>
      </c>
      <c r="DX101" s="185">
        <v>0.34439999999999998</v>
      </c>
      <c r="DY101" s="185">
        <f t="shared" si="559"/>
        <v>0.23499999999999999</v>
      </c>
      <c r="DZ101" s="185">
        <v>0.27929999999999999</v>
      </c>
      <c r="EA101" s="185">
        <f t="shared" si="560"/>
        <v>0.23499999999999999</v>
      </c>
    </row>
    <row r="102" spans="1:131" ht="15" customHeight="1" x14ac:dyDescent="0.25">
      <c r="A102" s="42" t="s">
        <v>57</v>
      </c>
      <c r="B102" s="6">
        <v>55224</v>
      </c>
      <c r="C102" s="8" t="s">
        <v>60</v>
      </c>
      <c r="D102" s="67">
        <f>(LARGE('Annual Heat Inputs'!D102:K102,1)+LARGE('Annual Heat Inputs'!D102:K102,2)+LARGE('Annual Heat Inputs'!D102:K102,3))/3</f>
        <v>517438.51999999996</v>
      </c>
      <c r="E102" s="68">
        <v>1165162556</v>
      </c>
      <c r="F102" s="107">
        <f t="shared" si="375"/>
        <v>4.4409127064326976E-4</v>
      </c>
      <c r="G102" s="97">
        <v>161456</v>
      </c>
      <c r="H102" s="101">
        <f t="shared" si="376"/>
        <v>71.701200192979769</v>
      </c>
      <c r="I102" s="101">
        <f>MIN(H102,'SO2 Annual Emissions'!L102,' Retirement Adjustments'!D102)</f>
        <v>0.217</v>
      </c>
      <c r="J102" s="101">
        <v>80318.265899999999</v>
      </c>
      <c r="K102" s="101">
        <f t="shared" si="500"/>
        <v>0.217</v>
      </c>
      <c r="L102" s="101">
        <v>65136.826500000003</v>
      </c>
      <c r="M102" s="101">
        <f t="shared" si="501"/>
        <v>0.217</v>
      </c>
      <c r="N102" s="101">
        <v>52824.922500000001</v>
      </c>
      <c r="O102" s="101">
        <f t="shared" si="502"/>
        <v>0.217</v>
      </c>
      <c r="P102" s="101">
        <v>42840.1656</v>
      </c>
      <c r="Q102" s="101">
        <f t="shared" si="503"/>
        <v>0.217</v>
      </c>
      <c r="R102" s="101">
        <v>34742.6878</v>
      </c>
      <c r="S102" s="101">
        <f t="shared" si="504"/>
        <v>0.217</v>
      </c>
      <c r="T102" s="101">
        <v>28175.762999999999</v>
      </c>
      <c r="U102" s="101">
        <f t="shared" si="505"/>
        <v>0.217</v>
      </c>
      <c r="V102" s="101">
        <v>22850.0923</v>
      </c>
      <c r="W102" s="101">
        <f t="shared" si="506"/>
        <v>0.217</v>
      </c>
      <c r="X102" s="101">
        <v>18531.058700000001</v>
      </c>
      <c r="Y102" s="101">
        <f t="shared" si="507"/>
        <v>0.217</v>
      </c>
      <c r="Z102" s="101">
        <v>15028.391600000001</v>
      </c>
      <c r="AA102" s="101">
        <f t="shared" si="508"/>
        <v>0.217</v>
      </c>
      <c r="AB102" s="101">
        <v>12187.784799999999</v>
      </c>
      <c r="AC102" s="101">
        <f t="shared" si="509"/>
        <v>0.217</v>
      </c>
      <c r="AD102" s="101">
        <v>9884.0980999999992</v>
      </c>
      <c r="AE102" s="101">
        <f t="shared" si="510"/>
        <v>0.217</v>
      </c>
      <c r="AF102" s="101">
        <v>8015.8451999999997</v>
      </c>
      <c r="AG102" s="101">
        <f t="shared" si="511"/>
        <v>0.217</v>
      </c>
      <c r="AH102" s="101">
        <v>6500.7219999999998</v>
      </c>
      <c r="AI102" s="101">
        <f t="shared" si="512"/>
        <v>0.217</v>
      </c>
      <c r="AJ102" s="101">
        <v>5271.9813999999997</v>
      </c>
      <c r="AK102" s="101">
        <f t="shared" si="513"/>
        <v>0.217</v>
      </c>
      <c r="AL102" s="101">
        <v>4275.4924000000001</v>
      </c>
      <c r="AM102" s="101">
        <f t="shared" si="514"/>
        <v>0.217</v>
      </c>
      <c r="AN102" s="101">
        <v>3467.3557999999998</v>
      </c>
      <c r="AO102" s="101">
        <f t="shared" si="515"/>
        <v>0.217</v>
      </c>
      <c r="AP102" s="101">
        <v>2811.97</v>
      </c>
      <c r="AQ102" s="101">
        <f t="shared" si="516"/>
        <v>0.217</v>
      </c>
      <c r="AR102" s="101">
        <v>2280.4625999999998</v>
      </c>
      <c r="AS102" s="101">
        <f t="shared" si="517"/>
        <v>0.217</v>
      </c>
      <c r="AT102" s="101">
        <v>1849.4186</v>
      </c>
      <c r="AU102" s="101">
        <f t="shared" si="518"/>
        <v>0.217</v>
      </c>
      <c r="AV102" s="101">
        <v>1499.8489</v>
      </c>
      <c r="AW102" s="101">
        <f t="shared" si="519"/>
        <v>0.217</v>
      </c>
      <c r="AX102" s="195">
        <v>1216.3534</v>
      </c>
      <c r="AY102" s="188">
        <f t="shared" si="520"/>
        <v>0.217</v>
      </c>
      <c r="AZ102" s="188">
        <v>986.44309999999996</v>
      </c>
      <c r="BA102" s="188">
        <f t="shared" si="521"/>
        <v>0.217</v>
      </c>
      <c r="BB102" s="188">
        <v>799.9896</v>
      </c>
      <c r="BC102" s="188">
        <f t="shared" si="522"/>
        <v>0.217</v>
      </c>
      <c r="BD102" s="188">
        <v>648.77869999999996</v>
      </c>
      <c r="BE102" s="188">
        <f t="shared" si="523"/>
        <v>0.217</v>
      </c>
      <c r="BF102" s="188">
        <v>526.14909999999998</v>
      </c>
      <c r="BG102" s="188">
        <f t="shared" si="524"/>
        <v>0.217</v>
      </c>
      <c r="BH102" s="188">
        <v>424.69850000000002</v>
      </c>
      <c r="BI102" s="188">
        <f t="shared" si="525"/>
        <v>0.217</v>
      </c>
      <c r="BJ102" s="188">
        <v>346.4237</v>
      </c>
      <c r="BK102" s="188">
        <f t="shared" si="526"/>
        <v>0.217</v>
      </c>
      <c r="BL102" s="189">
        <v>280.94409999999999</v>
      </c>
      <c r="BM102" s="189">
        <f t="shared" si="527"/>
        <v>0.217</v>
      </c>
      <c r="BN102" s="189">
        <v>227.84110000000001</v>
      </c>
      <c r="BO102" s="189">
        <f t="shared" si="528"/>
        <v>0.217</v>
      </c>
      <c r="BP102" s="189">
        <v>184.77549999999999</v>
      </c>
      <c r="BQ102" s="189">
        <f t="shared" si="529"/>
        <v>0.217</v>
      </c>
      <c r="BR102" s="189">
        <v>149.85</v>
      </c>
      <c r="BS102" s="189">
        <f t="shared" si="530"/>
        <v>0.217</v>
      </c>
      <c r="BT102" s="189">
        <v>121.52589999999999</v>
      </c>
      <c r="BU102" s="189">
        <f t="shared" si="531"/>
        <v>0.217</v>
      </c>
      <c r="BV102" s="189">
        <v>98.555599999999998</v>
      </c>
      <c r="BW102" s="189">
        <f t="shared" si="532"/>
        <v>0.217</v>
      </c>
      <c r="BX102" s="189">
        <v>79.927000000000007</v>
      </c>
      <c r="BY102" s="189">
        <f t="shared" si="533"/>
        <v>0.217</v>
      </c>
      <c r="BZ102" s="189">
        <v>64.819500000000005</v>
      </c>
      <c r="CA102" s="189">
        <f t="shared" si="534"/>
        <v>0.217</v>
      </c>
      <c r="CB102" s="189">
        <v>52.567599999999999</v>
      </c>
      <c r="CC102" s="189">
        <f t="shared" si="535"/>
        <v>0.217</v>
      </c>
      <c r="CD102" s="189">
        <v>42.631500000000003</v>
      </c>
      <c r="CE102" s="189">
        <f t="shared" si="536"/>
        <v>0.217</v>
      </c>
      <c r="CF102" s="189">
        <v>34.573399999999999</v>
      </c>
      <c r="CG102" s="189">
        <f t="shared" si="537"/>
        <v>0.217</v>
      </c>
      <c r="CH102" s="189">
        <v>28.038499999999999</v>
      </c>
      <c r="CI102" s="189">
        <f t="shared" si="538"/>
        <v>0.217</v>
      </c>
      <c r="CJ102" s="189">
        <v>22.738800000000001</v>
      </c>
      <c r="CK102" s="189">
        <f t="shared" si="539"/>
        <v>0.217</v>
      </c>
      <c r="CL102" s="189">
        <v>18.440799999999999</v>
      </c>
      <c r="CM102" s="189">
        <f t="shared" si="540"/>
        <v>0.217</v>
      </c>
      <c r="CN102" s="189">
        <v>14.9552</v>
      </c>
      <c r="CO102" s="189">
        <f t="shared" si="541"/>
        <v>0.217</v>
      </c>
      <c r="CP102" s="189">
        <v>12.128399999999999</v>
      </c>
      <c r="CQ102" s="189">
        <f t="shared" si="542"/>
        <v>0.217</v>
      </c>
      <c r="CR102" s="189">
        <v>9.8360000000000003</v>
      </c>
      <c r="CS102" s="189">
        <f t="shared" si="543"/>
        <v>0.217</v>
      </c>
      <c r="CT102" s="189">
        <v>7.9767999999999999</v>
      </c>
      <c r="CU102" s="189">
        <f t="shared" si="544"/>
        <v>0.217</v>
      </c>
      <c r="CV102" s="189">
        <v>6.4690000000000003</v>
      </c>
      <c r="CW102" s="189">
        <f t="shared" si="545"/>
        <v>0.217</v>
      </c>
      <c r="CX102" s="189">
        <v>5.2462999999999997</v>
      </c>
      <c r="CY102" s="189">
        <f t="shared" si="546"/>
        <v>0.217</v>
      </c>
      <c r="CZ102" s="189">
        <v>4.2546999999999997</v>
      </c>
      <c r="DA102" s="189">
        <f t="shared" si="547"/>
        <v>0.217</v>
      </c>
      <c r="DB102" s="189">
        <v>3.4504999999999999</v>
      </c>
      <c r="DC102" s="189">
        <f t="shared" si="548"/>
        <v>0.217</v>
      </c>
      <c r="DD102" s="189">
        <v>2.7982999999999998</v>
      </c>
      <c r="DE102" s="189">
        <f t="shared" si="549"/>
        <v>0.217</v>
      </c>
      <c r="DF102" s="189">
        <v>2.2692999999999999</v>
      </c>
      <c r="DG102" s="189">
        <f t="shared" si="550"/>
        <v>0.217</v>
      </c>
      <c r="DH102" s="189">
        <v>1.8404</v>
      </c>
      <c r="DI102" s="189">
        <f t="shared" si="551"/>
        <v>0.217</v>
      </c>
      <c r="DJ102" s="189">
        <v>1.4924999999999999</v>
      </c>
      <c r="DK102" s="189">
        <f t="shared" si="552"/>
        <v>0.217</v>
      </c>
      <c r="DL102" s="189">
        <v>1.2103999999999999</v>
      </c>
      <c r="DM102" s="189">
        <f t="shared" si="553"/>
        <v>0.217</v>
      </c>
      <c r="DN102" s="184">
        <v>0.98160000000000003</v>
      </c>
      <c r="DO102" s="185">
        <f t="shared" si="554"/>
        <v>0.217</v>
      </c>
      <c r="DP102" s="185">
        <v>0.79610000000000003</v>
      </c>
      <c r="DQ102" s="185">
        <f t="shared" si="555"/>
        <v>0.217</v>
      </c>
      <c r="DR102" s="185">
        <v>0.64559999999999995</v>
      </c>
      <c r="DS102" s="185">
        <f t="shared" si="556"/>
        <v>0.217</v>
      </c>
      <c r="DT102" s="185">
        <v>0.52359999999999995</v>
      </c>
      <c r="DU102" s="185">
        <f t="shared" si="557"/>
        <v>0.217</v>
      </c>
      <c r="DV102" s="185">
        <v>0.42459999999999998</v>
      </c>
      <c r="DW102" s="185">
        <f t="shared" si="558"/>
        <v>0.217</v>
      </c>
      <c r="DX102" s="185">
        <v>0.34439999999999998</v>
      </c>
      <c r="DY102" s="185">
        <f t="shared" si="559"/>
        <v>0.217</v>
      </c>
      <c r="DZ102" s="185">
        <v>0.27929999999999999</v>
      </c>
      <c r="EA102" s="185">
        <f t="shared" si="560"/>
        <v>0.217</v>
      </c>
    </row>
    <row r="103" spans="1:131" ht="15" customHeight="1" x14ac:dyDescent="0.25">
      <c r="A103" s="42" t="s">
        <v>57</v>
      </c>
      <c r="B103" s="6">
        <v>55224</v>
      </c>
      <c r="C103" s="8" t="s">
        <v>61</v>
      </c>
      <c r="D103" s="67">
        <f>(LARGE('Annual Heat Inputs'!D103:K103,1)+LARGE('Annual Heat Inputs'!D103:K103,2)+LARGE('Annual Heat Inputs'!D103:K103,3))/3</f>
        <v>451020.1713333333</v>
      </c>
      <c r="E103" s="68">
        <v>1165162556</v>
      </c>
      <c r="F103" s="107">
        <f t="shared" si="375"/>
        <v>3.8708776643293821E-4</v>
      </c>
      <c r="G103" s="97">
        <v>161456</v>
      </c>
      <c r="H103" s="101">
        <f t="shared" si="376"/>
        <v>62.497642417196474</v>
      </c>
      <c r="I103" s="101">
        <f>MIN(H103,'SO2 Annual Emissions'!L103,' Retirement Adjustments'!D103)</f>
        <v>0.152</v>
      </c>
      <c r="J103" s="101">
        <v>80318.265899999999</v>
      </c>
      <c r="K103" s="101">
        <f t="shared" si="500"/>
        <v>0.152</v>
      </c>
      <c r="L103" s="101">
        <v>65136.826500000003</v>
      </c>
      <c r="M103" s="101">
        <f t="shared" si="501"/>
        <v>0.152</v>
      </c>
      <c r="N103" s="101">
        <v>52824.922500000001</v>
      </c>
      <c r="O103" s="101">
        <f t="shared" si="502"/>
        <v>0.152</v>
      </c>
      <c r="P103" s="101">
        <v>42840.1656</v>
      </c>
      <c r="Q103" s="101">
        <f t="shared" si="503"/>
        <v>0.152</v>
      </c>
      <c r="R103" s="101">
        <v>34742.6878</v>
      </c>
      <c r="S103" s="101">
        <f t="shared" si="504"/>
        <v>0.152</v>
      </c>
      <c r="T103" s="101">
        <v>28175.762999999999</v>
      </c>
      <c r="U103" s="101">
        <f t="shared" si="505"/>
        <v>0.152</v>
      </c>
      <c r="V103" s="101">
        <v>22850.0923</v>
      </c>
      <c r="W103" s="101">
        <f t="shared" si="506"/>
        <v>0.152</v>
      </c>
      <c r="X103" s="101">
        <v>18531.058700000001</v>
      </c>
      <c r="Y103" s="101">
        <f t="shared" si="507"/>
        <v>0.152</v>
      </c>
      <c r="Z103" s="101">
        <v>15028.391600000001</v>
      </c>
      <c r="AA103" s="101">
        <f t="shared" si="508"/>
        <v>0.152</v>
      </c>
      <c r="AB103" s="101">
        <v>12187.784799999999</v>
      </c>
      <c r="AC103" s="101">
        <f t="shared" si="509"/>
        <v>0.152</v>
      </c>
      <c r="AD103" s="101">
        <v>9884.0980999999992</v>
      </c>
      <c r="AE103" s="101">
        <f t="shared" si="510"/>
        <v>0.152</v>
      </c>
      <c r="AF103" s="101">
        <v>8015.8451999999997</v>
      </c>
      <c r="AG103" s="101">
        <f t="shared" si="511"/>
        <v>0.152</v>
      </c>
      <c r="AH103" s="101">
        <v>6500.7219999999998</v>
      </c>
      <c r="AI103" s="101">
        <f t="shared" si="512"/>
        <v>0.152</v>
      </c>
      <c r="AJ103" s="101">
        <v>5271.9813999999997</v>
      </c>
      <c r="AK103" s="101">
        <f t="shared" si="513"/>
        <v>0.152</v>
      </c>
      <c r="AL103" s="101">
        <v>4275.4924000000001</v>
      </c>
      <c r="AM103" s="101">
        <f t="shared" si="514"/>
        <v>0.152</v>
      </c>
      <c r="AN103" s="101">
        <v>3467.3557999999998</v>
      </c>
      <c r="AO103" s="101">
        <f t="shared" si="515"/>
        <v>0.152</v>
      </c>
      <c r="AP103" s="101">
        <v>2811.97</v>
      </c>
      <c r="AQ103" s="101">
        <f t="shared" si="516"/>
        <v>0.152</v>
      </c>
      <c r="AR103" s="101">
        <v>2280.4625999999998</v>
      </c>
      <c r="AS103" s="101">
        <f t="shared" si="517"/>
        <v>0.152</v>
      </c>
      <c r="AT103" s="101">
        <v>1849.4186</v>
      </c>
      <c r="AU103" s="101">
        <f t="shared" si="518"/>
        <v>0.152</v>
      </c>
      <c r="AV103" s="101">
        <v>1499.8489</v>
      </c>
      <c r="AW103" s="101">
        <f t="shared" si="519"/>
        <v>0.152</v>
      </c>
      <c r="AX103" s="195">
        <v>1216.3534</v>
      </c>
      <c r="AY103" s="188">
        <f t="shared" si="520"/>
        <v>0.152</v>
      </c>
      <c r="AZ103" s="188">
        <v>986.44309999999996</v>
      </c>
      <c r="BA103" s="188">
        <f t="shared" si="521"/>
        <v>0.152</v>
      </c>
      <c r="BB103" s="188">
        <v>799.9896</v>
      </c>
      <c r="BC103" s="188">
        <f t="shared" si="522"/>
        <v>0.152</v>
      </c>
      <c r="BD103" s="188">
        <v>648.77869999999996</v>
      </c>
      <c r="BE103" s="188">
        <f t="shared" si="523"/>
        <v>0.152</v>
      </c>
      <c r="BF103" s="188">
        <v>526.14909999999998</v>
      </c>
      <c r="BG103" s="188">
        <f t="shared" si="524"/>
        <v>0.152</v>
      </c>
      <c r="BH103" s="188">
        <v>424.69850000000002</v>
      </c>
      <c r="BI103" s="188">
        <f t="shared" si="525"/>
        <v>0.152</v>
      </c>
      <c r="BJ103" s="188">
        <v>346.4237</v>
      </c>
      <c r="BK103" s="188">
        <f t="shared" si="526"/>
        <v>0.152</v>
      </c>
      <c r="BL103" s="189">
        <v>280.94409999999999</v>
      </c>
      <c r="BM103" s="189">
        <f t="shared" si="527"/>
        <v>0.152</v>
      </c>
      <c r="BN103" s="189">
        <v>227.84110000000001</v>
      </c>
      <c r="BO103" s="189">
        <f t="shared" si="528"/>
        <v>0.152</v>
      </c>
      <c r="BP103" s="189">
        <v>184.77549999999999</v>
      </c>
      <c r="BQ103" s="189">
        <f t="shared" si="529"/>
        <v>0.152</v>
      </c>
      <c r="BR103" s="189">
        <v>149.85</v>
      </c>
      <c r="BS103" s="189">
        <f t="shared" si="530"/>
        <v>0.152</v>
      </c>
      <c r="BT103" s="189">
        <v>121.52589999999999</v>
      </c>
      <c r="BU103" s="189">
        <f t="shared" si="531"/>
        <v>0.152</v>
      </c>
      <c r="BV103" s="189">
        <v>98.555599999999998</v>
      </c>
      <c r="BW103" s="189">
        <f t="shared" si="532"/>
        <v>0.152</v>
      </c>
      <c r="BX103" s="189">
        <v>79.927000000000007</v>
      </c>
      <c r="BY103" s="189">
        <f t="shared" si="533"/>
        <v>0.152</v>
      </c>
      <c r="BZ103" s="189">
        <v>64.819500000000005</v>
      </c>
      <c r="CA103" s="189">
        <f t="shared" si="534"/>
        <v>0.152</v>
      </c>
      <c r="CB103" s="189">
        <v>52.567599999999999</v>
      </c>
      <c r="CC103" s="189">
        <f t="shared" si="535"/>
        <v>0.152</v>
      </c>
      <c r="CD103" s="189">
        <v>42.631500000000003</v>
      </c>
      <c r="CE103" s="189">
        <f t="shared" si="536"/>
        <v>0.152</v>
      </c>
      <c r="CF103" s="189">
        <v>34.573399999999999</v>
      </c>
      <c r="CG103" s="189">
        <f t="shared" si="537"/>
        <v>0.152</v>
      </c>
      <c r="CH103" s="189">
        <v>28.038499999999999</v>
      </c>
      <c r="CI103" s="189">
        <f t="shared" si="538"/>
        <v>0.152</v>
      </c>
      <c r="CJ103" s="189">
        <v>22.738800000000001</v>
      </c>
      <c r="CK103" s="189">
        <f t="shared" si="539"/>
        <v>0.152</v>
      </c>
      <c r="CL103" s="189">
        <v>18.440799999999999</v>
      </c>
      <c r="CM103" s="189">
        <f t="shared" si="540"/>
        <v>0.152</v>
      </c>
      <c r="CN103" s="189">
        <v>14.9552</v>
      </c>
      <c r="CO103" s="189">
        <f t="shared" si="541"/>
        <v>0.152</v>
      </c>
      <c r="CP103" s="189">
        <v>12.128399999999999</v>
      </c>
      <c r="CQ103" s="189">
        <f t="shared" si="542"/>
        <v>0.152</v>
      </c>
      <c r="CR103" s="189">
        <v>9.8360000000000003</v>
      </c>
      <c r="CS103" s="189">
        <f t="shared" si="543"/>
        <v>0.152</v>
      </c>
      <c r="CT103" s="189">
        <v>7.9767999999999999</v>
      </c>
      <c r="CU103" s="189">
        <f t="shared" si="544"/>
        <v>0.152</v>
      </c>
      <c r="CV103" s="189">
        <v>6.4690000000000003</v>
      </c>
      <c r="CW103" s="189">
        <f t="shared" si="545"/>
        <v>0.152</v>
      </c>
      <c r="CX103" s="189">
        <v>5.2462999999999997</v>
      </c>
      <c r="CY103" s="189">
        <f t="shared" si="546"/>
        <v>0.152</v>
      </c>
      <c r="CZ103" s="189">
        <v>4.2546999999999997</v>
      </c>
      <c r="DA103" s="189">
        <f t="shared" si="547"/>
        <v>0.152</v>
      </c>
      <c r="DB103" s="189">
        <v>3.4504999999999999</v>
      </c>
      <c r="DC103" s="189">
        <f t="shared" si="548"/>
        <v>0.152</v>
      </c>
      <c r="DD103" s="189">
        <v>2.7982999999999998</v>
      </c>
      <c r="DE103" s="189">
        <f t="shared" si="549"/>
        <v>0.152</v>
      </c>
      <c r="DF103" s="189">
        <v>2.2692999999999999</v>
      </c>
      <c r="DG103" s="189">
        <f t="shared" si="550"/>
        <v>0.152</v>
      </c>
      <c r="DH103" s="189">
        <v>1.8404</v>
      </c>
      <c r="DI103" s="189">
        <f t="shared" si="551"/>
        <v>0.152</v>
      </c>
      <c r="DJ103" s="189">
        <v>1.4924999999999999</v>
      </c>
      <c r="DK103" s="189">
        <f t="shared" si="552"/>
        <v>0.152</v>
      </c>
      <c r="DL103" s="189">
        <v>1.2103999999999999</v>
      </c>
      <c r="DM103" s="189">
        <f t="shared" si="553"/>
        <v>0.152</v>
      </c>
      <c r="DN103" s="184">
        <v>0.98160000000000003</v>
      </c>
      <c r="DO103" s="185">
        <f t="shared" si="554"/>
        <v>0.152</v>
      </c>
      <c r="DP103" s="185">
        <v>0.79610000000000003</v>
      </c>
      <c r="DQ103" s="185">
        <f t="shared" si="555"/>
        <v>0.152</v>
      </c>
      <c r="DR103" s="185">
        <v>0.64559999999999995</v>
      </c>
      <c r="DS103" s="185">
        <f t="shared" si="556"/>
        <v>0.152</v>
      </c>
      <c r="DT103" s="185">
        <v>0.52359999999999995</v>
      </c>
      <c r="DU103" s="185">
        <f t="shared" si="557"/>
        <v>0.152</v>
      </c>
      <c r="DV103" s="185">
        <v>0.42459999999999998</v>
      </c>
      <c r="DW103" s="185">
        <f t="shared" si="558"/>
        <v>0.152</v>
      </c>
      <c r="DX103" s="185">
        <v>0.34439999999999998</v>
      </c>
      <c r="DY103" s="185">
        <f t="shared" si="559"/>
        <v>0.152</v>
      </c>
      <c r="DZ103" s="185">
        <v>0.27929999999999999</v>
      </c>
      <c r="EA103" s="185">
        <f t="shared" si="560"/>
        <v>0.152</v>
      </c>
    </row>
    <row r="104" spans="1:131" ht="15" customHeight="1" x14ac:dyDescent="0.25">
      <c r="A104" s="42" t="s">
        <v>62</v>
      </c>
      <c r="B104" s="6">
        <v>1040</v>
      </c>
      <c r="C104" s="6">
        <v>1</v>
      </c>
      <c r="D104" s="67">
        <f>(LARGE('Annual Heat Inputs'!D104:K104,1)+LARGE('Annual Heat Inputs'!D104:K104,2)+LARGE('Annual Heat Inputs'!D104:K104,3))/3</f>
        <v>236593.85766666671</v>
      </c>
      <c r="E104" s="68">
        <v>1165162556</v>
      </c>
      <c r="F104" s="107">
        <f t="shared" si="375"/>
        <v>2.0305652327078962E-4</v>
      </c>
      <c r="G104" s="97">
        <v>161456</v>
      </c>
      <c r="H104" s="101">
        <f t="shared" si="376"/>
        <v>32.784694021208608</v>
      </c>
      <c r="I104" s="101">
        <f>MIN(H104,'SO2 Annual Emissions'!L104,' Retirement Adjustments'!D104)</f>
        <v>32.784694021208608</v>
      </c>
      <c r="J104" s="101">
        <v>80318.265899999999</v>
      </c>
      <c r="K104" s="101">
        <f t="shared" si="500"/>
        <v>32.784694021208608</v>
      </c>
      <c r="L104" s="101">
        <v>65136.826500000003</v>
      </c>
      <c r="M104" s="101">
        <f t="shared" si="501"/>
        <v>32.784694021208608</v>
      </c>
      <c r="N104" s="101">
        <v>52824.922500000001</v>
      </c>
      <c r="O104" s="101">
        <f t="shared" si="502"/>
        <v>32.784694021208608</v>
      </c>
      <c r="P104" s="101">
        <v>42840.1656</v>
      </c>
      <c r="Q104" s="101">
        <f t="shared" si="503"/>
        <v>32.784694021208608</v>
      </c>
      <c r="R104" s="101">
        <v>34742.6878</v>
      </c>
      <c r="S104" s="101">
        <f t="shared" si="504"/>
        <v>32.784694021208608</v>
      </c>
      <c r="T104" s="101">
        <v>28175.762999999999</v>
      </c>
      <c r="U104" s="101">
        <f t="shared" si="505"/>
        <v>32.784694021208608</v>
      </c>
      <c r="V104" s="101">
        <v>22850.0923</v>
      </c>
      <c r="W104" s="101">
        <f t="shared" si="506"/>
        <v>32.784694021208608</v>
      </c>
      <c r="X104" s="101">
        <v>18531.058700000001</v>
      </c>
      <c r="Y104" s="101">
        <f t="shared" si="507"/>
        <v>32.784694021208608</v>
      </c>
      <c r="Z104" s="101">
        <v>15028.391600000001</v>
      </c>
      <c r="AA104" s="101">
        <f t="shared" si="508"/>
        <v>32.784694021208608</v>
      </c>
      <c r="AB104" s="101">
        <v>12187.784799999999</v>
      </c>
      <c r="AC104" s="101">
        <f t="shared" si="509"/>
        <v>32.784694021208608</v>
      </c>
      <c r="AD104" s="101">
        <v>9884.0980999999992</v>
      </c>
      <c r="AE104" s="101">
        <f t="shared" si="510"/>
        <v>32.784694021208608</v>
      </c>
      <c r="AF104" s="101">
        <v>8015.8451999999997</v>
      </c>
      <c r="AG104" s="101">
        <f t="shared" si="511"/>
        <v>32.784694021208608</v>
      </c>
      <c r="AH104" s="101">
        <v>6500.7219999999998</v>
      </c>
      <c r="AI104" s="101">
        <f t="shared" si="512"/>
        <v>32.784694021208608</v>
      </c>
      <c r="AJ104" s="101">
        <v>5271.9813999999997</v>
      </c>
      <c r="AK104" s="101">
        <f t="shared" si="513"/>
        <v>32.784694021208608</v>
      </c>
      <c r="AL104" s="101">
        <v>4275.4924000000001</v>
      </c>
      <c r="AM104" s="101">
        <f t="shared" si="514"/>
        <v>32.784694021208608</v>
      </c>
      <c r="AN104" s="101">
        <v>3467.3557999999998</v>
      </c>
      <c r="AO104" s="101">
        <f t="shared" si="515"/>
        <v>32.784694021208608</v>
      </c>
      <c r="AP104" s="101">
        <v>2811.97</v>
      </c>
      <c r="AQ104" s="101">
        <f t="shared" si="516"/>
        <v>32.784694021208608</v>
      </c>
      <c r="AR104" s="101">
        <v>2280.4625999999998</v>
      </c>
      <c r="AS104" s="101">
        <f t="shared" si="517"/>
        <v>32.784694021208608</v>
      </c>
      <c r="AT104" s="101">
        <v>1849.4186</v>
      </c>
      <c r="AU104" s="101">
        <f t="shared" si="518"/>
        <v>32.784694021208608</v>
      </c>
      <c r="AV104" s="101">
        <v>1499.8489</v>
      </c>
      <c r="AW104" s="101">
        <f t="shared" si="519"/>
        <v>32.784694021208608</v>
      </c>
      <c r="AX104" s="195">
        <v>1216.3534</v>
      </c>
      <c r="AY104" s="188">
        <f t="shared" si="520"/>
        <v>32.784694021208608</v>
      </c>
      <c r="AZ104" s="188">
        <v>986.44309999999996</v>
      </c>
      <c r="BA104" s="188">
        <f t="shared" si="521"/>
        <v>32.784694021208608</v>
      </c>
      <c r="BB104" s="188">
        <v>799.9896</v>
      </c>
      <c r="BC104" s="188">
        <f t="shared" si="522"/>
        <v>32.784694021208608</v>
      </c>
      <c r="BD104" s="188">
        <v>648.77869999999996</v>
      </c>
      <c r="BE104" s="188">
        <f t="shared" si="523"/>
        <v>32.784694021208608</v>
      </c>
      <c r="BF104" s="188">
        <v>526.14909999999998</v>
      </c>
      <c r="BG104" s="188">
        <f t="shared" si="524"/>
        <v>32.784694021208608</v>
      </c>
      <c r="BH104" s="188">
        <v>424.69850000000002</v>
      </c>
      <c r="BI104" s="188">
        <f t="shared" si="525"/>
        <v>32.784694021208608</v>
      </c>
      <c r="BJ104" s="188">
        <v>346.4237</v>
      </c>
      <c r="BK104" s="188">
        <f t="shared" si="526"/>
        <v>32.784694021208608</v>
      </c>
      <c r="BL104" s="189">
        <v>280.94409999999999</v>
      </c>
      <c r="BM104" s="189">
        <f t="shared" si="527"/>
        <v>32.784694021208608</v>
      </c>
      <c r="BN104" s="189">
        <v>227.84110000000001</v>
      </c>
      <c r="BO104" s="189">
        <f t="shared" si="528"/>
        <v>32.784694021208608</v>
      </c>
      <c r="BP104" s="189">
        <v>184.77549999999999</v>
      </c>
      <c r="BQ104" s="189">
        <f t="shared" si="529"/>
        <v>32.784694021208608</v>
      </c>
      <c r="BR104" s="189">
        <v>149.85</v>
      </c>
      <c r="BS104" s="189">
        <f t="shared" si="530"/>
        <v>32.784694021208608</v>
      </c>
      <c r="BT104" s="189">
        <v>121.52589999999999</v>
      </c>
      <c r="BU104" s="189">
        <f t="shared" si="531"/>
        <v>32.784694021208608</v>
      </c>
      <c r="BV104" s="189">
        <v>98.555599999999998</v>
      </c>
      <c r="BW104" s="189">
        <f t="shared" si="532"/>
        <v>32.784694021208608</v>
      </c>
      <c r="BX104" s="189">
        <v>79.927000000000007</v>
      </c>
      <c r="BY104" s="189">
        <f t="shared" si="533"/>
        <v>32.784694021208608</v>
      </c>
      <c r="BZ104" s="189">
        <v>64.819500000000005</v>
      </c>
      <c r="CA104" s="189">
        <f t="shared" si="534"/>
        <v>32.784694021208608</v>
      </c>
      <c r="CB104" s="189">
        <v>52.567599999999999</v>
      </c>
      <c r="CC104" s="189">
        <f t="shared" si="535"/>
        <v>32.784694021208608</v>
      </c>
      <c r="CD104" s="189">
        <v>42.631500000000003</v>
      </c>
      <c r="CE104" s="189">
        <f t="shared" si="536"/>
        <v>32.784694021208608</v>
      </c>
      <c r="CF104" s="189">
        <v>34.573399999999999</v>
      </c>
      <c r="CG104" s="189">
        <f t="shared" si="537"/>
        <v>32.784694021208608</v>
      </c>
      <c r="CH104" s="189">
        <v>28.038499999999999</v>
      </c>
      <c r="CI104" s="189">
        <f t="shared" si="538"/>
        <v>32.784694021208608</v>
      </c>
      <c r="CJ104" s="189">
        <v>22.738800000000001</v>
      </c>
      <c r="CK104" s="189">
        <f t="shared" si="539"/>
        <v>32.784694021208608</v>
      </c>
      <c r="CL104" s="189">
        <v>18.440799999999999</v>
      </c>
      <c r="CM104" s="189">
        <f t="shared" si="540"/>
        <v>32.784694021208608</v>
      </c>
      <c r="CN104" s="189">
        <v>14.9552</v>
      </c>
      <c r="CO104" s="189">
        <f t="shared" si="541"/>
        <v>32.784694021208608</v>
      </c>
      <c r="CP104" s="189">
        <v>12.128399999999999</v>
      </c>
      <c r="CQ104" s="189">
        <f t="shared" si="542"/>
        <v>32.784694021208608</v>
      </c>
      <c r="CR104" s="189">
        <v>9.8360000000000003</v>
      </c>
      <c r="CS104" s="189">
        <f t="shared" si="543"/>
        <v>32.784694021208608</v>
      </c>
      <c r="CT104" s="189">
        <v>7.9767999999999999</v>
      </c>
      <c r="CU104" s="189">
        <f t="shared" si="544"/>
        <v>32.784694021208608</v>
      </c>
      <c r="CV104" s="189">
        <v>6.4690000000000003</v>
      </c>
      <c r="CW104" s="189">
        <f t="shared" si="545"/>
        <v>32.784694021208608</v>
      </c>
      <c r="CX104" s="189">
        <v>5.2462999999999997</v>
      </c>
      <c r="CY104" s="189">
        <f t="shared" si="546"/>
        <v>32.784694021208608</v>
      </c>
      <c r="CZ104" s="189">
        <v>4.2546999999999997</v>
      </c>
      <c r="DA104" s="189">
        <f t="shared" si="547"/>
        <v>32.784694021208608</v>
      </c>
      <c r="DB104" s="189">
        <v>3.4504999999999999</v>
      </c>
      <c r="DC104" s="189">
        <f t="shared" si="548"/>
        <v>32.784694021208608</v>
      </c>
      <c r="DD104" s="189">
        <v>2.7982999999999998</v>
      </c>
      <c r="DE104" s="189">
        <f t="shared" si="549"/>
        <v>32.784694021208608</v>
      </c>
      <c r="DF104" s="189">
        <v>2.2692999999999999</v>
      </c>
      <c r="DG104" s="189">
        <f t="shared" si="550"/>
        <v>32.784694021208608</v>
      </c>
      <c r="DH104" s="189">
        <v>1.8404</v>
      </c>
      <c r="DI104" s="189">
        <f t="shared" si="551"/>
        <v>32.784694021208608</v>
      </c>
      <c r="DJ104" s="189">
        <v>1.4924999999999999</v>
      </c>
      <c r="DK104" s="189">
        <f t="shared" si="552"/>
        <v>32.784694021208608</v>
      </c>
      <c r="DL104" s="189">
        <v>1.2103999999999999</v>
      </c>
      <c r="DM104" s="189">
        <f t="shared" si="553"/>
        <v>32.784694021208608</v>
      </c>
      <c r="DN104" s="184">
        <v>0.98160000000000003</v>
      </c>
      <c r="DO104" s="185">
        <f t="shared" si="554"/>
        <v>32.784694021208608</v>
      </c>
      <c r="DP104" s="185">
        <v>0.79610000000000003</v>
      </c>
      <c r="DQ104" s="185">
        <f t="shared" si="555"/>
        <v>32.784694021208608</v>
      </c>
      <c r="DR104" s="185">
        <v>0.64559999999999995</v>
      </c>
      <c r="DS104" s="185">
        <f t="shared" si="556"/>
        <v>32.784694021208608</v>
      </c>
      <c r="DT104" s="185">
        <v>0.52359999999999995</v>
      </c>
      <c r="DU104" s="185">
        <f t="shared" si="557"/>
        <v>32.784694021208608</v>
      </c>
      <c r="DV104" s="185">
        <v>0.42459999999999998</v>
      </c>
      <c r="DW104" s="185">
        <f t="shared" si="558"/>
        <v>32.784694021208608</v>
      </c>
      <c r="DX104" s="185">
        <v>0.34439999999999998</v>
      </c>
      <c r="DY104" s="185">
        <f t="shared" si="559"/>
        <v>32.784694021208608</v>
      </c>
      <c r="DZ104" s="185">
        <v>0.27929999999999999</v>
      </c>
      <c r="EA104" s="185">
        <f t="shared" si="560"/>
        <v>32.784694021208608</v>
      </c>
    </row>
    <row r="105" spans="1:131" ht="15" customHeight="1" x14ac:dyDescent="0.25">
      <c r="A105" s="42" t="s">
        <v>62</v>
      </c>
      <c r="B105" s="6">
        <v>1040</v>
      </c>
      <c r="C105" s="6">
        <v>2</v>
      </c>
      <c r="D105" s="67">
        <f>(LARGE('Annual Heat Inputs'!D105:K105,1)+LARGE('Annual Heat Inputs'!D105:K105,2)+LARGE('Annual Heat Inputs'!D105:K105,3))/3</f>
        <v>482713.38533333334</v>
      </c>
      <c r="E105" s="68">
        <v>1165162556</v>
      </c>
      <c r="F105" s="107">
        <f t="shared" si="375"/>
        <v>4.1428844657563245E-4</v>
      </c>
      <c r="G105" s="97">
        <v>161456</v>
      </c>
      <c r="H105" s="101">
        <f t="shared" si="376"/>
        <v>66.889355430315305</v>
      </c>
      <c r="I105" s="101">
        <f>MIN(H105,'SO2 Annual Emissions'!L105,' Retirement Adjustments'!D105)</f>
        <v>66.889355430315305</v>
      </c>
      <c r="J105" s="101">
        <v>80318.265899999999</v>
      </c>
      <c r="K105" s="101">
        <f t="shared" ref="K105" si="561">PRODUCT(F105,J105)+H105</f>
        <v>100.1642850416749</v>
      </c>
      <c r="L105" s="101">
        <v>65136.826500000003</v>
      </c>
      <c r="M105" s="101">
        <f t="shared" ref="M105" si="562">PRODUCT(F105,L105)+K105</f>
        <v>127.1497197072264</v>
      </c>
      <c r="N105" s="101">
        <v>52824.922500000001</v>
      </c>
      <c r="O105" s="101">
        <f t="shared" ref="O105" si="563">PRODUCT(F105,N105)+M105</f>
        <v>149.03447479022958</v>
      </c>
      <c r="P105" s="101">
        <v>42840.1656</v>
      </c>
      <c r="Q105" s="101">
        <f t="shared" ref="Q105" si="564">PRODUCT(F105,P105)+O105</f>
        <v>166.78266044769643</v>
      </c>
      <c r="R105" s="101">
        <v>34742.6878</v>
      </c>
      <c r="S105" s="101">
        <f t="shared" ref="S105" si="565">PRODUCT(F105,R105)+Q105</f>
        <v>181.17615460622062</v>
      </c>
      <c r="T105" s="101">
        <v>28175.762999999999</v>
      </c>
      <c r="U105" s="101">
        <f t="shared" ref="U105" si="566">PRODUCT(F105,T105)+S105</f>
        <v>192.8490476905738</v>
      </c>
      <c r="V105" s="101">
        <v>22850.0923</v>
      </c>
      <c r="W105" s="101">
        <f t="shared" ref="W105" si="567">PRODUCT(F105,V105)+U105</f>
        <v>202.31557693365062</v>
      </c>
      <c r="X105" s="101">
        <v>18531.058700000001</v>
      </c>
      <c r="Y105" s="101">
        <f t="shared" ref="Y105" si="568">PRODUCT(F105,X105)+W105</f>
        <v>209.99278045587548</v>
      </c>
      <c r="Z105" s="101">
        <v>15028.391600000001</v>
      </c>
      <c r="AA105" s="101">
        <f t="shared" ref="AA105" si="569">PRODUCT(F105,Z105)+Y105</f>
        <v>216.21886946636977</v>
      </c>
      <c r="AB105" s="101">
        <v>12187.784799999999</v>
      </c>
      <c r="AC105" s="101">
        <f t="shared" ref="AC105" si="570">PRODUCT(F105,AB105)+AA105</f>
        <v>221.26812789835986</v>
      </c>
      <c r="AD105" s="101">
        <v>9884.0980999999992</v>
      </c>
      <c r="AE105" s="101">
        <f t="shared" ref="AE105" si="571">PRODUCT(F105,AD105)+AC105</f>
        <v>225.36299554601001</v>
      </c>
      <c r="AF105" s="101">
        <v>8015.8451999999997</v>
      </c>
      <c r="AG105" s="101">
        <f t="shared" ref="AG105" si="572">PRODUCT(F105,AF105)+AE105</f>
        <v>228.68386760190876</v>
      </c>
      <c r="AH105" s="101">
        <v>6500.7219999999998</v>
      </c>
      <c r="AI105" s="101">
        <f t="shared" ref="AI105" si="573">PRODUCT(F105,AH105)+AG105</f>
        <v>231.37704162090878</v>
      </c>
      <c r="AJ105" s="101">
        <v>5271.9813999999997</v>
      </c>
      <c r="AK105" s="101">
        <f t="shared" ref="AK105" si="574">PRODUCT(F105,AJ105)+AI105</f>
        <v>233.56116260549041</v>
      </c>
      <c r="AL105" s="101">
        <v>4275.4924000000001</v>
      </c>
      <c r="AM105" s="101">
        <f t="shared" ref="AM105" si="575">PRODUCT(F105,AL105)+AK105</f>
        <v>235.33244971023234</v>
      </c>
      <c r="AN105" s="101">
        <v>3467.3557999999998</v>
      </c>
      <c r="AO105" s="101">
        <f t="shared" ref="AO105" si="576">PRODUCT(F105,AN105)+AM105</f>
        <v>236.76893515833936</v>
      </c>
      <c r="AP105" s="101">
        <v>2811.97</v>
      </c>
      <c r="AQ105" s="101">
        <f t="shared" ref="AQ105" si="577">PRODUCT(F105,AP105)+AO105</f>
        <v>237.93390184145665</v>
      </c>
      <c r="AR105" s="101">
        <v>2280.4625999999998</v>
      </c>
      <c r="AS105" s="101">
        <f t="shared" ref="AS105" si="578">PRODUCT(F105,AR105)+AQ105</f>
        <v>238.87867114948446</v>
      </c>
      <c r="AT105" s="101">
        <v>1849.4186</v>
      </c>
      <c r="AU105" s="101">
        <f t="shared" ref="AU105" si="579">PRODUCT(F105,AT105)+AS105</f>
        <v>239.64486390834654</v>
      </c>
      <c r="AV105" s="101">
        <v>1499.8489</v>
      </c>
      <c r="AW105" s="101">
        <f t="shared" ref="AW105" si="580">PRODUCT(F105,AV105)+AU105</f>
        <v>240.26623397922572</v>
      </c>
      <c r="AX105" s="195">
        <v>1216.3534</v>
      </c>
      <c r="AY105" s="188">
        <f t="shared" ref="AY105" si="581">PRODUCT(F105,AX105)+AW105</f>
        <v>240.7701551397987</v>
      </c>
      <c r="AZ105" s="188">
        <v>986.44309999999996</v>
      </c>
      <c r="BA105" s="188">
        <f t="shared" ref="BA105" si="582">PRODUCT(F105,AZ105)+AY105</f>
        <v>241.17882711933296</v>
      </c>
      <c r="BB105" s="188">
        <v>799.9896</v>
      </c>
      <c r="BC105" s="188">
        <f t="shared" ref="BC105" si="583">PRODUCT(F105,BB105)+BA105</f>
        <v>241.51025356799363</v>
      </c>
      <c r="BD105" s="188">
        <v>648.77869999999996</v>
      </c>
      <c r="BE105" s="188">
        <f t="shared" ref="BE105" si="584">PRODUCT(F105,BD105)+BC105</f>
        <v>241.77903508778797</v>
      </c>
      <c r="BF105" s="188">
        <v>526.14909999999998</v>
      </c>
      <c r="BG105" s="188">
        <f t="shared" ref="BG105" si="585">PRODUCT(F105,BF105)+BE105</f>
        <v>241.99701258109414</v>
      </c>
      <c r="BH105" s="188">
        <v>424.69850000000002</v>
      </c>
      <c r="BI105" s="188">
        <f t="shared" ref="BI105" si="586">PRODUCT(F105,BH105)+BG105</f>
        <v>242.17296026292215</v>
      </c>
      <c r="BJ105" s="188">
        <v>346.4237</v>
      </c>
      <c r="BK105" s="188">
        <f t="shared" ref="BK105" si="587">PRODUCT(F105,BJ105)+BI105</f>
        <v>242.31647959945212</v>
      </c>
      <c r="BL105" s="189">
        <v>280.94409999999999</v>
      </c>
      <c r="BM105" s="189">
        <f t="shared" ref="BM105" si="588">PRODUCT(F105,BL105)+BK105</f>
        <v>242.4328714942157</v>
      </c>
      <c r="BN105" s="189">
        <v>227.84110000000001</v>
      </c>
      <c r="BO105" s="189">
        <f t="shared" ref="BO105" si="589">PRODUCT(F105,BN105)+BM105</f>
        <v>242.52726342960079</v>
      </c>
      <c r="BP105" s="189">
        <v>184.77549999999999</v>
      </c>
      <c r="BQ105" s="189">
        <f t="shared" ref="BQ105" si="590">PRODUCT(F105,BP105)+BO105</f>
        <v>242.60381378446104</v>
      </c>
      <c r="BR105" s="189">
        <v>149.85</v>
      </c>
      <c r="BS105" s="189">
        <f t="shared" ref="BS105" si="591">PRODUCT(F105,BR105)+BQ105</f>
        <v>242.66589490818041</v>
      </c>
      <c r="BT105" s="189">
        <v>121.52589999999999</v>
      </c>
      <c r="BU105" s="189">
        <f t="shared" ref="BU105" si="592">PRODUCT(F105,BT105)+BS105</f>
        <v>242.71624168451012</v>
      </c>
      <c r="BV105" s="189">
        <v>98.555599999999998</v>
      </c>
      <c r="BW105" s="189">
        <f t="shared" ref="BW105" si="593">PRODUCT(F105,BV105)+BU105</f>
        <v>242.75707213093546</v>
      </c>
      <c r="BX105" s="189">
        <v>79.927000000000007</v>
      </c>
      <c r="BY105" s="189">
        <f t="shared" ref="BY105" si="594">PRODUCT(F105,BX105)+BW105</f>
        <v>242.7901849636049</v>
      </c>
      <c r="BZ105" s="189">
        <v>64.819500000000005</v>
      </c>
      <c r="CA105" s="189">
        <f t="shared" ref="CA105" si="595">PRODUCT(F105,BZ105)+BY105</f>
        <v>242.81703893356772</v>
      </c>
      <c r="CB105" s="189">
        <v>52.567599999999999</v>
      </c>
      <c r="CC105" s="189">
        <f t="shared" ref="CC105" si="596">PRODUCT(F105,CB105)+CA105</f>
        <v>242.83881708291193</v>
      </c>
      <c r="CD105" s="189">
        <v>42.631500000000003</v>
      </c>
      <c r="CE105" s="189">
        <f t="shared" ref="CE105" si="597">PRODUCT(F105,CD105)+CC105</f>
        <v>242.85647882082213</v>
      </c>
      <c r="CF105" s="189">
        <v>34.573399999999999</v>
      </c>
      <c r="CG105" s="189">
        <f t="shared" ref="CG105" si="598">PRODUCT(F105,CF105)+CE105</f>
        <v>242.87080218100098</v>
      </c>
      <c r="CH105" s="189">
        <v>28.038499999999999</v>
      </c>
      <c r="CI105" s="189">
        <f t="shared" ref="CI105" si="599">PRODUCT(F105,CH105)+CG105</f>
        <v>242.8824182076103</v>
      </c>
      <c r="CJ105" s="189">
        <v>22.738800000000001</v>
      </c>
      <c r="CK105" s="189">
        <f t="shared" ref="CK105" si="600">PRODUCT(F105,CJ105)+CI105</f>
        <v>242.89183862973928</v>
      </c>
      <c r="CL105" s="189">
        <v>18.440799999999999</v>
      </c>
      <c r="CM105" s="189">
        <f t="shared" ref="CM105" si="601">PRODUCT(F105,CL105)+CK105</f>
        <v>242.89947844012488</v>
      </c>
      <c r="CN105" s="189">
        <v>14.9552</v>
      </c>
      <c r="CO105" s="189">
        <f t="shared" ref="CO105" si="602">PRODUCT(F105,CN105)+CM105</f>
        <v>242.90567420670112</v>
      </c>
      <c r="CP105" s="189">
        <v>12.128399999999999</v>
      </c>
      <c r="CQ105" s="189">
        <f t="shared" ref="CQ105" si="603">PRODUCT(F105,CP105)+CO105</f>
        <v>242.91069886269656</v>
      </c>
      <c r="CR105" s="189">
        <v>9.8360000000000003</v>
      </c>
      <c r="CS105" s="189">
        <f t="shared" ref="CS105" si="604">PRODUCT(F105,CR105)+CQ105</f>
        <v>242.91477380385709</v>
      </c>
      <c r="CT105" s="189">
        <v>7.9767999999999999</v>
      </c>
      <c r="CU105" s="189">
        <f t="shared" ref="CU105" si="605">PRODUCT(F105,CT105)+CS105</f>
        <v>242.91807849993774</v>
      </c>
      <c r="CV105" s="189">
        <v>6.4690000000000003</v>
      </c>
      <c r="CW105" s="189">
        <f t="shared" ref="CW105" si="606">PRODUCT(F105,CV105)+CU105</f>
        <v>242.92075853189863</v>
      </c>
      <c r="CX105" s="189">
        <v>5.2462999999999997</v>
      </c>
      <c r="CY105" s="189">
        <f t="shared" ref="CY105" si="607">PRODUCT(F105,CX105)+CW105</f>
        <v>242.92293201337588</v>
      </c>
      <c r="CZ105" s="189">
        <v>4.2546999999999997</v>
      </c>
      <c r="DA105" s="189">
        <f t="shared" ref="DA105" si="608">PRODUCT(F105,CZ105)+CY105</f>
        <v>242.92469468642952</v>
      </c>
      <c r="DB105" s="189">
        <v>3.4504999999999999</v>
      </c>
      <c r="DC105" s="189">
        <f t="shared" ref="DC105" si="609">PRODUCT(F105,DB105)+DA105</f>
        <v>242.92612418871443</v>
      </c>
      <c r="DD105" s="189">
        <v>2.7982999999999998</v>
      </c>
      <c r="DE105" s="189">
        <f t="shared" ref="DE105" si="610">PRODUCT(F105,DD105)+DC105</f>
        <v>242.92728349207448</v>
      </c>
      <c r="DF105" s="189">
        <v>2.2692999999999999</v>
      </c>
      <c r="DG105" s="189">
        <f t="shared" ref="DG105" si="611">PRODUCT(F105,DF105)+DE105</f>
        <v>242.9282236368463</v>
      </c>
      <c r="DH105" s="189">
        <v>1.8404</v>
      </c>
      <c r="DI105" s="189">
        <f t="shared" ref="DI105" si="612">PRODUCT(F105,DH105)+DG105</f>
        <v>242.92898609330337</v>
      </c>
      <c r="DJ105" s="189">
        <v>1.4924999999999999</v>
      </c>
      <c r="DK105" s="189">
        <f t="shared" ref="DK105" si="613">PRODUCT(F105,DJ105)+DI105</f>
        <v>242.92960441880987</v>
      </c>
      <c r="DL105" s="189">
        <v>1.2103999999999999</v>
      </c>
      <c r="DM105" s="189">
        <f t="shared" ref="DM105" si="614">PRODUCT(F105,DL105)+DK105</f>
        <v>242.93010587354561</v>
      </c>
      <c r="DN105" s="184">
        <v>0.98160000000000003</v>
      </c>
      <c r="DO105" s="185">
        <f t="shared" ref="DO105" si="615">PRODUCT(F105,DN105)+DM105</f>
        <v>242.93051253908476</v>
      </c>
      <c r="DP105" s="185">
        <v>0.79610000000000003</v>
      </c>
      <c r="DQ105" s="185">
        <f t="shared" ref="DQ105" si="616">PRODUCT(F105,DP105)+DO105</f>
        <v>242.93084235411709</v>
      </c>
      <c r="DR105" s="185">
        <v>0.64559999999999995</v>
      </c>
      <c r="DS105" s="185">
        <f t="shared" ref="DS105" si="617">PRODUCT(F105,DR105)+DQ105</f>
        <v>242.93110981873821</v>
      </c>
      <c r="DT105" s="185">
        <v>0.52359999999999995</v>
      </c>
      <c r="DU105" s="185">
        <f t="shared" ref="DU105" si="618">PRODUCT(F105,DT105)+DS105</f>
        <v>242.93132674016883</v>
      </c>
      <c r="DV105" s="185">
        <v>0.42459999999999998</v>
      </c>
      <c r="DW105" s="185">
        <f t="shared" ref="DW105" si="619">PRODUCT(F105,DV105)+DU105</f>
        <v>242.93150264704323</v>
      </c>
      <c r="DX105" s="185">
        <v>0.34439999999999998</v>
      </c>
      <c r="DY105" s="185">
        <f t="shared" ref="DY105" si="620">PRODUCT(F105,DX105)+DW105</f>
        <v>242.93164532798423</v>
      </c>
      <c r="DZ105" s="185">
        <v>0.27929999999999999</v>
      </c>
      <c r="EA105" s="185">
        <f t="shared" ref="EA105" si="621">PRODUCT(F105,DZ105)+DY105</f>
        <v>242.93176103874737</v>
      </c>
    </row>
    <row r="106" spans="1:131" ht="15" customHeight="1" x14ac:dyDescent="0.25">
      <c r="A106" s="66" t="s">
        <v>64</v>
      </c>
      <c r="B106" s="79">
        <v>55259</v>
      </c>
      <c r="C106" s="80" t="s">
        <v>65</v>
      </c>
      <c r="D106" s="67">
        <f>(LARGE('Annual Heat Inputs'!D106:K106,1)+LARGE('Annual Heat Inputs'!D106:K106,2)+LARGE('Annual Heat Inputs'!D106:K106,3))/3</f>
        <v>13631005.014</v>
      </c>
      <c r="E106" s="68">
        <v>1165162556</v>
      </c>
      <c r="F106" s="107">
        <f t="shared" si="375"/>
        <v>1.1698801119043169E-2</v>
      </c>
      <c r="G106" s="97">
        <v>161456</v>
      </c>
      <c r="H106" s="101">
        <f t="shared" si="376"/>
        <v>1888.8416334762339</v>
      </c>
      <c r="I106" s="101">
        <f>MIN(H106,'SO2 Annual Emissions'!L106,' Retirement Adjustments'!D106)</f>
        <v>4.3979999999999997</v>
      </c>
      <c r="J106" s="101">
        <v>80318.265899999999</v>
      </c>
      <c r="K106" s="101">
        <f t="shared" ref="K106:K111" si="622">I106</f>
        <v>4.3979999999999997</v>
      </c>
      <c r="L106" s="101">
        <v>65136.826500000003</v>
      </c>
      <c r="M106" s="101">
        <f t="shared" ref="M106:M111" si="623">K106</f>
        <v>4.3979999999999997</v>
      </c>
      <c r="N106" s="101">
        <v>52824.922500000001</v>
      </c>
      <c r="O106" s="101">
        <f t="shared" ref="O106:O111" si="624">M106</f>
        <v>4.3979999999999997</v>
      </c>
      <c r="P106" s="101">
        <v>42840.1656</v>
      </c>
      <c r="Q106" s="101">
        <f t="shared" ref="Q106:Q111" si="625">O106</f>
        <v>4.3979999999999997</v>
      </c>
      <c r="R106" s="101">
        <v>34742.6878</v>
      </c>
      <c r="S106" s="101">
        <f t="shared" ref="S106:S111" si="626">Q106</f>
        <v>4.3979999999999997</v>
      </c>
      <c r="T106" s="101">
        <v>28175.762999999999</v>
      </c>
      <c r="U106" s="101">
        <f t="shared" ref="U106:U111" si="627">S106</f>
        <v>4.3979999999999997</v>
      </c>
      <c r="V106" s="101">
        <v>22850.0923</v>
      </c>
      <c r="W106" s="101">
        <f t="shared" ref="W106:W111" si="628">U106</f>
        <v>4.3979999999999997</v>
      </c>
      <c r="X106" s="101">
        <v>18531.058700000001</v>
      </c>
      <c r="Y106" s="101">
        <f t="shared" ref="Y106:Y111" si="629">W106</f>
        <v>4.3979999999999997</v>
      </c>
      <c r="Z106" s="101">
        <v>15028.391600000001</v>
      </c>
      <c r="AA106" s="101">
        <f t="shared" ref="AA106:AA111" si="630">Y106</f>
        <v>4.3979999999999997</v>
      </c>
      <c r="AB106" s="101">
        <v>12187.784799999999</v>
      </c>
      <c r="AC106" s="101">
        <f t="shared" ref="AC106:AC111" si="631">AA106</f>
        <v>4.3979999999999997</v>
      </c>
      <c r="AD106" s="101">
        <v>9884.0980999999992</v>
      </c>
      <c r="AE106" s="101">
        <f t="shared" ref="AE106:AE111" si="632">AC106</f>
        <v>4.3979999999999997</v>
      </c>
      <c r="AF106" s="101">
        <v>8015.8451999999997</v>
      </c>
      <c r="AG106" s="101">
        <f t="shared" ref="AG106:AG111" si="633">AE106</f>
        <v>4.3979999999999997</v>
      </c>
      <c r="AH106" s="101">
        <v>6500.7219999999998</v>
      </c>
      <c r="AI106" s="101">
        <f t="shared" ref="AI106:AI111" si="634">AG106</f>
        <v>4.3979999999999997</v>
      </c>
      <c r="AJ106" s="101">
        <v>5271.9813999999997</v>
      </c>
      <c r="AK106" s="101">
        <f t="shared" ref="AK106:AK111" si="635">AI106</f>
        <v>4.3979999999999997</v>
      </c>
      <c r="AL106" s="101">
        <v>4275.4924000000001</v>
      </c>
      <c r="AM106" s="101">
        <f t="shared" ref="AM106:AM111" si="636">AK106</f>
        <v>4.3979999999999997</v>
      </c>
      <c r="AN106" s="101">
        <v>3467.3557999999998</v>
      </c>
      <c r="AO106" s="101">
        <f t="shared" ref="AO106:AO111" si="637">AM106</f>
        <v>4.3979999999999997</v>
      </c>
      <c r="AP106" s="101">
        <v>2811.97</v>
      </c>
      <c r="AQ106" s="101">
        <f t="shared" ref="AQ106:AQ111" si="638">AO106</f>
        <v>4.3979999999999997</v>
      </c>
      <c r="AR106" s="101">
        <v>2280.4625999999998</v>
      </c>
      <c r="AS106" s="101">
        <f t="shared" ref="AS106:AS111" si="639">AQ106</f>
        <v>4.3979999999999997</v>
      </c>
      <c r="AT106" s="101">
        <v>1849.4186</v>
      </c>
      <c r="AU106" s="101">
        <f t="shared" ref="AU106:AU111" si="640">AS106</f>
        <v>4.3979999999999997</v>
      </c>
      <c r="AV106" s="101">
        <v>1499.8489</v>
      </c>
      <c r="AW106" s="101">
        <f t="shared" ref="AW106:AW111" si="641">AU106</f>
        <v>4.3979999999999997</v>
      </c>
      <c r="AX106" s="195">
        <v>1216.3534</v>
      </c>
      <c r="AY106" s="188">
        <f t="shared" ref="AY106:AY111" si="642">AW106</f>
        <v>4.3979999999999997</v>
      </c>
      <c r="AZ106" s="188">
        <v>986.44309999999996</v>
      </c>
      <c r="BA106" s="188">
        <f t="shared" ref="BA106:BA111" si="643">AY106</f>
        <v>4.3979999999999997</v>
      </c>
      <c r="BB106" s="188">
        <v>799.9896</v>
      </c>
      <c r="BC106" s="188">
        <f t="shared" ref="BC106:BC111" si="644">BA106</f>
        <v>4.3979999999999997</v>
      </c>
      <c r="BD106" s="188">
        <v>648.77869999999996</v>
      </c>
      <c r="BE106" s="188">
        <f t="shared" ref="BE106:BE111" si="645">BC106</f>
        <v>4.3979999999999997</v>
      </c>
      <c r="BF106" s="188">
        <v>526.14909999999998</v>
      </c>
      <c r="BG106" s="188">
        <f t="shared" ref="BG106:BG111" si="646">BE106</f>
        <v>4.3979999999999997</v>
      </c>
      <c r="BH106" s="188">
        <v>424.69850000000002</v>
      </c>
      <c r="BI106" s="188">
        <f t="shared" ref="BI106:BI111" si="647">BG106</f>
        <v>4.3979999999999997</v>
      </c>
      <c r="BJ106" s="188">
        <v>346.4237</v>
      </c>
      <c r="BK106" s="188">
        <f t="shared" ref="BK106:BK111" si="648">BI106</f>
        <v>4.3979999999999997</v>
      </c>
      <c r="BL106" s="189">
        <v>280.94409999999999</v>
      </c>
      <c r="BM106" s="189">
        <f t="shared" ref="BM106:BM111" si="649">BK106</f>
        <v>4.3979999999999997</v>
      </c>
      <c r="BN106" s="189">
        <v>227.84110000000001</v>
      </c>
      <c r="BO106" s="189">
        <f t="shared" ref="BO106:BO111" si="650">BM106</f>
        <v>4.3979999999999997</v>
      </c>
      <c r="BP106" s="189">
        <v>184.77549999999999</v>
      </c>
      <c r="BQ106" s="189">
        <f t="shared" ref="BQ106:BQ111" si="651">BO106</f>
        <v>4.3979999999999997</v>
      </c>
      <c r="BR106" s="189">
        <v>149.85</v>
      </c>
      <c r="BS106" s="189">
        <f t="shared" ref="BS106:BS111" si="652">BQ106</f>
        <v>4.3979999999999997</v>
      </c>
      <c r="BT106" s="189">
        <v>121.52589999999999</v>
      </c>
      <c r="BU106" s="189">
        <f t="shared" ref="BU106:BU111" si="653">BS106</f>
        <v>4.3979999999999997</v>
      </c>
      <c r="BV106" s="189">
        <v>98.555599999999998</v>
      </c>
      <c r="BW106" s="189">
        <f t="shared" ref="BW106:BW111" si="654">BU106</f>
        <v>4.3979999999999997</v>
      </c>
      <c r="BX106" s="189">
        <v>79.927000000000007</v>
      </c>
      <c r="BY106" s="189">
        <f t="shared" ref="BY106:BY111" si="655">BW106</f>
        <v>4.3979999999999997</v>
      </c>
      <c r="BZ106" s="189">
        <v>64.819500000000005</v>
      </c>
      <c r="CA106" s="189">
        <f t="shared" ref="CA106:CA111" si="656">BY106</f>
        <v>4.3979999999999997</v>
      </c>
      <c r="CB106" s="189">
        <v>52.567599999999999</v>
      </c>
      <c r="CC106" s="189">
        <f t="shared" ref="CC106:CC111" si="657">CA106</f>
        <v>4.3979999999999997</v>
      </c>
      <c r="CD106" s="189">
        <v>42.631500000000003</v>
      </c>
      <c r="CE106" s="189">
        <f t="shared" ref="CE106:CE111" si="658">CC106</f>
        <v>4.3979999999999997</v>
      </c>
      <c r="CF106" s="189">
        <v>34.573399999999999</v>
      </c>
      <c r="CG106" s="189">
        <f t="shared" ref="CG106:CG111" si="659">CE106</f>
        <v>4.3979999999999997</v>
      </c>
      <c r="CH106" s="189">
        <v>28.038499999999999</v>
      </c>
      <c r="CI106" s="189">
        <f t="shared" ref="CI106:CI111" si="660">CG106</f>
        <v>4.3979999999999997</v>
      </c>
      <c r="CJ106" s="189">
        <v>22.738800000000001</v>
      </c>
      <c r="CK106" s="189">
        <f t="shared" ref="CK106:CK111" si="661">CI106</f>
        <v>4.3979999999999997</v>
      </c>
      <c r="CL106" s="189">
        <v>18.440799999999999</v>
      </c>
      <c r="CM106" s="189">
        <f t="shared" ref="CM106:CM111" si="662">CK106</f>
        <v>4.3979999999999997</v>
      </c>
      <c r="CN106" s="189">
        <v>14.9552</v>
      </c>
      <c r="CO106" s="189">
        <f t="shared" ref="CO106:CO111" si="663">CM106</f>
        <v>4.3979999999999997</v>
      </c>
      <c r="CP106" s="189">
        <v>12.128399999999999</v>
      </c>
      <c r="CQ106" s="189">
        <f t="shared" ref="CQ106:CQ111" si="664">CO106</f>
        <v>4.3979999999999997</v>
      </c>
      <c r="CR106" s="189">
        <v>9.8360000000000003</v>
      </c>
      <c r="CS106" s="189">
        <f t="shared" ref="CS106:CS111" si="665">CQ106</f>
        <v>4.3979999999999997</v>
      </c>
      <c r="CT106" s="189">
        <v>7.9767999999999999</v>
      </c>
      <c r="CU106" s="189">
        <f t="shared" ref="CU106:CU111" si="666">CS106</f>
        <v>4.3979999999999997</v>
      </c>
      <c r="CV106" s="189">
        <v>6.4690000000000003</v>
      </c>
      <c r="CW106" s="189">
        <f t="shared" ref="CW106:CW111" si="667">CU106</f>
        <v>4.3979999999999997</v>
      </c>
      <c r="CX106" s="189">
        <v>5.2462999999999997</v>
      </c>
      <c r="CY106" s="189">
        <f t="shared" ref="CY106:CY111" si="668">CW106</f>
        <v>4.3979999999999997</v>
      </c>
      <c r="CZ106" s="189">
        <v>4.2546999999999997</v>
      </c>
      <c r="DA106" s="189">
        <f t="shared" ref="DA106:DA111" si="669">CY106</f>
        <v>4.3979999999999997</v>
      </c>
      <c r="DB106" s="189">
        <v>3.4504999999999999</v>
      </c>
      <c r="DC106" s="189">
        <f t="shared" ref="DC106:DC111" si="670">DA106</f>
        <v>4.3979999999999997</v>
      </c>
      <c r="DD106" s="189">
        <v>2.7982999999999998</v>
      </c>
      <c r="DE106" s="189">
        <f t="shared" ref="DE106:DE111" si="671">DC106</f>
        <v>4.3979999999999997</v>
      </c>
      <c r="DF106" s="189">
        <v>2.2692999999999999</v>
      </c>
      <c r="DG106" s="189">
        <f t="shared" ref="DG106:DG111" si="672">DE106</f>
        <v>4.3979999999999997</v>
      </c>
      <c r="DH106" s="189">
        <v>1.8404</v>
      </c>
      <c r="DI106" s="189">
        <f t="shared" ref="DI106:DI111" si="673">DG106</f>
        <v>4.3979999999999997</v>
      </c>
      <c r="DJ106" s="189">
        <v>1.4924999999999999</v>
      </c>
      <c r="DK106" s="189">
        <f t="shared" ref="DK106:DK111" si="674">DI106</f>
        <v>4.3979999999999997</v>
      </c>
      <c r="DL106" s="189">
        <v>1.2103999999999999</v>
      </c>
      <c r="DM106" s="189">
        <f t="shared" ref="DM106:DM111" si="675">DK106</f>
        <v>4.3979999999999997</v>
      </c>
      <c r="DN106" s="184">
        <v>0.98160000000000003</v>
      </c>
      <c r="DO106" s="185">
        <f t="shared" ref="DO106:DO111" si="676">DM106</f>
        <v>4.3979999999999997</v>
      </c>
      <c r="DP106" s="185">
        <v>0.79610000000000003</v>
      </c>
      <c r="DQ106" s="185">
        <f t="shared" ref="DQ106:DQ111" si="677">DO106</f>
        <v>4.3979999999999997</v>
      </c>
      <c r="DR106" s="185">
        <v>0.64559999999999995</v>
      </c>
      <c r="DS106" s="185">
        <f t="shared" ref="DS106:DS111" si="678">DQ106</f>
        <v>4.3979999999999997</v>
      </c>
      <c r="DT106" s="185">
        <v>0.52359999999999995</v>
      </c>
      <c r="DU106" s="185">
        <f t="shared" ref="DU106:DU111" si="679">DS106</f>
        <v>4.3979999999999997</v>
      </c>
      <c r="DV106" s="185">
        <v>0.42459999999999998</v>
      </c>
      <c r="DW106" s="185">
        <f t="shared" ref="DW106:DW111" si="680">DU106</f>
        <v>4.3979999999999997</v>
      </c>
      <c r="DX106" s="185">
        <v>0.34439999999999998</v>
      </c>
      <c r="DY106" s="185">
        <f t="shared" ref="DY106:DY111" si="681">DW106</f>
        <v>4.3979999999999997</v>
      </c>
      <c r="DZ106" s="185">
        <v>0.27929999999999999</v>
      </c>
      <c r="EA106" s="185">
        <f t="shared" ref="EA106:EA111" si="682">DY106</f>
        <v>4.3979999999999997</v>
      </c>
    </row>
    <row r="107" spans="1:131" ht="15" customHeight="1" x14ac:dyDescent="0.25">
      <c r="A107" s="66" t="s">
        <v>64</v>
      </c>
      <c r="B107" s="79">
        <v>55259</v>
      </c>
      <c r="C107" s="80" t="s">
        <v>66</v>
      </c>
      <c r="D107" s="67">
        <f>(LARGE('Annual Heat Inputs'!D107:K107,1)+LARGE('Annual Heat Inputs'!D107:K107,2)+LARGE('Annual Heat Inputs'!D107:K107,3))/3</f>
        <v>12750924.466666667</v>
      </c>
      <c r="E107" s="68">
        <v>1165162556</v>
      </c>
      <c r="F107" s="107">
        <f t="shared" si="375"/>
        <v>1.0943472566128933E-2</v>
      </c>
      <c r="G107" s="97">
        <v>161456</v>
      </c>
      <c r="H107" s="101">
        <f t="shared" si="376"/>
        <v>1766.889306636913</v>
      </c>
      <c r="I107" s="101">
        <f>MIN(H107,'SO2 Annual Emissions'!L107,' Retirement Adjustments'!D107)</f>
        <v>3.9670000000000001</v>
      </c>
      <c r="J107" s="101">
        <v>80318.265899999999</v>
      </c>
      <c r="K107" s="101">
        <f t="shared" si="622"/>
        <v>3.9670000000000001</v>
      </c>
      <c r="L107" s="101">
        <v>65136.826500000003</v>
      </c>
      <c r="M107" s="101">
        <f t="shared" si="623"/>
        <v>3.9670000000000001</v>
      </c>
      <c r="N107" s="101">
        <v>52824.922500000001</v>
      </c>
      <c r="O107" s="101">
        <f t="shared" si="624"/>
        <v>3.9670000000000001</v>
      </c>
      <c r="P107" s="101">
        <v>42840.1656</v>
      </c>
      <c r="Q107" s="101">
        <f t="shared" si="625"/>
        <v>3.9670000000000001</v>
      </c>
      <c r="R107" s="101">
        <v>34742.6878</v>
      </c>
      <c r="S107" s="101">
        <f t="shared" si="626"/>
        <v>3.9670000000000001</v>
      </c>
      <c r="T107" s="101">
        <v>28175.762999999999</v>
      </c>
      <c r="U107" s="101">
        <f t="shared" si="627"/>
        <v>3.9670000000000001</v>
      </c>
      <c r="V107" s="101">
        <v>22850.0923</v>
      </c>
      <c r="W107" s="101">
        <f t="shared" si="628"/>
        <v>3.9670000000000001</v>
      </c>
      <c r="X107" s="101">
        <v>18531.058700000001</v>
      </c>
      <c r="Y107" s="101">
        <f t="shared" si="629"/>
        <v>3.9670000000000001</v>
      </c>
      <c r="Z107" s="101">
        <v>15028.391600000001</v>
      </c>
      <c r="AA107" s="101">
        <f t="shared" si="630"/>
        <v>3.9670000000000001</v>
      </c>
      <c r="AB107" s="101">
        <v>12187.784799999999</v>
      </c>
      <c r="AC107" s="101">
        <f t="shared" si="631"/>
        <v>3.9670000000000001</v>
      </c>
      <c r="AD107" s="101">
        <v>9884.0980999999992</v>
      </c>
      <c r="AE107" s="101">
        <f t="shared" si="632"/>
        <v>3.9670000000000001</v>
      </c>
      <c r="AF107" s="101">
        <v>8015.8451999999997</v>
      </c>
      <c r="AG107" s="101">
        <f t="shared" si="633"/>
        <v>3.9670000000000001</v>
      </c>
      <c r="AH107" s="101">
        <v>6500.7219999999998</v>
      </c>
      <c r="AI107" s="101">
        <f t="shared" si="634"/>
        <v>3.9670000000000001</v>
      </c>
      <c r="AJ107" s="101">
        <v>5271.9813999999997</v>
      </c>
      <c r="AK107" s="101">
        <f t="shared" si="635"/>
        <v>3.9670000000000001</v>
      </c>
      <c r="AL107" s="101">
        <v>4275.4924000000001</v>
      </c>
      <c r="AM107" s="101">
        <f t="shared" si="636"/>
        <v>3.9670000000000001</v>
      </c>
      <c r="AN107" s="101">
        <v>3467.3557999999998</v>
      </c>
      <c r="AO107" s="101">
        <f t="shared" si="637"/>
        <v>3.9670000000000001</v>
      </c>
      <c r="AP107" s="101">
        <v>2811.97</v>
      </c>
      <c r="AQ107" s="101">
        <f t="shared" si="638"/>
        <v>3.9670000000000001</v>
      </c>
      <c r="AR107" s="101">
        <v>2280.4625999999998</v>
      </c>
      <c r="AS107" s="101">
        <f t="shared" si="639"/>
        <v>3.9670000000000001</v>
      </c>
      <c r="AT107" s="101">
        <v>1849.4186</v>
      </c>
      <c r="AU107" s="101">
        <f t="shared" si="640"/>
        <v>3.9670000000000001</v>
      </c>
      <c r="AV107" s="101">
        <v>1499.8489</v>
      </c>
      <c r="AW107" s="101">
        <f t="shared" si="641"/>
        <v>3.9670000000000001</v>
      </c>
      <c r="AX107" s="195">
        <v>1216.3534</v>
      </c>
      <c r="AY107" s="188">
        <f t="shared" si="642"/>
        <v>3.9670000000000001</v>
      </c>
      <c r="AZ107" s="188">
        <v>986.44309999999996</v>
      </c>
      <c r="BA107" s="188">
        <f t="shared" si="643"/>
        <v>3.9670000000000001</v>
      </c>
      <c r="BB107" s="188">
        <v>799.9896</v>
      </c>
      <c r="BC107" s="188">
        <f t="shared" si="644"/>
        <v>3.9670000000000001</v>
      </c>
      <c r="BD107" s="188">
        <v>648.77869999999996</v>
      </c>
      <c r="BE107" s="188">
        <f t="shared" si="645"/>
        <v>3.9670000000000001</v>
      </c>
      <c r="BF107" s="188">
        <v>526.14909999999998</v>
      </c>
      <c r="BG107" s="188">
        <f t="shared" si="646"/>
        <v>3.9670000000000001</v>
      </c>
      <c r="BH107" s="188">
        <v>424.69850000000002</v>
      </c>
      <c r="BI107" s="188">
        <f t="shared" si="647"/>
        <v>3.9670000000000001</v>
      </c>
      <c r="BJ107" s="188">
        <v>346.4237</v>
      </c>
      <c r="BK107" s="188">
        <f t="shared" si="648"/>
        <v>3.9670000000000001</v>
      </c>
      <c r="BL107" s="189">
        <v>280.94409999999999</v>
      </c>
      <c r="BM107" s="189">
        <f t="shared" si="649"/>
        <v>3.9670000000000001</v>
      </c>
      <c r="BN107" s="189">
        <v>227.84110000000001</v>
      </c>
      <c r="BO107" s="189">
        <f t="shared" si="650"/>
        <v>3.9670000000000001</v>
      </c>
      <c r="BP107" s="189">
        <v>184.77549999999999</v>
      </c>
      <c r="BQ107" s="189">
        <f t="shared" si="651"/>
        <v>3.9670000000000001</v>
      </c>
      <c r="BR107" s="189">
        <v>149.85</v>
      </c>
      <c r="BS107" s="189">
        <f t="shared" si="652"/>
        <v>3.9670000000000001</v>
      </c>
      <c r="BT107" s="189">
        <v>121.52589999999999</v>
      </c>
      <c r="BU107" s="189">
        <f t="shared" si="653"/>
        <v>3.9670000000000001</v>
      </c>
      <c r="BV107" s="189">
        <v>98.555599999999998</v>
      </c>
      <c r="BW107" s="189">
        <f t="shared" si="654"/>
        <v>3.9670000000000001</v>
      </c>
      <c r="BX107" s="189">
        <v>79.927000000000007</v>
      </c>
      <c r="BY107" s="189">
        <f t="shared" si="655"/>
        <v>3.9670000000000001</v>
      </c>
      <c r="BZ107" s="189">
        <v>64.819500000000005</v>
      </c>
      <c r="CA107" s="189">
        <f t="shared" si="656"/>
        <v>3.9670000000000001</v>
      </c>
      <c r="CB107" s="189">
        <v>52.567599999999999</v>
      </c>
      <c r="CC107" s="189">
        <f t="shared" si="657"/>
        <v>3.9670000000000001</v>
      </c>
      <c r="CD107" s="189">
        <v>42.631500000000003</v>
      </c>
      <c r="CE107" s="189">
        <f t="shared" si="658"/>
        <v>3.9670000000000001</v>
      </c>
      <c r="CF107" s="189">
        <v>34.573399999999999</v>
      </c>
      <c r="CG107" s="189">
        <f t="shared" si="659"/>
        <v>3.9670000000000001</v>
      </c>
      <c r="CH107" s="189">
        <v>28.038499999999999</v>
      </c>
      <c r="CI107" s="189">
        <f t="shared" si="660"/>
        <v>3.9670000000000001</v>
      </c>
      <c r="CJ107" s="189">
        <v>22.738800000000001</v>
      </c>
      <c r="CK107" s="189">
        <f t="shared" si="661"/>
        <v>3.9670000000000001</v>
      </c>
      <c r="CL107" s="189">
        <v>18.440799999999999</v>
      </c>
      <c r="CM107" s="189">
        <f t="shared" si="662"/>
        <v>3.9670000000000001</v>
      </c>
      <c r="CN107" s="189">
        <v>14.9552</v>
      </c>
      <c r="CO107" s="189">
        <f t="shared" si="663"/>
        <v>3.9670000000000001</v>
      </c>
      <c r="CP107" s="189">
        <v>12.128399999999999</v>
      </c>
      <c r="CQ107" s="189">
        <f t="shared" si="664"/>
        <v>3.9670000000000001</v>
      </c>
      <c r="CR107" s="189">
        <v>9.8360000000000003</v>
      </c>
      <c r="CS107" s="189">
        <f t="shared" si="665"/>
        <v>3.9670000000000001</v>
      </c>
      <c r="CT107" s="189">
        <v>7.9767999999999999</v>
      </c>
      <c r="CU107" s="189">
        <f t="shared" si="666"/>
        <v>3.9670000000000001</v>
      </c>
      <c r="CV107" s="189">
        <v>6.4690000000000003</v>
      </c>
      <c r="CW107" s="189">
        <f t="shared" si="667"/>
        <v>3.9670000000000001</v>
      </c>
      <c r="CX107" s="189">
        <v>5.2462999999999997</v>
      </c>
      <c r="CY107" s="189">
        <f t="shared" si="668"/>
        <v>3.9670000000000001</v>
      </c>
      <c r="CZ107" s="189">
        <v>4.2546999999999997</v>
      </c>
      <c r="DA107" s="189">
        <f t="shared" si="669"/>
        <v>3.9670000000000001</v>
      </c>
      <c r="DB107" s="189">
        <v>3.4504999999999999</v>
      </c>
      <c r="DC107" s="189">
        <f t="shared" si="670"/>
        <v>3.9670000000000001</v>
      </c>
      <c r="DD107" s="189">
        <v>2.7982999999999998</v>
      </c>
      <c r="DE107" s="189">
        <f t="shared" si="671"/>
        <v>3.9670000000000001</v>
      </c>
      <c r="DF107" s="189">
        <v>2.2692999999999999</v>
      </c>
      <c r="DG107" s="189">
        <f t="shared" si="672"/>
        <v>3.9670000000000001</v>
      </c>
      <c r="DH107" s="189">
        <v>1.8404</v>
      </c>
      <c r="DI107" s="189">
        <f t="shared" si="673"/>
        <v>3.9670000000000001</v>
      </c>
      <c r="DJ107" s="189">
        <v>1.4924999999999999</v>
      </c>
      <c r="DK107" s="189">
        <f t="shared" si="674"/>
        <v>3.9670000000000001</v>
      </c>
      <c r="DL107" s="189">
        <v>1.2103999999999999</v>
      </c>
      <c r="DM107" s="189">
        <f t="shared" si="675"/>
        <v>3.9670000000000001</v>
      </c>
      <c r="DN107" s="184">
        <v>0.98160000000000003</v>
      </c>
      <c r="DO107" s="185">
        <f t="shared" si="676"/>
        <v>3.9670000000000001</v>
      </c>
      <c r="DP107" s="185">
        <v>0.79610000000000003</v>
      </c>
      <c r="DQ107" s="185">
        <f t="shared" si="677"/>
        <v>3.9670000000000001</v>
      </c>
      <c r="DR107" s="185">
        <v>0.64559999999999995</v>
      </c>
      <c r="DS107" s="185">
        <f t="shared" si="678"/>
        <v>3.9670000000000001</v>
      </c>
      <c r="DT107" s="185">
        <v>0.52359999999999995</v>
      </c>
      <c r="DU107" s="185">
        <f t="shared" si="679"/>
        <v>3.9670000000000001</v>
      </c>
      <c r="DV107" s="185">
        <v>0.42459999999999998</v>
      </c>
      <c r="DW107" s="185">
        <f t="shared" si="680"/>
        <v>3.9670000000000001</v>
      </c>
      <c r="DX107" s="185">
        <v>0.34439999999999998</v>
      </c>
      <c r="DY107" s="185">
        <f t="shared" si="681"/>
        <v>3.9670000000000001</v>
      </c>
      <c r="DZ107" s="185">
        <v>0.27929999999999999</v>
      </c>
      <c r="EA107" s="185">
        <f t="shared" si="682"/>
        <v>3.9670000000000001</v>
      </c>
    </row>
    <row r="108" spans="1:131" ht="15" customHeight="1" x14ac:dyDescent="0.25">
      <c r="A108" s="15" t="s">
        <v>63</v>
      </c>
      <c r="B108" s="46">
        <v>55148</v>
      </c>
      <c r="C108" s="46">
        <v>1</v>
      </c>
      <c r="D108" s="67">
        <f>(LARGE('Annual Heat Inputs'!D108:K108,1)+LARGE('Annual Heat Inputs'!D108:K108,2)+LARGE('Annual Heat Inputs'!D108:K108,3))/3</f>
        <v>283139.84866666672</v>
      </c>
      <c r="E108" s="68">
        <v>1165162556</v>
      </c>
      <c r="F108" s="107">
        <f t="shared" si="375"/>
        <v>2.4300458953872074E-4</v>
      </c>
      <c r="G108" s="97">
        <v>161456</v>
      </c>
      <c r="H108" s="101">
        <f t="shared" si="376"/>
        <v>39.234549008563697</v>
      </c>
      <c r="I108" s="101">
        <f>MIN(H108,'SO2 Annual Emissions'!L108,' Retirement Adjustments'!D108)</f>
        <v>0.123</v>
      </c>
      <c r="J108" s="101">
        <v>80318.265899999999</v>
      </c>
      <c r="K108" s="101">
        <f t="shared" si="622"/>
        <v>0.123</v>
      </c>
      <c r="L108" s="101">
        <v>65136.826500000003</v>
      </c>
      <c r="M108" s="101">
        <f t="shared" si="623"/>
        <v>0.123</v>
      </c>
      <c r="N108" s="101">
        <v>52824.922500000001</v>
      </c>
      <c r="O108" s="101">
        <f t="shared" si="624"/>
        <v>0.123</v>
      </c>
      <c r="P108" s="101">
        <v>42840.1656</v>
      </c>
      <c r="Q108" s="101">
        <f t="shared" si="625"/>
        <v>0.123</v>
      </c>
      <c r="R108" s="101">
        <v>34742.6878</v>
      </c>
      <c r="S108" s="101">
        <f t="shared" si="626"/>
        <v>0.123</v>
      </c>
      <c r="T108" s="101">
        <v>28175.762999999999</v>
      </c>
      <c r="U108" s="101">
        <f t="shared" si="627"/>
        <v>0.123</v>
      </c>
      <c r="V108" s="101">
        <v>22850.0923</v>
      </c>
      <c r="W108" s="101">
        <f t="shared" si="628"/>
        <v>0.123</v>
      </c>
      <c r="X108" s="101">
        <v>18531.058700000001</v>
      </c>
      <c r="Y108" s="101">
        <f t="shared" si="629"/>
        <v>0.123</v>
      </c>
      <c r="Z108" s="101">
        <v>15028.391600000001</v>
      </c>
      <c r="AA108" s="101">
        <f t="shared" si="630"/>
        <v>0.123</v>
      </c>
      <c r="AB108" s="101">
        <v>12187.784799999999</v>
      </c>
      <c r="AC108" s="101">
        <f t="shared" si="631"/>
        <v>0.123</v>
      </c>
      <c r="AD108" s="101">
        <v>9884.0980999999992</v>
      </c>
      <c r="AE108" s="101">
        <f t="shared" si="632"/>
        <v>0.123</v>
      </c>
      <c r="AF108" s="101">
        <v>8015.8451999999997</v>
      </c>
      <c r="AG108" s="101">
        <f t="shared" si="633"/>
        <v>0.123</v>
      </c>
      <c r="AH108" s="101">
        <v>6500.7219999999998</v>
      </c>
      <c r="AI108" s="101">
        <f t="shared" si="634"/>
        <v>0.123</v>
      </c>
      <c r="AJ108" s="101">
        <v>5271.9813999999997</v>
      </c>
      <c r="AK108" s="101">
        <f t="shared" si="635"/>
        <v>0.123</v>
      </c>
      <c r="AL108" s="101">
        <v>4275.4924000000001</v>
      </c>
      <c r="AM108" s="101">
        <f t="shared" si="636"/>
        <v>0.123</v>
      </c>
      <c r="AN108" s="101">
        <v>3467.3557999999998</v>
      </c>
      <c r="AO108" s="101">
        <f t="shared" si="637"/>
        <v>0.123</v>
      </c>
      <c r="AP108" s="101">
        <v>2811.97</v>
      </c>
      <c r="AQ108" s="101">
        <f t="shared" si="638"/>
        <v>0.123</v>
      </c>
      <c r="AR108" s="101">
        <v>2280.4625999999998</v>
      </c>
      <c r="AS108" s="101">
        <f t="shared" si="639"/>
        <v>0.123</v>
      </c>
      <c r="AT108" s="101">
        <v>1849.4186</v>
      </c>
      <c r="AU108" s="101">
        <f t="shared" si="640"/>
        <v>0.123</v>
      </c>
      <c r="AV108" s="101">
        <v>1499.8489</v>
      </c>
      <c r="AW108" s="101">
        <f t="shared" si="641"/>
        <v>0.123</v>
      </c>
      <c r="AX108" s="195">
        <v>1216.3534</v>
      </c>
      <c r="AY108" s="188">
        <f t="shared" si="642"/>
        <v>0.123</v>
      </c>
      <c r="AZ108" s="188">
        <v>986.44309999999996</v>
      </c>
      <c r="BA108" s="188">
        <f t="shared" si="643"/>
        <v>0.123</v>
      </c>
      <c r="BB108" s="188">
        <v>799.9896</v>
      </c>
      <c r="BC108" s="188">
        <f t="shared" si="644"/>
        <v>0.123</v>
      </c>
      <c r="BD108" s="188">
        <v>648.77869999999996</v>
      </c>
      <c r="BE108" s="188">
        <f t="shared" si="645"/>
        <v>0.123</v>
      </c>
      <c r="BF108" s="188">
        <v>526.14909999999998</v>
      </c>
      <c r="BG108" s="188">
        <f t="shared" si="646"/>
        <v>0.123</v>
      </c>
      <c r="BH108" s="188">
        <v>424.69850000000002</v>
      </c>
      <c r="BI108" s="188">
        <f t="shared" si="647"/>
        <v>0.123</v>
      </c>
      <c r="BJ108" s="188">
        <v>346.4237</v>
      </c>
      <c r="BK108" s="188">
        <f t="shared" si="648"/>
        <v>0.123</v>
      </c>
      <c r="BL108" s="189">
        <v>280.94409999999999</v>
      </c>
      <c r="BM108" s="189">
        <f t="shared" si="649"/>
        <v>0.123</v>
      </c>
      <c r="BN108" s="189">
        <v>227.84110000000001</v>
      </c>
      <c r="BO108" s="189">
        <f t="shared" si="650"/>
        <v>0.123</v>
      </c>
      <c r="BP108" s="189">
        <v>184.77549999999999</v>
      </c>
      <c r="BQ108" s="189">
        <f t="shared" si="651"/>
        <v>0.123</v>
      </c>
      <c r="BR108" s="189">
        <v>149.85</v>
      </c>
      <c r="BS108" s="189">
        <f t="shared" si="652"/>
        <v>0.123</v>
      </c>
      <c r="BT108" s="189">
        <v>121.52589999999999</v>
      </c>
      <c r="BU108" s="189">
        <f t="shared" si="653"/>
        <v>0.123</v>
      </c>
      <c r="BV108" s="189">
        <v>98.555599999999998</v>
      </c>
      <c r="BW108" s="189">
        <f t="shared" si="654"/>
        <v>0.123</v>
      </c>
      <c r="BX108" s="189">
        <v>79.927000000000007</v>
      </c>
      <c r="BY108" s="189">
        <f t="shared" si="655"/>
        <v>0.123</v>
      </c>
      <c r="BZ108" s="189">
        <v>64.819500000000005</v>
      </c>
      <c r="CA108" s="189">
        <f t="shared" si="656"/>
        <v>0.123</v>
      </c>
      <c r="CB108" s="189">
        <v>52.567599999999999</v>
      </c>
      <c r="CC108" s="189">
        <f t="shared" si="657"/>
        <v>0.123</v>
      </c>
      <c r="CD108" s="189">
        <v>42.631500000000003</v>
      </c>
      <c r="CE108" s="189">
        <f t="shared" si="658"/>
        <v>0.123</v>
      </c>
      <c r="CF108" s="189">
        <v>34.573399999999999</v>
      </c>
      <c r="CG108" s="189">
        <f t="shared" si="659"/>
        <v>0.123</v>
      </c>
      <c r="CH108" s="189">
        <v>28.038499999999999</v>
      </c>
      <c r="CI108" s="189">
        <f t="shared" si="660"/>
        <v>0.123</v>
      </c>
      <c r="CJ108" s="189">
        <v>22.738800000000001</v>
      </c>
      <c r="CK108" s="189">
        <f t="shared" si="661"/>
        <v>0.123</v>
      </c>
      <c r="CL108" s="189">
        <v>18.440799999999999</v>
      </c>
      <c r="CM108" s="189">
        <f t="shared" si="662"/>
        <v>0.123</v>
      </c>
      <c r="CN108" s="189">
        <v>14.9552</v>
      </c>
      <c r="CO108" s="189">
        <f t="shared" si="663"/>
        <v>0.123</v>
      </c>
      <c r="CP108" s="189">
        <v>12.128399999999999</v>
      </c>
      <c r="CQ108" s="189">
        <f t="shared" si="664"/>
        <v>0.123</v>
      </c>
      <c r="CR108" s="189">
        <v>9.8360000000000003</v>
      </c>
      <c r="CS108" s="189">
        <f t="shared" si="665"/>
        <v>0.123</v>
      </c>
      <c r="CT108" s="189">
        <v>7.9767999999999999</v>
      </c>
      <c r="CU108" s="189">
        <f t="shared" si="666"/>
        <v>0.123</v>
      </c>
      <c r="CV108" s="189">
        <v>6.4690000000000003</v>
      </c>
      <c r="CW108" s="189">
        <f t="shared" si="667"/>
        <v>0.123</v>
      </c>
      <c r="CX108" s="189">
        <v>5.2462999999999997</v>
      </c>
      <c r="CY108" s="189">
        <f t="shared" si="668"/>
        <v>0.123</v>
      </c>
      <c r="CZ108" s="189">
        <v>4.2546999999999997</v>
      </c>
      <c r="DA108" s="189">
        <f t="shared" si="669"/>
        <v>0.123</v>
      </c>
      <c r="DB108" s="189">
        <v>3.4504999999999999</v>
      </c>
      <c r="DC108" s="189">
        <f t="shared" si="670"/>
        <v>0.123</v>
      </c>
      <c r="DD108" s="189">
        <v>2.7982999999999998</v>
      </c>
      <c r="DE108" s="189">
        <f t="shared" si="671"/>
        <v>0.123</v>
      </c>
      <c r="DF108" s="189">
        <v>2.2692999999999999</v>
      </c>
      <c r="DG108" s="189">
        <f t="shared" si="672"/>
        <v>0.123</v>
      </c>
      <c r="DH108" s="189">
        <v>1.8404</v>
      </c>
      <c r="DI108" s="189">
        <f t="shared" si="673"/>
        <v>0.123</v>
      </c>
      <c r="DJ108" s="189">
        <v>1.4924999999999999</v>
      </c>
      <c r="DK108" s="189">
        <f t="shared" si="674"/>
        <v>0.123</v>
      </c>
      <c r="DL108" s="189">
        <v>1.2103999999999999</v>
      </c>
      <c r="DM108" s="189">
        <f t="shared" si="675"/>
        <v>0.123</v>
      </c>
      <c r="DN108" s="184">
        <v>0.98160000000000003</v>
      </c>
      <c r="DO108" s="185">
        <f t="shared" si="676"/>
        <v>0.123</v>
      </c>
      <c r="DP108" s="185">
        <v>0.79610000000000003</v>
      </c>
      <c r="DQ108" s="185">
        <f t="shared" si="677"/>
        <v>0.123</v>
      </c>
      <c r="DR108" s="185">
        <v>0.64559999999999995</v>
      </c>
      <c r="DS108" s="185">
        <f t="shared" si="678"/>
        <v>0.123</v>
      </c>
      <c r="DT108" s="185">
        <v>0.52359999999999995</v>
      </c>
      <c r="DU108" s="185">
        <f t="shared" si="679"/>
        <v>0.123</v>
      </c>
      <c r="DV108" s="185">
        <v>0.42459999999999998</v>
      </c>
      <c r="DW108" s="185">
        <f t="shared" si="680"/>
        <v>0.123</v>
      </c>
      <c r="DX108" s="185">
        <v>0.34439999999999998</v>
      </c>
      <c r="DY108" s="185">
        <f t="shared" si="681"/>
        <v>0.123</v>
      </c>
      <c r="DZ108" s="185">
        <v>0.27929999999999999</v>
      </c>
      <c r="EA108" s="185">
        <f t="shared" si="682"/>
        <v>0.123</v>
      </c>
    </row>
    <row r="109" spans="1:131" ht="15" customHeight="1" x14ac:dyDescent="0.25">
      <c r="A109" s="42" t="s">
        <v>63</v>
      </c>
      <c r="B109" s="46">
        <v>55148</v>
      </c>
      <c r="C109" s="46">
        <v>2</v>
      </c>
      <c r="D109" s="67">
        <f>(LARGE('Annual Heat Inputs'!D109:K109,1)+LARGE('Annual Heat Inputs'!D109:K109,2)+LARGE('Annual Heat Inputs'!D109:K109,3))/3</f>
        <v>237772.90633333335</v>
      </c>
      <c r="E109" s="68">
        <v>1165162556</v>
      </c>
      <c r="F109" s="107">
        <f t="shared" si="375"/>
        <v>2.0406844101616782E-4</v>
      </c>
      <c r="G109" s="97">
        <v>161456</v>
      </c>
      <c r="H109" s="101">
        <f t="shared" si="376"/>
        <v>32.948074212706395</v>
      </c>
      <c r="I109" s="101">
        <f>MIN(H109,'SO2 Annual Emissions'!L109,' Retirement Adjustments'!D109)</f>
        <v>0.10199999999999999</v>
      </c>
      <c r="J109" s="101">
        <v>80318.265899999999</v>
      </c>
      <c r="K109" s="101">
        <f t="shared" si="622"/>
        <v>0.10199999999999999</v>
      </c>
      <c r="L109" s="101">
        <v>65136.826500000003</v>
      </c>
      <c r="M109" s="101">
        <f t="shared" si="623"/>
        <v>0.10199999999999999</v>
      </c>
      <c r="N109" s="101">
        <v>52824.922500000001</v>
      </c>
      <c r="O109" s="101">
        <f t="shared" si="624"/>
        <v>0.10199999999999999</v>
      </c>
      <c r="P109" s="101">
        <v>42840.1656</v>
      </c>
      <c r="Q109" s="101">
        <f t="shared" si="625"/>
        <v>0.10199999999999999</v>
      </c>
      <c r="R109" s="101">
        <v>34742.6878</v>
      </c>
      <c r="S109" s="101">
        <f t="shared" si="626"/>
        <v>0.10199999999999999</v>
      </c>
      <c r="T109" s="101">
        <v>28175.762999999999</v>
      </c>
      <c r="U109" s="101">
        <f t="shared" si="627"/>
        <v>0.10199999999999999</v>
      </c>
      <c r="V109" s="101">
        <v>22850.0923</v>
      </c>
      <c r="W109" s="101">
        <f t="shared" si="628"/>
        <v>0.10199999999999999</v>
      </c>
      <c r="X109" s="101">
        <v>18531.058700000001</v>
      </c>
      <c r="Y109" s="101">
        <f t="shared" si="629"/>
        <v>0.10199999999999999</v>
      </c>
      <c r="Z109" s="101">
        <v>15028.391600000001</v>
      </c>
      <c r="AA109" s="101">
        <f t="shared" si="630"/>
        <v>0.10199999999999999</v>
      </c>
      <c r="AB109" s="101">
        <v>12187.784799999999</v>
      </c>
      <c r="AC109" s="101">
        <f t="shared" si="631"/>
        <v>0.10199999999999999</v>
      </c>
      <c r="AD109" s="101">
        <v>9884.0980999999992</v>
      </c>
      <c r="AE109" s="101">
        <f t="shared" si="632"/>
        <v>0.10199999999999999</v>
      </c>
      <c r="AF109" s="101">
        <v>8015.8451999999997</v>
      </c>
      <c r="AG109" s="101">
        <f t="shared" si="633"/>
        <v>0.10199999999999999</v>
      </c>
      <c r="AH109" s="101">
        <v>6500.7219999999998</v>
      </c>
      <c r="AI109" s="101">
        <f t="shared" si="634"/>
        <v>0.10199999999999999</v>
      </c>
      <c r="AJ109" s="101">
        <v>5271.9813999999997</v>
      </c>
      <c r="AK109" s="101">
        <f t="shared" si="635"/>
        <v>0.10199999999999999</v>
      </c>
      <c r="AL109" s="101">
        <v>4275.4924000000001</v>
      </c>
      <c r="AM109" s="101">
        <f t="shared" si="636"/>
        <v>0.10199999999999999</v>
      </c>
      <c r="AN109" s="101">
        <v>3467.3557999999998</v>
      </c>
      <c r="AO109" s="101">
        <f t="shared" si="637"/>
        <v>0.10199999999999999</v>
      </c>
      <c r="AP109" s="101">
        <v>2811.97</v>
      </c>
      <c r="AQ109" s="101">
        <f t="shared" si="638"/>
        <v>0.10199999999999999</v>
      </c>
      <c r="AR109" s="101">
        <v>2280.4625999999998</v>
      </c>
      <c r="AS109" s="101">
        <f t="shared" si="639"/>
        <v>0.10199999999999999</v>
      </c>
      <c r="AT109" s="101">
        <v>1849.4186</v>
      </c>
      <c r="AU109" s="101">
        <f t="shared" si="640"/>
        <v>0.10199999999999999</v>
      </c>
      <c r="AV109" s="101">
        <v>1499.8489</v>
      </c>
      <c r="AW109" s="101">
        <f t="shared" si="641"/>
        <v>0.10199999999999999</v>
      </c>
      <c r="AX109" s="195">
        <v>1216.3534</v>
      </c>
      <c r="AY109" s="188">
        <f t="shared" si="642"/>
        <v>0.10199999999999999</v>
      </c>
      <c r="AZ109" s="188">
        <v>986.44309999999996</v>
      </c>
      <c r="BA109" s="188">
        <f t="shared" si="643"/>
        <v>0.10199999999999999</v>
      </c>
      <c r="BB109" s="188">
        <v>799.9896</v>
      </c>
      <c r="BC109" s="188">
        <f t="shared" si="644"/>
        <v>0.10199999999999999</v>
      </c>
      <c r="BD109" s="188">
        <v>648.77869999999996</v>
      </c>
      <c r="BE109" s="188">
        <f t="shared" si="645"/>
        <v>0.10199999999999999</v>
      </c>
      <c r="BF109" s="188">
        <v>526.14909999999998</v>
      </c>
      <c r="BG109" s="188">
        <f t="shared" si="646"/>
        <v>0.10199999999999999</v>
      </c>
      <c r="BH109" s="188">
        <v>424.69850000000002</v>
      </c>
      <c r="BI109" s="188">
        <f t="shared" si="647"/>
        <v>0.10199999999999999</v>
      </c>
      <c r="BJ109" s="188">
        <v>346.4237</v>
      </c>
      <c r="BK109" s="188">
        <f t="shared" si="648"/>
        <v>0.10199999999999999</v>
      </c>
      <c r="BL109" s="189">
        <v>280.94409999999999</v>
      </c>
      <c r="BM109" s="189">
        <f t="shared" si="649"/>
        <v>0.10199999999999999</v>
      </c>
      <c r="BN109" s="189">
        <v>227.84110000000001</v>
      </c>
      <c r="BO109" s="189">
        <f t="shared" si="650"/>
        <v>0.10199999999999999</v>
      </c>
      <c r="BP109" s="189">
        <v>184.77549999999999</v>
      </c>
      <c r="BQ109" s="189">
        <f t="shared" si="651"/>
        <v>0.10199999999999999</v>
      </c>
      <c r="BR109" s="189">
        <v>149.85</v>
      </c>
      <c r="BS109" s="189">
        <f t="shared" si="652"/>
        <v>0.10199999999999999</v>
      </c>
      <c r="BT109" s="189">
        <v>121.52589999999999</v>
      </c>
      <c r="BU109" s="189">
        <f t="shared" si="653"/>
        <v>0.10199999999999999</v>
      </c>
      <c r="BV109" s="189">
        <v>98.555599999999998</v>
      </c>
      <c r="BW109" s="189">
        <f t="shared" si="654"/>
        <v>0.10199999999999999</v>
      </c>
      <c r="BX109" s="189">
        <v>79.927000000000007</v>
      </c>
      <c r="BY109" s="189">
        <f t="shared" si="655"/>
        <v>0.10199999999999999</v>
      </c>
      <c r="BZ109" s="189">
        <v>64.819500000000005</v>
      </c>
      <c r="CA109" s="189">
        <f t="shared" si="656"/>
        <v>0.10199999999999999</v>
      </c>
      <c r="CB109" s="189">
        <v>52.567599999999999</v>
      </c>
      <c r="CC109" s="189">
        <f t="shared" si="657"/>
        <v>0.10199999999999999</v>
      </c>
      <c r="CD109" s="189">
        <v>42.631500000000003</v>
      </c>
      <c r="CE109" s="189">
        <f t="shared" si="658"/>
        <v>0.10199999999999999</v>
      </c>
      <c r="CF109" s="189">
        <v>34.573399999999999</v>
      </c>
      <c r="CG109" s="189">
        <f t="shared" si="659"/>
        <v>0.10199999999999999</v>
      </c>
      <c r="CH109" s="189">
        <v>28.038499999999999</v>
      </c>
      <c r="CI109" s="189">
        <f t="shared" si="660"/>
        <v>0.10199999999999999</v>
      </c>
      <c r="CJ109" s="189">
        <v>22.738800000000001</v>
      </c>
      <c r="CK109" s="189">
        <f t="shared" si="661"/>
        <v>0.10199999999999999</v>
      </c>
      <c r="CL109" s="189">
        <v>18.440799999999999</v>
      </c>
      <c r="CM109" s="189">
        <f t="shared" si="662"/>
        <v>0.10199999999999999</v>
      </c>
      <c r="CN109" s="189">
        <v>14.9552</v>
      </c>
      <c r="CO109" s="189">
        <f t="shared" si="663"/>
        <v>0.10199999999999999</v>
      </c>
      <c r="CP109" s="189">
        <v>12.128399999999999</v>
      </c>
      <c r="CQ109" s="189">
        <f t="shared" si="664"/>
        <v>0.10199999999999999</v>
      </c>
      <c r="CR109" s="189">
        <v>9.8360000000000003</v>
      </c>
      <c r="CS109" s="189">
        <f t="shared" si="665"/>
        <v>0.10199999999999999</v>
      </c>
      <c r="CT109" s="189">
        <v>7.9767999999999999</v>
      </c>
      <c r="CU109" s="189">
        <f t="shared" si="666"/>
        <v>0.10199999999999999</v>
      </c>
      <c r="CV109" s="189">
        <v>6.4690000000000003</v>
      </c>
      <c r="CW109" s="189">
        <f t="shared" si="667"/>
        <v>0.10199999999999999</v>
      </c>
      <c r="CX109" s="189">
        <v>5.2462999999999997</v>
      </c>
      <c r="CY109" s="189">
        <f t="shared" si="668"/>
        <v>0.10199999999999999</v>
      </c>
      <c r="CZ109" s="189">
        <v>4.2546999999999997</v>
      </c>
      <c r="DA109" s="189">
        <f t="shared" si="669"/>
        <v>0.10199999999999999</v>
      </c>
      <c r="DB109" s="189">
        <v>3.4504999999999999</v>
      </c>
      <c r="DC109" s="189">
        <f t="shared" si="670"/>
        <v>0.10199999999999999</v>
      </c>
      <c r="DD109" s="189">
        <v>2.7982999999999998</v>
      </c>
      <c r="DE109" s="189">
        <f t="shared" si="671"/>
        <v>0.10199999999999999</v>
      </c>
      <c r="DF109" s="189">
        <v>2.2692999999999999</v>
      </c>
      <c r="DG109" s="189">
        <f t="shared" si="672"/>
        <v>0.10199999999999999</v>
      </c>
      <c r="DH109" s="189">
        <v>1.8404</v>
      </c>
      <c r="DI109" s="189">
        <f t="shared" si="673"/>
        <v>0.10199999999999999</v>
      </c>
      <c r="DJ109" s="189">
        <v>1.4924999999999999</v>
      </c>
      <c r="DK109" s="189">
        <f t="shared" si="674"/>
        <v>0.10199999999999999</v>
      </c>
      <c r="DL109" s="189">
        <v>1.2103999999999999</v>
      </c>
      <c r="DM109" s="189">
        <f t="shared" si="675"/>
        <v>0.10199999999999999</v>
      </c>
      <c r="DN109" s="184">
        <v>0.98160000000000003</v>
      </c>
      <c r="DO109" s="185">
        <f t="shared" si="676"/>
        <v>0.10199999999999999</v>
      </c>
      <c r="DP109" s="185">
        <v>0.79610000000000003</v>
      </c>
      <c r="DQ109" s="185">
        <f t="shared" si="677"/>
        <v>0.10199999999999999</v>
      </c>
      <c r="DR109" s="185">
        <v>0.64559999999999995</v>
      </c>
      <c r="DS109" s="185">
        <f t="shared" si="678"/>
        <v>0.10199999999999999</v>
      </c>
      <c r="DT109" s="185">
        <v>0.52359999999999995</v>
      </c>
      <c r="DU109" s="185">
        <f t="shared" si="679"/>
        <v>0.10199999999999999</v>
      </c>
      <c r="DV109" s="185">
        <v>0.42459999999999998</v>
      </c>
      <c r="DW109" s="185">
        <f t="shared" si="680"/>
        <v>0.10199999999999999</v>
      </c>
      <c r="DX109" s="185">
        <v>0.34439999999999998</v>
      </c>
      <c r="DY109" s="185">
        <f t="shared" si="681"/>
        <v>0.10199999999999999</v>
      </c>
      <c r="DZ109" s="185">
        <v>0.27929999999999999</v>
      </c>
      <c r="EA109" s="185">
        <f t="shared" si="682"/>
        <v>0.10199999999999999</v>
      </c>
    </row>
    <row r="110" spans="1:131" ht="15" customHeight="1" x14ac:dyDescent="0.25">
      <c r="A110" s="42" t="s">
        <v>63</v>
      </c>
      <c r="B110" s="46">
        <v>55148</v>
      </c>
      <c r="C110" s="46">
        <v>3</v>
      </c>
      <c r="D110" s="67">
        <f>(LARGE('Annual Heat Inputs'!D110:K110,1)+LARGE('Annual Heat Inputs'!D110:K110,2)+LARGE('Annual Heat Inputs'!D110:K110,3))/3</f>
        <v>242814.08333333334</v>
      </c>
      <c r="E110" s="68">
        <v>1165162556</v>
      </c>
      <c r="F110" s="107">
        <f t="shared" si="375"/>
        <v>2.083950278722597E-4</v>
      </c>
      <c r="G110" s="97">
        <v>161456</v>
      </c>
      <c r="H110" s="101">
        <f t="shared" si="376"/>
        <v>33.646627620143562</v>
      </c>
      <c r="I110" s="101">
        <f>MIN(H110,'SO2 Annual Emissions'!L110,' Retirement Adjustments'!D110)</f>
        <v>9.8000000000000004E-2</v>
      </c>
      <c r="J110" s="101">
        <v>80318.265899999999</v>
      </c>
      <c r="K110" s="101">
        <f t="shared" si="622"/>
        <v>9.8000000000000004E-2</v>
      </c>
      <c r="L110" s="101">
        <v>65136.826500000003</v>
      </c>
      <c r="M110" s="101">
        <f t="shared" si="623"/>
        <v>9.8000000000000004E-2</v>
      </c>
      <c r="N110" s="101">
        <v>52824.922500000001</v>
      </c>
      <c r="O110" s="101">
        <f t="shared" si="624"/>
        <v>9.8000000000000004E-2</v>
      </c>
      <c r="P110" s="101">
        <v>42840.1656</v>
      </c>
      <c r="Q110" s="101">
        <f t="shared" si="625"/>
        <v>9.8000000000000004E-2</v>
      </c>
      <c r="R110" s="101">
        <v>34742.6878</v>
      </c>
      <c r="S110" s="101">
        <f t="shared" si="626"/>
        <v>9.8000000000000004E-2</v>
      </c>
      <c r="T110" s="101">
        <v>28175.762999999999</v>
      </c>
      <c r="U110" s="101">
        <f t="shared" si="627"/>
        <v>9.8000000000000004E-2</v>
      </c>
      <c r="V110" s="101">
        <v>22850.0923</v>
      </c>
      <c r="W110" s="101">
        <f t="shared" si="628"/>
        <v>9.8000000000000004E-2</v>
      </c>
      <c r="X110" s="101">
        <v>18531.058700000001</v>
      </c>
      <c r="Y110" s="101">
        <f t="shared" si="629"/>
        <v>9.8000000000000004E-2</v>
      </c>
      <c r="Z110" s="101">
        <v>15028.391600000001</v>
      </c>
      <c r="AA110" s="101">
        <f t="shared" si="630"/>
        <v>9.8000000000000004E-2</v>
      </c>
      <c r="AB110" s="101">
        <v>12187.784799999999</v>
      </c>
      <c r="AC110" s="101">
        <f t="shared" si="631"/>
        <v>9.8000000000000004E-2</v>
      </c>
      <c r="AD110" s="101">
        <v>9884.0980999999992</v>
      </c>
      <c r="AE110" s="101">
        <f t="shared" si="632"/>
        <v>9.8000000000000004E-2</v>
      </c>
      <c r="AF110" s="101">
        <v>8015.8451999999997</v>
      </c>
      <c r="AG110" s="101">
        <f t="shared" si="633"/>
        <v>9.8000000000000004E-2</v>
      </c>
      <c r="AH110" s="101">
        <v>6500.7219999999998</v>
      </c>
      <c r="AI110" s="101">
        <f t="shared" si="634"/>
        <v>9.8000000000000004E-2</v>
      </c>
      <c r="AJ110" s="101">
        <v>5271.9813999999997</v>
      </c>
      <c r="AK110" s="101">
        <f t="shared" si="635"/>
        <v>9.8000000000000004E-2</v>
      </c>
      <c r="AL110" s="101">
        <v>4275.4924000000001</v>
      </c>
      <c r="AM110" s="101">
        <f t="shared" si="636"/>
        <v>9.8000000000000004E-2</v>
      </c>
      <c r="AN110" s="101">
        <v>3467.3557999999998</v>
      </c>
      <c r="AO110" s="101">
        <f t="shared" si="637"/>
        <v>9.8000000000000004E-2</v>
      </c>
      <c r="AP110" s="101">
        <v>2811.97</v>
      </c>
      <c r="AQ110" s="101">
        <f t="shared" si="638"/>
        <v>9.8000000000000004E-2</v>
      </c>
      <c r="AR110" s="101">
        <v>2280.4625999999998</v>
      </c>
      <c r="AS110" s="101">
        <f t="shared" si="639"/>
        <v>9.8000000000000004E-2</v>
      </c>
      <c r="AT110" s="101">
        <v>1849.4186</v>
      </c>
      <c r="AU110" s="101">
        <f t="shared" si="640"/>
        <v>9.8000000000000004E-2</v>
      </c>
      <c r="AV110" s="101">
        <v>1499.8489</v>
      </c>
      <c r="AW110" s="101">
        <f t="shared" si="641"/>
        <v>9.8000000000000004E-2</v>
      </c>
      <c r="AX110" s="195">
        <v>1216.3534</v>
      </c>
      <c r="AY110" s="188">
        <f t="shared" si="642"/>
        <v>9.8000000000000004E-2</v>
      </c>
      <c r="AZ110" s="188">
        <v>986.44309999999996</v>
      </c>
      <c r="BA110" s="188">
        <f t="shared" si="643"/>
        <v>9.8000000000000004E-2</v>
      </c>
      <c r="BB110" s="188">
        <v>799.9896</v>
      </c>
      <c r="BC110" s="188">
        <f t="shared" si="644"/>
        <v>9.8000000000000004E-2</v>
      </c>
      <c r="BD110" s="188">
        <v>648.77869999999996</v>
      </c>
      <c r="BE110" s="188">
        <f t="shared" si="645"/>
        <v>9.8000000000000004E-2</v>
      </c>
      <c r="BF110" s="188">
        <v>526.14909999999998</v>
      </c>
      <c r="BG110" s="188">
        <f t="shared" si="646"/>
        <v>9.8000000000000004E-2</v>
      </c>
      <c r="BH110" s="188">
        <v>424.69850000000002</v>
      </c>
      <c r="BI110" s="188">
        <f t="shared" si="647"/>
        <v>9.8000000000000004E-2</v>
      </c>
      <c r="BJ110" s="188">
        <v>346.4237</v>
      </c>
      <c r="BK110" s="188">
        <f t="shared" si="648"/>
        <v>9.8000000000000004E-2</v>
      </c>
      <c r="BL110" s="189">
        <v>280.94409999999999</v>
      </c>
      <c r="BM110" s="189">
        <f t="shared" si="649"/>
        <v>9.8000000000000004E-2</v>
      </c>
      <c r="BN110" s="189">
        <v>227.84110000000001</v>
      </c>
      <c r="BO110" s="189">
        <f t="shared" si="650"/>
        <v>9.8000000000000004E-2</v>
      </c>
      <c r="BP110" s="189">
        <v>184.77549999999999</v>
      </c>
      <c r="BQ110" s="189">
        <f t="shared" si="651"/>
        <v>9.8000000000000004E-2</v>
      </c>
      <c r="BR110" s="189">
        <v>149.85</v>
      </c>
      <c r="BS110" s="189">
        <f t="shared" si="652"/>
        <v>9.8000000000000004E-2</v>
      </c>
      <c r="BT110" s="189">
        <v>121.52589999999999</v>
      </c>
      <c r="BU110" s="189">
        <f t="shared" si="653"/>
        <v>9.8000000000000004E-2</v>
      </c>
      <c r="BV110" s="189">
        <v>98.555599999999998</v>
      </c>
      <c r="BW110" s="189">
        <f t="shared" si="654"/>
        <v>9.8000000000000004E-2</v>
      </c>
      <c r="BX110" s="189">
        <v>79.927000000000007</v>
      </c>
      <c r="BY110" s="189">
        <f t="shared" si="655"/>
        <v>9.8000000000000004E-2</v>
      </c>
      <c r="BZ110" s="189">
        <v>64.819500000000005</v>
      </c>
      <c r="CA110" s="189">
        <f t="shared" si="656"/>
        <v>9.8000000000000004E-2</v>
      </c>
      <c r="CB110" s="189">
        <v>52.567599999999999</v>
      </c>
      <c r="CC110" s="189">
        <f t="shared" si="657"/>
        <v>9.8000000000000004E-2</v>
      </c>
      <c r="CD110" s="189">
        <v>42.631500000000003</v>
      </c>
      <c r="CE110" s="189">
        <f t="shared" si="658"/>
        <v>9.8000000000000004E-2</v>
      </c>
      <c r="CF110" s="189">
        <v>34.573399999999999</v>
      </c>
      <c r="CG110" s="189">
        <f t="shared" si="659"/>
        <v>9.8000000000000004E-2</v>
      </c>
      <c r="CH110" s="189">
        <v>28.038499999999999</v>
      </c>
      <c r="CI110" s="189">
        <f t="shared" si="660"/>
        <v>9.8000000000000004E-2</v>
      </c>
      <c r="CJ110" s="189">
        <v>22.738800000000001</v>
      </c>
      <c r="CK110" s="189">
        <f t="shared" si="661"/>
        <v>9.8000000000000004E-2</v>
      </c>
      <c r="CL110" s="189">
        <v>18.440799999999999</v>
      </c>
      <c r="CM110" s="189">
        <f t="shared" si="662"/>
        <v>9.8000000000000004E-2</v>
      </c>
      <c r="CN110" s="189">
        <v>14.9552</v>
      </c>
      <c r="CO110" s="189">
        <f t="shared" si="663"/>
        <v>9.8000000000000004E-2</v>
      </c>
      <c r="CP110" s="189">
        <v>12.128399999999999</v>
      </c>
      <c r="CQ110" s="189">
        <f t="shared" si="664"/>
        <v>9.8000000000000004E-2</v>
      </c>
      <c r="CR110" s="189">
        <v>9.8360000000000003</v>
      </c>
      <c r="CS110" s="189">
        <f t="shared" si="665"/>
        <v>9.8000000000000004E-2</v>
      </c>
      <c r="CT110" s="189">
        <v>7.9767999999999999</v>
      </c>
      <c r="CU110" s="189">
        <f t="shared" si="666"/>
        <v>9.8000000000000004E-2</v>
      </c>
      <c r="CV110" s="189">
        <v>6.4690000000000003</v>
      </c>
      <c r="CW110" s="189">
        <f t="shared" si="667"/>
        <v>9.8000000000000004E-2</v>
      </c>
      <c r="CX110" s="189">
        <v>5.2462999999999997</v>
      </c>
      <c r="CY110" s="189">
        <f t="shared" si="668"/>
        <v>9.8000000000000004E-2</v>
      </c>
      <c r="CZ110" s="189">
        <v>4.2546999999999997</v>
      </c>
      <c r="DA110" s="189">
        <f t="shared" si="669"/>
        <v>9.8000000000000004E-2</v>
      </c>
      <c r="DB110" s="189">
        <v>3.4504999999999999</v>
      </c>
      <c r="DC110" s="189">
        <f t="shared" si="670"/>
        <v>9.8000000000000004E-2</v>
      </c>
      <c r="DD110" s="189">
        <v>2.7982999999999998</v>
      </c>
      <c r="DE110" s="189">
        <f t="shared" si="671"/>
        <v>9.8000000000000004E-2</v>
      </c>
      <c r="DF110" s="189">
        <v>2.2692999999999999</v>
      </c>
      <c r="DG110" s="189">
        <f t="shared" si="672"/>
        <v>9.8000000000000004E-2</v>
      </c>
      <c r="DH110" s="189">
        <v>1.8404</v>
      </c>
      <c r="DI110" s="189">
        <f t="shared" si="673"/>
        <v>9.8000000000000004E-2</v>
      </c>
      <c r="DJ110" s="189">
        <v>1.4924999999999999</v>
      </c>
      <c r="DK110" s="189">
        <f t="shared" si="674"/>
        <v>9.8000000000000004E-2</v>
      </c>
      <c r="DL110" s="189">
        <v>1.2103999999999999</v>
      </c>
      <c r="DM110" s="189">
        <f t="shared" si="675"/>
        <v>9.8000000000000004E-2</v>
      </c>
      <c r="DN110" s="184">
        <v>0.98160000000000003</v>
      </c>
      <c r="DO110" s="185">
        <f t="shared" si="676"/>
        <v>9.8000000000000004E-2</v>
      </c>
      <c r="DP110" s="185">
        <v>0.79610000000000003</v>
      </c>
      <c r="DQ110" s="185">
        <f t="shared" si="677"/>
        <v>9.8000000000000004E-2</v>
      </c>
      <c r="DR110" s="185">
        <v>0.64559999999999995</v>
      </c>
      <c r="DS110" s="185">
        <f t="shared" si="678"/>
        <v>9.8000000000000004E-2</v>
      </c>
      <c r="DT110" s="185">
        <v>0.52359999999999995</v>
      </c>
      <c r="DU110" s="185">
        <f t="shared" si="679"/>
        <v>9.8000000000000004E-2</v>
      </c>
      <c r="DV110" s="185">
        <v>0.42459999999999998</v>
      </c>
      <c r="DW110" s="185">
        <f t="shared" si="680"/>
        <v>9.8000000000000004E-2</v>
      </c>
      <c r="DX110" s="185">
        <v>0.34439999999999998</v>
      </c>
      <c r="DY110" s="185">
        <f t="shared" si="681"/>
        <v>9.8000000000000004E-2</v>
      </c>
      <c r="DZ110" s="185">
        <v>0.27929999999999999</v>
      </c>
      <c r="EA110" s="185">
        <f t="shared" si="682"/>
        <v>9.8000000000000004E-2</v>
      </c>
    </row>
    <row r="111" spans="1:131" ht="15" customHeight="1" x14ac:dyDescent="0.25">
      <c r="A111" s="42" t="s">
        <v>63</v>
      </c>
      <c r="B111" s="46">
        <v>55148</v>
      </c>
      <c r="C111" s="46">
        <v>4</v>
      </c>
      <c r="D111" s="67">
        <f>(LARGE('Annual Heat Inputs'!D111:K111,1)+LARGE('Annual Heat Inputs'!D111:K111,2)+LARGE('Annual Heat Inputs'!D111:K111,3))/3</f>
        <v>249096.23366666667</v>
      </c>
      <c r="E111" s="68">
        <v>1165162556</v>
      </c>
      <c r="F111" s="107">
        <f t="shared" si="375"/>
        <v>2.1378667927830894E-4</v>
      </c>
      <c r="G111" s="97">
        <v>161456</v>
      </c>
      <c r="H111" s="101">
        <f t="shared" si="376"/>
        <v>34.517142089558646</v>
      </c>
      <c r="I111" s="101">
        <f>MIN(H111,'SO2 Annual Emissions'!L111,' Retirement Adjustments'!D111)</f>
        <v>0.107</v>
      </c>
      <c r="J111" s="101">
        <v>80318.265899999999</v>
      </c>
      <c r="K111" s="101">
        <f t="shared" si="622"/>
        <v>0.107</v>
      </c>
      <c r="L111" s="101">
        <v>65136.826500000003</v>
      </c>
      <c r="M111" s="101">
        <f t="shared" si="623"/>
        <v>0.107</v>
      </c>
      <c r="N111" s="101">
        <v>52824.922500000001</v>
      </c>
      <c r="O111" s="101">
        <f t="shared" si="624"/>
        <v>0.107</v>
      </c>
      <c r="P111" s="101">
        <v>42840.1656</v>
      </c>
      <c r="Q111" s="101">
        <f t="shared" si="625"/>
        <v>0.107</v>
      </c>
      <c r="R111" s="101">
        <v>34742.6878</v>
      </c>
      <c r="S111" s="101">
        <f t="shared" si="626"/>
        <v>0.107</v>
      </c>
      <c r="T111" s="101">
        <v>28175.762999999999</v>
      </c>
      <c r="U111" s="101">
        <f t="shared" si="627"/>
        <v>0.107</v>
      </c>
      <c r="V111" s="101">
        <v>22850.0923</v>
      </c>
      <c r="W111" s="101">
        <f t="shared" si="628"/>
        <v>0.107</v>
      </c>
      <c r="X111" s="101">
        <v>18531.058700000001</v>
      </c>
      <c r="Y111" s="101">
        <f t="shared" si="629"/>
        <v>0.107</v>
      </c>
      <c r="Z111" s="101">
        <v>15028.391600000001</v>
      </c>
      <c r="AA111" s="101">
        <f t="shared" si="630"/>
        <v>0.107</v>
      </c>
      <c r="AB111" s="101">
        <v>12187.784799999999</v>
      </c>
      <c r="AC111" s="101">
        <f t="shared" si="631"/>
        <v>0.107</v>
      </c>
      <c r="AD111" s="101">
        <v>9884.0980999999992</v>
      </c>
      <c r="AE111" s="101">
        <f t="shared" si="632"/>
        <v>0.107</v>
      </c>
      <c r="AF111" s="101">
        <v>8015.8451999999997</v>
      </c>
      <c r="AG111" s="101">
        <f t="shared" si="633"/>
        <v>0.107</v>
      </c>
      <c r="AH111" s="101">
        <v>6500.7219999999998</v>
      </c>
      <c r="AI111" s="101">
        <f t="shared" si="634"/>
        <v>0.107</v>
      </c>
      <c r="AJ111" s="101">
        <v>5271.9813999999997</v>
      </c>
      <c r="AK111" s="101">
        <f t="shared" si="635"/>
        <v>0.107</v>
      </c>
      <c r="AL111" s="101">
        <v>4275.4924000000001</v>
      </c>
      <c r="AM111" s="101">
        <f t="shared" si="636"/>
        <v>0.107</v>
      </c>
      <c r="AN111" s="101">
        <v>3467.3557999999998</v>
      </c>
      <c r="AO111" s="101">
        <f t="shared" si="637"/>
        <v>0.107</v>
      </c>
      <c r="AP111" s="101">
        <v>2811.97</v>
      </c>
      <c r="AQ111" s="101">
        <f t="shared" si="638"/>
        <v>0.107</v>
      </c>
      <c r="AR111" s="101">
        <v>2280.4625999999998</v>
      </c>
      <c r="AS111" s="101">
        <f t="shared" si="639"/>
        <v>0.107</v>
      </c>
      <c r="AT111" s="101">
        <v>1849.4186</v>
      </c>
      <c r="AU111" s="101">
        <f t="shared" si="640"/>
        <v>0.107</v>
      </c>
      <c r="AV111" s="101">
        <v>1499.8489</v>
      </c>
      <c r="AW111" s="101">
        <f t="shared" si="641"/>
        <v>0.107</v>
      </c>
      <c r="AX111" s="195">
        <v>1216.3534</v>
      </c>
      <c r="AY111" s="188">
        <f t="shared" si="642"/>
        <v>0.107</v>
      </c>
      <c r="AZ111" s="188">
        <v>986.44309999999996</v>
      </c>
      <c r="BA111" s="188">
        <f t="shared" si="643"/>
        <v>0.107</v>
      </c>
      <c r="BB111" s="188">
        <v>799.9896</v>
      </c>
      <c r="BC111" s="188">
        <f t="shared" si="644"/>
        <v>0.107</v>
      </c>
      <c r="BD111" s="188">
        <v>648.77869999999996</v>
      </c>
      <c r="BE111" s="188">
        <f t="shared" si="645"/>
        <v>0.107</v>
      </c>
      <c r="BF111" s="188">
        <v>526.14909999999998</v>
      </c>
      <c r="BG111" s="188">
        <f t="shared" si="646"/>
        <v>0.107</v>
      </c>
      <c r="BH111" s="188">
        <v>424.69850000000002</v>
      </c>
      <c r="BI111" s="188">
        <f t="shared" si="647"/>
        <v>0.107</v>
      </c>
      <c r="BJ111" s="188">
        <v>346.4237</v>
      </c>
      <c r="BK111" s="188">
        <f t="shared" si="648"/>
        <v>0.107</v>
      </c>
      <c r="BL111" s="189">
        <v>280.94409999999999</v>
      </c>
      <c r="BM111" s="189">
        <f t="shared" si="649"/>
        <v>0.107</v>
      </c>
      <c r="BN111" s="189">
        <v>227.84110000000001</v>
      </c>
      <c r="BO111" s="189">
        <f t="shared" si="650"/>
        <v>0.107</v>
      </c>
      <c r="BP111" s="189">
        <v>184.77549999999999</v>
      </c>
      <c r="BQ111" s="189">
        <f t="shared" si="651"/>
        <v>0.107</v>
      </c>
      <c r="BR111" s="189">
        <v>149.85</v>
      </c>
      <c r="BS111" s="189">
        <f t="shared" si="652"/>
        <v>0.107</v>
      </c>
      <c r="BT111" s="189">
        <v>121.52589999999999</v>
      </c>
      <c r="BU111" s="189">
        <f t="shared" si="653"/>
        <v>0.107</v>
      </c>
      <c r="BV111" s="189">
        <v>98.555599999999998</v>
      </c>
      <c r="BW111" s="189">
        <f t="shared" si="654"/>
        <v>0.107</v>
      </c>
      <c r="BX111" s="189">
        <v>79.927000000000007</v>
      </c>
      <c r="BY111" s="189">
        <f t="shared" si="655"/>
        <v>0.107</v>
      </c>
      <c r="BZ111" s="189">
        <v>64.819500000000005</v>
      </c>
      <c r="CA111" s="189">
        <f t="shared" si="656"/>
        <v>0.107</v>
      </c>
      <c r="CB111" s="189">
        <v>52.567599999999999</v>
      </c>
      <c r="CC111" s="189">
        <f t="shared" si="657"/>
        <v>0.107</v>
      </c>
      <c r="CD111" s="189">
        <v>42.631500000000003</v>
      </c>
      <c r="CE111" s="189">
        <f t="shared" si="658"/>
        <v>0.107</v>
      </c>
      <c r="CF111" s="189">
        <v>34.573399999999999</v>
      </c>
      <c r="CG111" s="189">
        <f t="shared" si="659"/>
        <v>0.107</v>
      </c>
      <c r="CH111" s="189">
        <v>28.038499999999999</v>
      </c>
      <c r="CI111" s="189">
        <f t="shared" si="660"/>
        <v>0.107</v>
      </c>
      <c r="CJ111" s="189">
        <v>22.738800000000001</v>
      </c>
      <c r="CK111" s="189">
        <f t="shared" si="661"/>
        <v>0.107</v>
      </c>
      <c r="CL111" s="189">
        <v>18.440799999999999</v>
      </c>
      <c r="CM111" s="189">
        <f t="shared" si="662"/>
        <v>0.107</v>
      </c>
      <c r="CN111" s="189">
        <v>14.9552</v>
      </c>
      <c r="CO111" s="189">
        <f t="shared" si="663"/>
        <v>0.107</v>
      </c>
      <c r="CP111" s="189">
        <v>12.128399999999999</v>
      </c>
      <c r="CQ111" s="189">
        <f t="shared" si="664"/>
        <v>0.107</v>
      </c>
      <c r="CR111" s="189">
        <v>9.8360000000000003</v>
      </c>
      <c r="CS111" s="189">
        <f t="shared" si="665"/>
        <v>0.107</v>
      </c>
      <c r="CT111" s="189">
        <v>7.9767999999999999</v>
      </c>
      <c r="CU111" s="189">
        <f t="shared" si="666"/>
        <v>0.107</v>
      </c>
      <c r="CV111" s="189">
        <v>6.4690000000000003</v>
      </c>
      <c r="CW111" s="189">
        <f t="shared" si="667"/>
        <v>0.107</v>
      </c>
      <c r="CX111" s="189">
        <v>5.2462999999999997</v>
      </c>
      <c r="CY111" s="189">
        <f t="shared" si="668"/>
        <v>0.107</v>
      </c>
      <c r="CZ111" s="189">
        <v>4.2546999999999997</v>
      </c>
      <c r="DA111" s="189">
        <f t="shared" si="669"/>
        <v>0.107</v>
      </c>
      <c r="DB111" s="189">
        <v>3.4504999999999999</v>
      </c>
      <c r="DC111" s="189">
        <f t="shared" si="670"/>
        <v>0.107</v>
      </c>
      <c r="DD111" s="189">
        <v>2.7982999999999998</v>
      </c>
      <c r="DE111" s="189">
        <f t="shared" si="671"/>
        <v>0.107</v>
      </c>
      <c r="DF111" s="189">
        <v>2.2692999999999999</v>
      </c>
      <c r="DG111" s="189">
        <f t="shared" si="672"/>
        <v>0.107</v>
      </c>
      <c r="DH111" s="189">
        <v>1.8404</v>
      </c>
      <c r="DI111" s="189">
        <f t="shared" si="673"/>
        <v>0.107</v>
      </c>
      <c r="DJ111" s="189">
        <v>1.4924999999999999</v>
      </c>
      <c r="DK111" s="189">
        <f t="shared" si="674"/>
        <v>0.107</v>
      </c>
      <c r="DL111" s="189">
        <v>1.2103999999999999</v>
      </c>
      <c r="DM111" s="189">
        <f t="shared" si="675"/>
        <v>0.107</v>
      </c>
      <c r="DN111" s="184">
        <v>0.98160000000000003</v>
      </c>
      <c r="DO111" s="185">
        <f t="shared" si="676"/>
        <v>0.107</v>
      </c>
      <c r="DP111" s="185">
        <v>0.79610000000000003</v>
      </c>
      <c r="DQ111" s="185">
        <f t="shared" si="677"/>
        <v>0.107</v>
      </c>
      <c r="DR111" s="185">
        <v>0.64559999999999995</v>
      </c>
      <c r="DS111" s="185">
        <f t="shared" si="678"/>
        <v>0.107</v>
      </c>
      <c r="DT111" s="185">
        <v>0.52359999999999995</v>
      </c>
      <c r="DU111" s="185">
        <f t="shared" si="679"/>
        <v>0.107</v>
      </c>
      <c r="DV111" s="185">
        <v>0.42459999999999998</v>
      </c>
      <c r="DW111" s="185">
        <f t="shared" si="680"/>
        <v>0.107</v>
      </c>
      <c r="DX111" s="185">
        <v>0.34439999999999998</v>
      </c>
      <c r="DY111" s="185">
        <f t="shared" si="681"/>
        <v>0.107</v>
      </c>
      <c r="DZ111" s="185">
        <v>0.27929999999999999</v>
      </c>
      <c r="EA111" s="185">
        <f t="shared" si="682"/>
        <v>0.107</v>
      </c>
    </row>
    <row r="112" spans="1:131" ht="15" customHeight="1" x14ac:dyDescent="0.25">
      <c r="A112" s="24" t="s">
        <v>67</v>
      </c>
      <c r="D112" s="27">
        <f>SUM(D2:D111)</f>
        <v>1165162555.6773334</v>
      </c>
      <c r="E112" s="27" t="s">
        <v>107</v>
      </c>
      <c r="F112" s="92">
        <f>SUM(F2:F111)</f>
        <v>0.99999999972307163</v>
      </c>
      <c r="G112" s="94"/>
      <c r="H112" s="90">
        <f>SUM(H2:H111)</f>
        <v>161455.99995528825</v>
      </c>
      <c r="I112" s="90">
        <f>SUM(I2:I111)</f>
        <v>81137.734060006813</v>
      </c>
      <c r="J112" s="90">
        <f>H112-I112</f>
        <v>80318.265895281438</v>
      </c>
      <c r="K112" s="90">
        <f>SUM(K2:K111)</f>
        <v>96319.173432025433</v>
      </c>
      <c r="L112" s="90">
        <f>H112-K112</f>
        <v>65136.826523262818</v>
      </c>
      <c r="M112" s="89">
        <f>SUM(M2:M111)</f>
        <v>108631.07747171968</v>
      </c>
      <c r="N112" s="89">
        <f>H112-M112</f>
        <v>52824.922483568575</v>
      </c>
      <c r="O112" s="89">
        <f>SUM(O2:O111)</f>
        <v>118615.83435459121</v>
      </c>
      <c r="P112" s="89">
        <f>H112-O112</f>
        <v>42840.165600697044</v>
      </c>
      <c r="Q112" s="90">
        <f>SUM(Q2:Q111)</f>
        <v>126713.31217555641</v>
      </c>
      <c r="R112" s="89">
        <f>H112-Q112</f>
        <v>34742.687779731845</v>
      </c>
      <c r="S112" s="90">
        <f>SUM(S2:S111)</f>
        <v>133280.23692855545</v>
      </c>
      <c r="T112" s="89">
        <f>H112-S112</f>
        <v>28175.763026732806</v>
      </c>
      <c r="U112" s="90">
        <f>SUM(U2:U111)</f>
        <v>138605.90765801855</v>
      </c>
      <c r="V112" s="89">
        <f>H112-U112</f>
        <v>22850.092297269701</v>
      </c>
      <c r="W112" s="90">
        <f>SUM(W2:W111)</f>
        <v>142924.94128020082</v>
      </c>
      <c r="X112" s="89">
        <f>H112-W112</f>
        <v>18531.058675087435</v>
      </c>
      <c r="Y112" s="90">
        <f>SUM(Y2:Y111)</f>
        <v>146427.6083385713</v>
      </c>
      <c r="Z112" s="89">
        <f>H112-Y112</f>
        <v>15028.391616716952</v>
      </c>
      <c r="AA112" s="90">
        <f>SUM(AA2:AA111)</f>
        <v>149268.21518407285</v>
      </c>
      <c r="AB112" s="89">
        <f>H112-AA112</f>
        <v>12187.784771215403</v>
      </c>
      <c r="AC112" s="90">
        <f>SUM(AC2:AC111)</f>
        <v>151571.90182305951</v>
      </c>
      <c r="AD112" s="89">
        <f>H112-AC112</f>
        <v>9884.0981322287407</v>
      </c>
      <c r="AE112" s="90">
        <f>SUM(AE2:AE111)</f>
        <v>153440.15475868765</v>
      </c>
      <c r="AF112" s="89">
        <f>H112-AE112</f>
        <v>8015.845196600596</v>
      </c>
      <c r="AG112" s="90">
        <f>SUM(AG2:AG111)</f>
        <v>154955.2779570744</v>
      </c>
      <c r="AH112" s="89">
        <f>H112-AG112</f>
        <v>6500.7219982138486</v>
      </c>
      <c r="AI112" s="90">
        <f>SUM(AI2:AI111)</f>
        <v>156184.01859049671</v>
      </c>
      <c r="AJ112" s="89">
        <f>H112-AI112</f>
        <v>5271.9813647915435</v>
      </c>
      <c r="AK112" s="90">
        <f>SUM(AK2:AK111)</f>
        <v>157180.50755969531</v>
      </c>
      <c r="AL112" s="89">
        <f>H112-AK112</f>
        <v>4275.4923955929407</v>
      </c>
      <c r="AM112" s="90">
        <f>SUM(AM2:AM111)</f>
        <v>157988.64413895039</v>
      </c>
      <c r="AN112" s="89">
        <f>H112-AM112</f>
        <v>3467.3558163378621</v>
      </c>
      <c r="AO112" s="90">
        <f>SUM(AO2:AO111)</f>
        <v>158644.02995024834</v>
      </c>
      <c r="AP112" s="89">
        <f>H112-AO112</f>
        <v>2811.9700050399115</v>
      </c>
      <c r="AQ112" s="90">
        <f>SUM(AQ2:AQ111)</f>
        <v>159175.53734265253</v>
      </c>
      <c r="AR112" s="89">
        <f>H112-AQ112</f>
        <v>2280.462612635718</v>
      </c>
      <c r="AS112" s="90">
        <f>SUM(AS2:AS111)</f>
        <v>159606.58131894007</v>
      </c>
      <c r="AT112" s="89">
        <f>H112-AS112</f>
        <v>1849.4186363481858</v>
      </c>
      <c r="AU112" s="99">
        <f>SUM(AU2:AU111)</f>
        <v>159956.15107165786</v>
      </c>
      <c r="AV112" s="89">
        <f>H112-AU112</f>
        <v>1499.8488836303877</v>
      </c>
      <c r="AW112" s="99">
        <f>SUM(AW2:AW111)</f>
        <v>160239.64654914846</v>
      </c>
      <c r="AX112" s="89">
        <f>H112-AW112</f>
        <v>1216.353406139795</v>
      </c>
      <c r="AY112" s="99">
        <f>SUM(AY2:AY111)</f>
        <v>160469.55683406474</v>
      </c>
      <c r="AZ112" s="89">
        <f>H112-AY112</f>
        <v>986.44312122350675</v>
      </c>
      <c r="BA112" s="99">
        <f>SUM(BA2:BA111)</f>
        <v>160656.0103879206</v>
      </c>
      <c r="BB112" s="89">
        <f>H112-BA112</f>
        <v>799.98956736765103</v>
      </c>
      <c r="BC112" s="99">
        <f>SUM(BC2:BC111)</f>
        <v>160807.22124232037</v>
      </c>
      <c r="BD112" s="89">
        <f>H112-BC112</f>
        <v>648.77871296787634</v>
      </c>
      <c r="BE112" s="99">
        <f>SUM(BE2:BE111)</f>
        <v>160929.85081343402</v>
      </c>
      <c r="BF112" s="89">
        <f>H112-BE112</f>
        <v>526.14914185422822</v>
      </c>
      <c r="BG112" s="99">
        <f>SUM(BG2:BG111)</f>
        <v>161029.30142498275</v>
      </c>
      <c r="BH112" s="89">
        <f>H112-BG112</f>
        <v>426.69853030549712</v>
      </c>
      <c r="BI112" s="99">
        <f>SUM(BI2:BI111)</f>
        <v>161109.57624736454</v>
      </c>
      <c r="BJ112" s="89">
        <f>H112-BI112</f>
        <v>346.42370792370639</v>
      </c>
      <c r="BK112" s="99">
        <f>SUM(BK2:BK111)</f>
        <v>161175.05587817641</v>
      </c>
      <c r="BL112" s="98">
        <f>H112-BK112</f>
        <v>280.94407711183885</v>
      </c>
      <c r="BM112" s="98">
        <f>SUM(BM2:BM111)</f>
        <v>161228.15881526406</v>
      </c>
      <c r="BN112" s="98">
        <f>H112-BM112</f>
        <v>227.84114002418937</v>
      </c>
      <c r="BO112" s="98">
        <f>SUM(BO2:BO111)</f>
        <v>161271.22443436508</v>
      </c>
      <c r="BP112" s="98">
        <f>H112-BO112</f>
        <v>184.7755209231691</v>
      </c>
      <c r="BQ112" s="98">
        <f>SUM(BQ2:BQ111)</f>
        <v>161306.1499649309</v>
      </c>
      <c r="BR112" s="98">
        <f>H112-BQ112</f>
        <v>149.84999035735382</v>
      </c>
      <c r="BS112" s="98">
        <f>SUM(BS2:BS111)</f>
        <v>161334.47401630832</v>
      </c>
      <c r="BT112" s="98">
        <f>H112-BS112</f>
        <v>121.52593897993211</v>
      </c>
      <c r="BU112" s="98">
        <f>SUM(BU2:BU111)</f>
        <v>161357.44435888619</v>
      </c>
      <c r="BV112" s="98">
        <f>H112-BU112</f>
        <v>98.555596402060473</v>
      </c>
      <c r="BW112" s="98">
        <f>SUM(BW2:BW111)</f>
        <v>161376.07294666013</v>
      </c>
      <c r="BX112" s="98">
        <f>H112-BW112</f>
        <v>79.927008628117619</v>
      </c>
      <c r="BY112" s="98">
        <f>SUM(BY2:BY111)</f>
        <v>161391.18043050697</v>
      </c>
      <c r="BZ112" s="98">
        <f>H112-BY112</f>
        <v>64.81952478128369</v>
      </c>
      <c r="CA112" s="98">
        <f>SUM(CA2:CA111)</f>
        <v>161403.43235475293</v>
      </c>
      <c r="CB112" s="98">
        <f>H112-CA112</f>
        <v>52.56760053531616</v>
      </c>
      <c r="CC112" s="98">
        <f>SUM(CC2:CC111)</f>
        <v>161413.36847355965</v>
      </c>
      <c r="CD112" s="98">
        <f>H112-CC112</f>
        <v>42.631481728603831</v>
      </c>
      <c r="CE112" s="98">
        <f>SUM(CE2:CE111)</f>
        <v>161421.42651023823</v>
      </c>
      <c r="CF112" s="98">
        <f>H112-CE112</f>
        <v>34.573445050016744</v>
      </c>
      <c r="CG112" s="98">
        <f>SUM(CG2:CG111)</f>
        <v>161427.96143688422</v>
      </c>
      <c r="CH112" s="98">
        <f>H112-CG112</f>
        <v>28.038518404035131</v>
      </c>
      <c r="CI112" s="98">
        <f>SUM(CI2:CI111)</f>
        <v>161433.26116270703</v>
      </c>
      <c r="CJ112" s="98">
        <f>H112-CI112</f>
        <v>22.738792581221787</v>
      </c>
      <c r="CK112" s="98">
        <f>SUM(CK2:CK111)</f>
        <v>161437.55916030103</v>
      </c>
      <c r="CL112" s="192">
        <f>H112-CK112</f>
        <v>18.440794987225672</v>
      </c>
      <c r="CM112" s="192">
        <f>SUM(CM2:CM111)</f>
        <v>161441.04476701864</v>
      </c>
      <c r="CN112" s="192">
        <f>H112-CM112</f>
        <v>14.955188269610517</v>
      </c>
      <c r="CO112" s="192">
        <f>SUM(CO2:CO111)</f>
        <v>161443.87153947889</v>
      </c>
      <c r="CP112" s="192">
        <f>H112-CO112</f>
        <v>12.128415809362195</v>
      </c>
      <c r="CQ112" s="192">
        <f>SUM(CQ2:CQ111)</f>
        <v>161446.164001439</v>
      </c>
      <c r="CR112" s="192">
        <f>H112-CQ112</f>
        <v>9.8359538492513821</v>
      </c>
      <c r="CS112" s="192">
        <f>SUM(CS2:CS111)</f>
        <v>161448.02316306296</v>
      </c>
      <c r="CT112" s="192">
        <f>H112-CS112</f>
        <v>7.976792225294048</v>
      </c>
      <c r="CU112" s="192">
        <f>SUM(CU2:CU111)</f>
        <v>161449.53090609281</v>
      </c>
      <c r="CV112" s="192">
        <f>H112-CU112</f>
        <v>6.4690491954388563</v>
      </c>
      <c r="CW112" s="192">
        <f>SUM(CW2:CW111)</f>
        <v>161450.75365075993</v>
      </c>
      <c r="CX112" s="192">
        <f>H112-CW112</f>
        <v>5.2463045283220708</v>
      </c>
      <c r="CY112" s="192">
        <f>SUM(CY2:CY111)</f>
        <v>161451.74528553296</v>
      </c>
      <c r="CZ112" s="192">
        <f>H112-CY112</f>
        <v>4.2546697552897967</v>
      </c>
      <c r="DA112" s="192">
        <f>SUM(DA2:DA111)</f>
        <v>161452.54949201542</v>
      </c>
      <c r="DB112" s="192">
        <f>H112-DA112</f>
        <v>3.4504632728348952</v>
      </c>
      <c r="DC112" s="192">
        <f>SUM(DC2:DC111)</f>
        <v>161453.20169181042</v>
      </c>
      <c r="DD112" s="192">
        <f>H112-DC112</f>
        <v>2.7982634778309148</v>
      </c>
      <c r="DE112" s="192">
        <f>SUM(DE2:DE111)</f>
        <v>161453.73061535374</v>
      </c>
      <c r="DF112" s="192">
        <f>H112-DE112</f>
        <v>2.2693399345153011</v>
      </c>
      <c r="DG112" s="192">
        <f>SUM(DG2:DG111)</f>
        <v>161454.15954941971</v>
      </c>
      <c r="DH112" s="192">
        <f>H112-DG112</f>
        <v>1.8404058685409836</v>
      </c>
      <c r="DI112" s="192">
        <f>SUM(DI2:DI111)</f>
        <v>161454.50741451251</v>
      </c>
      <c r="DJ112" s="192">
        <f>H112-DI112</f>
        <v>1.4925407757400535</v>
      </c>
      <c r="DK112" s="192">
        <f>SUM(DK2:DK111)</f>
        <v>161454.78952093015</v>
      </c>
      <c r="DL112" s="192">
        <f>H112-DK112</f>
        <v>1.2104343581013381</v>
      </c>
      <c r="DM112" s="192">
        <f>SUM(DM2:DM111)</f>
        <v>161455.01830592708</v>
      </c>
      <c r="DN112" s="98">
        <f>H112-DM112</f>
        <v>0.98164936117245816</v>
      </c>
      <c r="DO112" s="98">
        <f>SUM(DO2:DO111)</f>
        <v>161455.2038440574</v>
      </c>
      <c r="DP112" s="98">
        <f>H112-DO112</f>
        <v>0.79611123085487634</v>
      </c>
      <c r="DQ112" s="98">
        <f>SUM(DQ2:DQ111)</f>
        <v>161455.35431971503</v>
      </c>
      <c r="DR112" s="98">
        <f>H112-DQ112</f>
        <v>0.64563557322253473</v>
      </c>
      <c r="DS112" s="196">
        <f>SUM(DS2:DS111)</f>
        <v>161455.47634846097</v>
      </c>
      <c r="DT112" s="196">
        <f>H112-DS112</f>
        <v>0.52360682727885433</v>
      </c>
      <c r="DU112" s="196">
        <f>SUM(DU2:DU111)</f>
        <v>161455.57531725173</v>
      </c>
      <c r="DV112" s="98">
        <f>H112-DU112</f>
        <v>0.42463803652208298</v>
      </c>
      <c r="DW112" s="196">
        <f>SUM(DW2:DW111)</f>
        <v>161455.65557345605</v>
      </c>
      <c r="DX112" s="196">
        <f>H112-DW112</f>
        <v>0.34438183219754137</v>
      </c>
      <c r="DY112" s="196">
        <f>SUM(DY2:DY111)</f>
        <v>161455.72067057513</v>
      </c>
      <c r="DZ112" s="196">
        <f>H112-DY112</f>
        <v>0.27928471312043257</v>
      </c>
      <c r="EA112" s="98">
        <f>SUM(EA2:EA111)</f>
        <v>161455.77346275098</v>
      </c>
    </row>
    <row r="113" spans="6:131" x14ac:dyDescent="0.25">
      <c r="CL113" s="187"/>
      <c r="CM113" s="187"/>
      <c r="CN113" s="187"/>
      <c r="CO113" s="187"/>
      <c r="CP113" s="187"/>
      <c r="CQ113" s="187"/>
      <c r="CR113" s="187"/>
      <c r="CS113" s="187"/>
      <c r="CT113" s="187"/>
      <c r="CU113" s="187"/>
      <c r="CV113" s="187"/>
      <c r="CW113" s="187"/>
      <c r="CX113" s="187"/>
      <c r="CY113" s="187"/>
      <c r="CZ113" s="187"/>
      <c r="DA113" s="187"/>
      <c r="DB113" s="187"/>
      <c r="DC113" s="187"/>
      <c r="DD113" s="187"/>
      <c r="DE113" s="187"/>
      <c r="DF113" s="187"/>
      <c r="DG113" s="187"/>
      <c r="DH113" s="187"/>
      <c r="DI113" s="187"/>
      <c r="DJ113" s="187"/>
      <c r="DK113" s="187"/>
      <c r="DL113" s="187"/>
      <c r="DM113" s="187"/>
      <c r="DS113" s="167"/>
      <c r="DT113" s="167"/>
      <c r="DU113" s="167"/>
      <c r="DV113" s="167"/>
      <c r="DW113" s="167"/>
      <c r="DX113" s="167"/>
      <c r="DY113" s="167"/>
      <c r="EA113" s="167"/>
    </row>
    <row r="114" spans="6:131" x14ac:dyDescent="0.25">
      <c r="F114" s="37"/>
      <c r="DS114" s="167"/>
      <c r="DT114" s="167"/>
      <c r="DU114" s="167"/>
      <c r="DV114" s="167"/>
      <c r="DW114" s="167"/>
      <c r="DX114" s="167"/>
      <c r="DY114" s="167"/>
      <c r="EA114" s="167"/>
    </row>
  </sheetData>
  <pageMargins left="0.7" right="0.7" top="0.65625" bottom="0.75" header="0.3" footer="0.3"/>
  <pageSetup orientation="landscape" r:id="rId1"/>
  <headerFooter>
    <oddFooter xml:space="preserve">&amp;R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W114"/>
  <sheetViews>
    <sheetView zoomScaleNormal="100" workbookViewId="0"/>
  </sheetViews>
  <sheetFormatPr defaultRowHeight="15" x14ac:dyDescent="0.25"/>
  <cols>
    <col min="1" max="1" width="35.7109375" style="41" customWidth="1"/>
    <col min="2" max="2" width="9.42578125" style="41" customWidth="1"/>
    <col min="3" max="3" width="9.140625" style="41"/>
    <col min="4" max="4" width="13.5703125" style="41" customWidth="1"/>
    <col min="5" max="5" width="14.42578125" style="41" customWidth="1"/>
    <col min="6" max="6" width="14.7109375" style="41" customWidth="1"/>
    <col min="7" max="7" width="16.28515625" style="25" customWidth="1"/>
    <col min="8" max="8" width="14.28515625" style="25" customWidth="1"/>
    <col min="9" max="9" width="18.28515625" style="41" customWidth="1"/>
    <col min="10" max="10" width="14.42578125" style="41" customWidth="1"/>
    <col min="11" max="18" width="16.42578125" style="41" customWidth="1"/>
    <col min="19" max="19" width="16.7109375" style="41" customWidth="1"/>
    <col min="20" max="21" width="16.42578125" style="41" customWidth="1"/>
    <col min="22" max="22" width="16.5703125" style="41" customWidth="1"/>
    <col min="23" max="23" width="16.42578125" style="41" customWidth="1"/>
    <col min="24" max="24" width="16.85546875" style="41" customWidth="1"/>
    <col min="25" max="25" width="16.7109375" style="41" customWidth="1"/>
    <col min="26" max="27" width="16.5703125" style="41" customWidth="1"/>
    <col min="28" max="29" width="16.42578125" style="41" customWidth="1"/>
    <col min="30" max="30" width="16.5703125" style="41" customWidth="1"/>
    <col min="31" max="31" width="16.42578125" style="41" customWidth="1"/>
    <col min="32" max="32" width="16.5703125" style="41" customWidth="1"/>
    <col min="33" max="33" width="16.42578125" style="41" customWidth="1"/>
    <col min="34" max="34" width="16.7109375" style="41" customWidth="1"/>
    <col min="35" max="35" width="16.42578125" style="41" customWidth="1"/>
    <col min="36" max="36" width="16.7109375" style="76" customWidth="1"/>
    <col min="37" max="37" width="17.5703125" style="76" customWidth="1"/>
    <col min="38" max="38" width="16.7109375" style="76" customWidth="1"/>
    <col min="39" max="39" width="17.5703125" style="76" customWidth="1"/>
    <col min="40" max="40" width="16.7109375" style="76" customWidth="1"/>
    <col min="41" max="41" width="17.5703125" style="76" customWidth="1"/>
    <col min="42" max="42" width="16.7109375" style="76" customWidth="1"/>
    <col min="43" max="43" width="17.5703125" style="76" customWidth="1"/>
    <col min="44" max="44" width="16.7109375" style="76" customWidth="1"/>
    <col min="45" max="45" width="17.5703125" style="76" customWidth="1"/>
    <col min="46" max="46" width="16.7109375" style="133" customWidth="1"/>
    <col min="47" max="47" width="17.5703125" style="133" customWidth="1"/>
    <col min="48" max="48" width="16.7109375" style="133" customWidth="1"/>
    <col min="49" max="49" width="16.5703125" style="133" customWidth="1"/>
    <col min="50" max="51" width="16.42578125" style="133" customWidth="1"/>
    <col min="52" max="52" width="16.85546875" style="133" customWidth="1"/>
    <col min="53" max="53" width="16.42578125" style="133" customWidth="1"/>
    <col min="54" max="54" width="16.7109375" style="133" customWidth="1"/>
    <col min="55" max="55" width="16.42578125" style="133" customWidth="1"/>
    <col min="56" max="56" width="16.5703125" style="133" customWidth="1"/>
    <col min="57" max="57" width="16.42578125" style="167" customWidth="1"/>
    <col min="58" max="58" width="16.5703125" style="167" customWidth="1"/>
    <col min="59" max="59" width="16.42578125" style="167" customWidth="1"/>
    <col min="60" max="60" width="16.5703125" style="167" customWidth="1"/>
    <col min="61" max="61" width="16.7109375" style="133" customWidth="1"/>
    <col min="62" max="62" width="16.42578125" style="41" customWidth="1"/>
    <col min="63" max="63" width="16.7109375" style="41" customWidth="1"/>
    <col min="64" max="64" width="16.5703125" style="41" customWidth="1"/>
    <col min="65" max="65" width="16.85546875" style="41" customWidth="1"/>
    <col min="66" max="66" width="17" style="41" customWidth="1"/>
    <col min="67" max="67" width="16.85546875" style="167" customWidth="1"/>
    <col min="68" max="68" width="17" style="167" customWidth="1"/>
    <col min="69" max="69" width="16.5703125" style="41" customWidth="1"/>
    <col min="70" max="70" width="16.7109375" style="167" customWidth="1"/>
    <col min="71" max="76" width="16.7109375" style="41" customWidth="1"/>
    <col min="77" max="16384" width="9.140625" style="41"/>
  </cols>
  <sheetData>
    <row r="1" spans="1:75" ht="121.5" customHeight="1" x14ac:dyDescent="0.25">
      <c r="A1" s="54" t="s">
        <v>0</v>
      </c>
      <c r="B1" s="54" t="s">
        <v>1</v>
      </c>
      <c r="C1" s="54" t="s">
        <v>2</v>
      </c>
      <c r="D1" s="45" t="s">
        <v>116</v>
      </c>
      <c r="E1" s="45" t="s">
        <v>83</v>
      </c>
      <c r="F1" s="40" t="s">
        <v>82</v>
      </c>
      <c r="G1" s="43" t="s">
        <v>155</v>
      </c>
      <c r="H1" s="43" t="s">
        <v>156</v>
      </c>
      <c r="I1" s="43" t="s">
        <v>104</v>
      </c>
      <c r="J1" s="69" t="s">
        <v>69</v>
      </c>
      <c r="K1" s="70" t="s">
        <v>70</v>
      </c>
      <c r="L1" s="69" t="s">
        <v>71</v>
      </c>
      <c r="M1" s="70" t="s">
        <v>72</v>
      </c>
      <c r="N1" s="69" t="s">
        <v>73</v>
      </c>
      <c r="O1" s="70" t="s">
        <v>74</v>
      </c>
      <c r="P1" s="69" t="s">
        <v>75</v>
      </c>
      <c r="Q1" s="70" t="s">
        <v>76</v>
      </c>
      <c r="R1" s="69" t="s">
        <v>77</v>
      </c>
      <c r="S1" s="70" t="s">
        <v>78</v>
      </c>
      <c r="T1" s="69" t="s">
        <v>79</v>
      </c>
      <c r="U1" s="44" t="s">
        <v>80</v>
      </c>
      <c r="V1" s="69" t="s">
        <v>81</v>
      </c>
      <c r="W1" s="70" t="s">
        <v>85</v>
      </c>
      <c r="X1" s="69" t="s">
        <v>84</v>
      </c>
      <c r="Y1" s="70" t="s">
        <v>86</v>
      </c>
      <c r="Z1" s="69" t="s">
        <v>87</v>
      </c>
      <c r="AA1" s="70" t="s">
        <v>88</v>
      </c>
      <c r="AB1" s="69" t="s">
        <v>89</v>
      </c>
      <c r="AC1" s="70" t="s">
        <v>92</v>
      </c>
      <c r="AD1" s="69" t="s">
        <v>93</v>
      </c>
      <c r="AE1" s="70" t="s">
        <v>100</v>
      </c>
      <c r="AF1" s="69" t="s">
        <v>101</v>
      </c>
      <c r="AG1" s="70" t="s">
        <v>102</v>
      </c>
      <c r="AH1" s="69" t="s">
        <v>103</v>
      </c>
      <c r="AI1" s="70" t="s">
        <v>105</v>
      </c>
      <c r="AJ1" s="69" t="s">
        <v>106</v>
      </c>
      <c r="AK1" s="70" t="s">
        <v>118</v>
      </c>
      <c r="AL1" s="69" t="s">
        <v>117</v>
      </c>
      <c r="AM1" s="70" t="s">
        <v>120</v>
      </c>
      <c r="AN1" s="69" t="s">
        <v>121</v>
      </c>
      <c r="AO1" s="70" t="s">
        <v>123</v>
      </c>
      <c r="AP1" s="69" t="s">
        <v>122</v>
      </c>
      <c r="AQ1" s="70" t="s">
        <v>124</v>
      </c>
      <c r="AR1" s="69" t="s">
        <v>125</v>
      </c>
      <c r="AS1" s="70" t="s">
        <v>136</v>
      </c>
      <c r="AT1" s="69" t="s">
        <v>137</v>
      </c>
      <c r="AU1" s="70" t="s">
        <v>138</v>
      </c>
      <c r="AV1" s="69" t="s">
        <v>139</v>
      </c>
      <c r="AW1" s="70" t="s">
        <v>141</v>
      </c>
      <c r="AX1" s="69" t="s">
        <v>140</v>
      </c>
      <c r="AY1" s="70" t="s">
        <v>142</v>
      </c>
      <c r="AZ1" s="69" t="s">
        <v>143</v>
      </c>
      <c r="BA1" s="70" t="s">
        <v>144</v>
      </c>
      <c r="BB1" s="69" t="s">
        <v>145</v>
      </c>
      <c r="BC1" s="70" t="s">
        <v>146</v>
      </c>
      <c r="BD1" s="69" t="s">
        <v>147</v>
      </c>
      <c r="BE1" s="70" t="s">
        <v>170</v>
      </c>
      <c r="BF1" s="69" t="s">
        <v>172</v>
      </c>
      <c r="BG1" s="70" t="s">
        <v>171</v>
      </c>
      <c r="BH1" s="69" t="s">
        <v>173</v>
      </c>
      <c r="BI1" s="70" t="s">
        <v>174</v>
      </c>
      <c r="BJ1" s="69" t="s">
        <v>175</v>
      </c>
      <c r="BK1" s="53" t="s">
        <v>176</v>
      </c>
      <c r="BL1" s="183" t="s">
        <v>177</v>
      </c>
      <c r="BM1" s="53" t="s">
        <v>178</v>
      </c>
      <c r="BN1" s="183" t="s">
        <v>179</v>
      </c>
      <c r="BO1" s="53" t="s">
        <v>180</v>
      </c>
      <c r="BP1" s="183" t="s">
        <v>181</v>
      </c>
      <c r="BQ1" s="183" t="s">
        <v>182</v>
      </c>
      <c r="BR1" s="183" t="s">
        <v>183</v>
      </c>
      <c r="BS1" s="183" t="s">
        <v>184</v>
      </c>
      <c r="BT1" s="183" t="s">
        <v>185</v>
      </c>
      <c r="BU1" s="183" t="s">
        <v>186</v>
      </c>
      <c r="BV1" s="183" t="s">
        <v>187</v>
      </c>
      <c r="BW1" s="183" t="s">
        <v>157</v>
      </c>
    </row>
    <row r="2" spans="1:75" ht="15" customHeight="1" x14ac:dyDescent="0.25">
      <c r="A2" s="42" t="s">
        <v>3</v>
      </c>
      <c r="B2" s="78">
        <v>6137</v>
      </c>
      <c r="C2" s="78">
        <v>1</v>
      </c>
      <c r="D2" s="86">
        <f>(LARGE('Annual Heat Inputs'!D2:K2,1)+LARGE('Annual Heat Inputs'!D2:K2,2)+LARGE('Annual Heat Inputs'!D2:K2,3))/3</f>
        <v>15562639.342333332</v>
      </c>
      <c r="E2" s="87">
        <v>1165162556</v>
      </c>
      <c r="F2" s="88">
        <f>D2/E2</f>
        <v>1.3356625015276694E-2</v>
      </c>
      <c r="G2" s="97">
        <v>105171</v>
      </c>
      <c r="H2" s="97">
        <f t="shared" ref="H2:H65" si="0">PRODUCT(F2,G2)</f>
        <v>1404.7296094816652</v>
      </c>
      <c r="I2" s="97">
        <f>MIN(H2,'NOx Annual Emissions'!L2,'Annual NOx Consent Decree Caps '!D2,' Retirement Adjustments'!D2)</f>
        <v>1404.7296094816652</v>
      </c>
      <c r="J2" s="101">
        <v>31441.621800000001</v>
      </c>
      <c r="K2" s="100">
        <f>PRODUCT(F2,J2)+H2</f>
        <v>1824.6835617364143</v>
      </c>
      <c r="L2" s="101">
        <v>20322.244699999999</v>
      </c>
      <c r="M2" s="100">
        <f>PRODUCT(F2,L2)+K2</f>
        <v>2096.1201636630085</v>
      </c>
      <c r="N2" s="101">
        <v>13135.252200000001</v>
      </c>
      <c r="O2" s="100">
        <f t="shared" ref="O2" si="1">PRODUCT(F2,N2)+M2</f>
        <v>2271.5628017794966</v>
      </c>
      <c r="P2" s="124">
        <v>8489.9503999999997</v>
      </c>
      <c r="Q2" s="100">
        <f>PRODUCT(F2,P2)+O2</f>
        <v>2384.9598856705948</v>
      </c>
      <c r="R2" s="101">
        <v>5487.4665999999997</v>
      </c>
      <c r="S2" s="100">
        <f>PRODUCT(F2,R2)+Q2</f>
        <v>2458.2539193306502</v>
      </c>
      <c r="T2" s="101">
        <v>3546.8157000000001</v>
      </c>
      <c r="U2" s="124">
        <f>PRODUCT(F2,T2)+S2</f>
        <v>2505.6274066338465</v>
      </c>
      <c r="V2" s="101">
        <v>2292.4789999999998</v>
      </c>
      <c r="W2" s="100">
        <f>PRODUCT(F2,V2)+U2</f>
        <v>2536.2471889922431</v>
      </c>
      <c r="X2" s="101">
        <v>1481.7402999999999</v>
      </c>
      <c r="Y2" s="100">
        <f>PRODUCT(F2,X2)+W2</f>
        <v>2556.0382385493667</v>
      </c>
      <c r="Z2" s="101">
        <v>957.72059999999999</v>
      </c>
      <c r="AA2" s="100">
        <f>PRODUCT(F2,Z2)+Y2</f>
        <v>2568.8301534729726</v>
      </c>
      <c r="AB2" s="101">
        <v>619.0213</v>
      </c>
      <c r="AC2" s="100">
        <f>PRODUCT(F2,AB2)+AA2</f>
        <v>2577.0981888535416</v>
      </c>
      <c r="AD2" s="101">
        <v>400.1035</v>
      </c>
      <c r="AE2" s="100">
        <f>PRODUCT(F2,AD2)+AC2</f>
        <v>2582.4422212703412</v>
      </c>
      <c r="AF2" s="101">
        <v>258.60629999999998</v>
      </c>
      <c r="AG2" s="100">
        <f>PRODUCT(F2,AF2)+AE2</f>
        <v>2585.8963286460294</v>
      </c>
      <c r="AH2" s="101">
        <v>167.1497</v>
      </c>
      <c r="AI2" s="100">
        <f>PRODUCT(F2,AH2)+AG2</f>
        <v>2588.1288845103454</v>
      </c>
      <c r="AJ2" s="101">
        <v>108.03700000000001</v>
      </c>
      <c r="AK2" s="100">
        <f>PRODUCT(F2,AJ2)+AI2</f>
        <v>2589.5718942071207</v>
      </c>
      <c r="AL2" s="101">
        <v>69.829599999999999</v>
      </c>
      <c r="AM2" s="100">
        <f>PRODUCT(F2,AL2)+AK2</f>
        <v>2590.5045819892875</v>
      </c>
      <c r="AN2" s="101">
        <v>45.1342</v>
      </c>
      <c r="AO2" s="100">
        <f>PRODUCT(F2,AN2)+AM2</f>
        <v>2591.1074225740522</v>
      </c>
      <c r="AP2" s="101">
        <v>29.1724</v>
      </c>
      <c r="AQ2" s="100">
        <f>PRODUCT(F2,AP2)+AO2</f>
        <v>2591.4970673816479</v>
      </c>
      <c r="AR2" s="101">
        <v>18.855599999999999</v>
      </c>
      <c r="AS2" s="100">
        <f>PRODUCT(F2,AR2)+AQ2</f>
        <v>2591.7489145602858</v>
      </c>
      <c r="AT2" s="101">
        <v>12.1873</v>
      </c>
      <c r="AU2" s="101">
        <f>PRODUCT(F2,AT2)+AS2</f>
        <v>2591.9116957563347</v>
      </c>
      <c r="AV2" s="101">
        <v>7.8772000000000002</v>
      </c>
      <c r="AW2" s="101">
        <f>PRODUCT(F2,AV2)+AU2</f>
        <v>2592.016908562905</v>
      </c>
      <c r="AX2" s="101">
        <v>5.0914000000000001</v>
      </c>
      <c r="AY2" s="101">
        <f>PRODUCT(F2,AX2)+AW2</f>
        <v>2592.0849124835077</v>
      </c>
      <c r="AZ2" s="101">
        <v>3.2907999999999999</v>
      </c>
      <c r="BA2" s="101">
        <f>PRODUCT(F2,AZ2)+AY2</f>
        <v>2592.1288664651079</v>
      </c>
      <c r="BB2" s="101">
        <v>2.1269999999999998</v>
      </c>
      <c r="BC2" s="101">
        <f>PRODUCT(F2,BB2)+BA2</f>
        <v>2592.1572760065155</v>
      </c>
      <c r="BD2" s="101">
        <v>1.3748</v>
      </c>
      <c r="BE2" s="101">
        <f>PRODUCT(F2,BD2)+BC2</f>
        <v>2592.1756386945867</v>
      </c>
      <c r="BF2" s="101">
        <v>0.88859999999999995</v>
      </c>
      <c r="BG2" s="101">
        <f>PRODUCT(F2,BF2)+BE2</f>
        <v>2592.1875073915753</v>
      </c>
      <c r="BH2" s="101">
        <v>0.57440000000000002</v>
      </c>
      <c r="BI2" s="101">
        <f>PRODUCT(F2,BH2)+BG2</f>
        <v>2592.1951794369843</v>
      </c>
      <c r="BJ2" s="171">
        <v>0.37119999999999997</v>
      </c>
      <c r="BK2" s="184">
        <f>PRODUCT(F2,BJ2)+BI2</f>
        <v>2592.20013741619</v>
      </c>
      <c r="BL2" s="184">
        <v>0.24</v>
      </c>
      <c r="BM2" s="184">
        <f>PRODUCT(F2,BL2)+BK2</f>
        <v>2592.2033430061938</v>
      </c>
      <c r="BN2" s="184">
        <v>0.15509999999999999</v>
      </c>
      <c r="BO2" s="184">
        <f>PRODUCT(F2,BN2)+BM2</f>
        <v>2592.2054146187338</v>
      </c>
      <c r="BP2" s="184">
        <v>0.1002</v>
      </c>
      <c r="BQ2" s="184">
        <f>PRODUCT(F2,BP2)+BO2</f>
        <v>2592.2067529525602</v>
      </c>
      <c r="BR2" s="171">
        <v>6.4799999999999996E-2</v>
      </c>
      <c r="BS2" s="185">
        <f>PRODUCT(F2,BR2)+BQ2</f>
        <v>2592.2076184618613</v>
      </c>
      <c r="BT2" s="185">
        <v>4.19E-2</v>
      </c>
      <c r="BU2" s="185">
        <f>PRODUCT(F2,BT2)+BS2</f>
        <v>2592.2081781044494</v>
      </c>
      <c r="BV2" s="185">
        <v>2.7099999999999999E-2</v>
      </c>
      <c r="BW2" s="185">
        <f>PRODUCT(F2,BV2)+BU2</f>
        <v>2592.2085400689875</v>
      </c>
    </row>
    <row r="3" spans="1:75" ht="15" customHeight="1" x14ac:dyDescent="0.25">
      <c r="A3" s="42" t="s">
        <v>3</v>
      </c>
      <c r="B3" s="78">
        <v>6137</v>
      </c>
      <c r="C3" s="78">
        <v>2</v>
      </c>
      <c r="D3" s="86">
        <f>(LARGE('Annual Heat Inputs'!D3:K3,1)+LARGE('Annual Heat Inputs'!D3:K3,2)+LARGE('Annual Heat Inputs'!D3:K3,3))/3</f>
        <v>15570365.239333332</v>
      </c>
      <c r="E3" s="87">
        <v>1165162556</v>
      </c>
      <c r="F3" s="88">
        <f>D3/E3</f>
        <v>1.336325576131313E-2</v>
      </c>
      <c r="G3" s="97">
        <v>105171</v>
      </c>
      <c r="H3" s="97">
        <f t="shared" si="0"/>
        <v>1405.4269716730632</v>
      </c>
      <c r="I3" s="97">
        <f>MIN(H3,'NOx Annual Emissions'!L3,'Annual NOx Consent Decree Caps '!D3,' Retirement Adjustments'!D3)</f>
        <v>1359.0530000000001</v>
      </c>
      <c r="J3" s="101">
        <v>31441.621800000001</v>
      </c>
      <c r="K3" s="101">
        <f t="shared" ref="K3" si="2">I3</f>
        <v>1359.0530000000001</v>
      </c>
      <c r="L3" s="101">
        <v>20322.244699999999</v>
      </c>
      <c r="M3" s="101">
        <f>K3</f>
        <v>1359.0530000000001</v>
      </c>
      <c r="N3" s="101">
        <v>13135.252200000001</v>
      </c>
      <c r="O3" s="101">
        <f>M3</f>
        <v>1359.0530000000001</v>
      </c>
      <c r="P3" s="124">
        <v>8489.9503999999997</v>
      </c>
      <c r="Q3" s="101">
        <f t="shared" ref="Q3" si="3">O3</f>
        <v>1359.0530000000001</v>
      </c>
      <c r="R3" s="101">
        <v>5487.4665999999997</v>
      </c>
      <c r="S3" s="101">
        <f>Q3</f>
        <v>1359.0530000000001</v>
      </c>
      <c r="T3" s="101">
        <v>3546.8157000000001</v>
      </c>
      <c r="U3" s="101">
        <f>S3</f>
        <v>1359.0530000000001</v>
      </c>
      <c r="V3" s="101">
        <v>2292.4789999999998</v>
      </c>
      <c r="W3" s="101">
        <f>U3</f>
        <v>1359.0530000000001</v>
      </c>
      <c r="X3" s="101">
        <v>1481.7402999999999</v>
      </c>
      <c r="Y3" s="101">
        <f>W3</f>
        <v>1359.0530000000001</v>
      </c>
      <c r="Z3" s="101">
        <v>957.72059999999999</v>
      </c>
      <c r="AA3" s="101">
        <f>Y3</f>
        <v>1359.0530000000001</v>
      </c>
      <c r="AB3" s="101">
        <v>619.0213</v>
      </c>
      <c r="AC3" s="101">
        <f>AA3</f>
        <v>1359.0530000000001</v>
      </c>
      <c r="AD3" s="101">
        <v>400.1035</v>
      </c>
      <c r="AE3" s="101">
        <f>AC3</f>
        <v>1359.0530000000001</v>
      </c>
      <c r="AF3" s="101">
        <v>258.60629999999998</v>
      </c>
      <c r="AG3" s="101">
        <f>AE3</f>
        <v>1359.0530000000001</v>
      </c>
      <c r="AH3" s="101">
        <v>167.1497</v>
      </c>
      <c r="AI3" s="101">
        <f>AG3</f>
        <v>1359.0530000000001</v>
      </c>
      <c r="AJ3" s="101">
        <v>108.03700000000001</v>
      </c>
      <c r="AK3" s="101">
        <f>AI3</f>
        <v>1359.0530000000001</v>
      </c>
      <c r="AL3" s="101">
        <v>69.829599999999999</v>
      </c>
      <c r="AM3" s="101">
        <f>AK3</f>
        <v>1359.0530000000001</v>
      </c>
      <c r="AN3" s="101">
        <v>45.1342</v>
      </c>
      <c r="AO3" s="101">
        <f>AM3</f>
        <v>1359.0530000000001</v>
      </c>
      <c r="AP3" s="101">
        <v>29.1724</v>
      </c>
      <c r="AQ3" s="101">
        <f>AO3</f>
        <v>1359.0530000000001</v>
      </c>
      <c r="AR3" s="101">
        <v>18.855599999999999</v>
      </c>
      <c r="AS3" s="101">
        <f>AQ3</f>
        <v>1359.0530000000001</v>
      </c>
      <c r="AT3" s="101">
        <v>12.1873</v>
      </c>
      <c r="AU3" s="101">
        <f>AS3</f>
        <v>1359.0530000000001</v>
      </c>
      <c r="AV3" s="101">
        <v>7.8772000000000002</v>
      </c>
      <c r="AW3" s="101">
        <f>AU3</f>
        <v>1359.0530000000001</v>
      </c>
      <c r="AX3" s="101">
        <v>5.0914000000000001</v>
      </c>
      <c r="AY3" s="101">
        <f t="shared" ref="AY3" si="4">AW3</f>
        <v>1359.0530000000001</v>
      </c>
      <c r="AZ3" s="101">
        <v>3.2907999999999999</v>
      </c>
      <c r="BA3" s="101">
        <f t="shared" ref="BA3" si="5">AY3</f>
        <v>1359.0530000000001</v>
      </c>
      <c r="BB3" s="101">
        <v>2.1269999999999998</v>
      </c>
      <c r="BC3" s="101">
        <f t="shared" ref="BC3" si="6">BA3</f>
        <v>1359.0530000000001</v>
      </c>
      <c r="BD3" s="101">
        <v>1.3748</v>
      </c>
      <c r="BE3" s="101">
        <f t="shared" ref="BE3" si="7">BC3</f>
        <v>1359.0530000000001</v>
      </c>
      <c r="BF3" s="101">
        <v>0.88859999999999995</v>
      </c>
      <c r="BG3" s="101">
        <f t="shared" ref="BG3" si="8">BE3</f>
        <v>1359.0530000000001</v>
      </c>
      <c r="BH3" s="101">
        <v>0.57440000000000002</v>
      </c>
      <c r="BI3" s="101">
        <f>BG3</f>
        <v>1359.0530000000001</v>
      </c>
      <c r="BJ3" s="171">
        <v>0.37119999999999997</v>
      </c>
      <c r="BK3" s="184">
        <f>BI3</f>
        <v>1359.0530000000001</v>
      </c>
      <c r="BL3" s="184">
        <v>0.24</v>
      </c>
      <c r="BM3" s="184">
        <f>BK3</f>
        <v>1359.0530000000001</v>
      </c>
      <c r="BN3" s="184">
        <v>0.15509999999999999</v>
      </c>
      <c r="BO3" s="184">
        <f>BM3</f>
        <v>1359.0530000000001</v>
      </c>
      <c r="BP3" s="184">
        <v>0.1002</v>
      </c>
      <c r="BQ3" s="186">
        <f>BO3</f>
        <v>1359.0530000000001</v>
      </c>
      <c r="BR3" s="171">
        <v>6.4799999999999996E-2</v>
      </c>
      <c r="BS3" s="185">
        <f>BQ3</f>
        <v>1359.0530000000001</v>
      </c>
      <c r="BT3" s="185">
        <v>4.19E-2</v>
      </c>
      <c r="BU3" s="185">
        <f>BS3</f>
        <v>1359.0530000000001</v>
      </c>
      <c r="BV3" s="185">
        <v>2.7099999999999999E-2</v>
      </c>
      <c r="BW3" s="185">
        <f>BU3</f>
        <v>1359.0530000000001</v>
      </c>
    </row>
    <row r="4" spans="1:75" ht="15" customHeight="1" x14ac:dyDescent="0.25">
      <c r="A4" s="42" t="s">
        <v>3</v>
      </c>
      <c r="B4" s="78">
        <v>6137</v>
      </c>
      <c r="C4" s="78">
        <v>3</v>
      </c>
      <c r="D4" s="86">
        <f>(LARGE('Annual Heat Inputs'!D4:K4,1)+LARGE('Annual Heat Inputs'!D4:K4,2)+LARGE('Annual Heat Inputs'!D4:K4,3))/3</f>
        <v>138351.92033333331</v>
      </c>
      <c r="E4" s="87">
        <v>1165162556</v>
      </c>
      <c r="F4" s="88">
        <f t="shared" ref="F4:F37" si="9">D4/E4</f>
        <v>1.1874044494554913E-4</v>
      </c>
      <c r="G4" s="97">
        <v>105171</v>
      </c>
      <c r="H4" s="97">
        <f t="shared" si="0"/>
        <v>12.488051335368349</v>
      </c>
      <c r="I4" s="97">
        <f>MIN(H4,'NOx Annual Emissions'!L4,'Annual NOx Consent Decree Caps '!D4,' Retirement Adjustments'!D4)</f>
        <v>12.488051335368349</v>
      </c>
      <c r="J4" s="101">
        <v>31441.621800000001</v>
      </c>
      <c r="K4" s="101">
        <f>PRODUCT(F4,J4)+H4</f>
        <v>16.221443497710027</v>
      </c>
      <c r="L4" s="101">
        <v>20322.244699999999</v>
      </c>
      <c r="M4" s="100">
        <f>PRODUCT(F4,L4)+K4</f>
        <v>18.634515875680354</v>
      </c>
      <c r="N4" s="101">
        <v>13135.252200000001</v>
      </c>
      <c r="O4" s="100">
        <f t="shared" ref="O4" si="10">PRODUCT(F4,N4)+M4</f>
        <v>20.194201566380357</v>
      </c>
      <c r="P4" s="124">
        <v>8489.9503999999997</v>
      </c>
      <c r="Q4" s="100">
        <f>PRODUCT(F4,P4)+O4</f>
        <v>21.202302054442001</v>
      </c>
      <c r="R4" s="101">
        <v>5487.4665999999997</v>
      </c>
      <c r="S4" s="100">
        <f>PRODUCT(F4,R4)+Q4</f>
        <v>21.85388628014984</v>
      </c>
      <c r="T4" s="101">
        <v>3546.8157000000001</v>
      </c>
      <c r="U4" s="124">
        <f>PRODUCT(F4,T4)+S4</f>
        <v>22.275036754507699</v>
      </c>
      <c r="V4" s="101">
        <v>2292.4789999999998</v>
      </c>
      <c r="W4" s="100">
        <f>PRODUCT(F4,V4)+U4</f>
        <v>22.547246730996026</v>
      </c>
      <c r="X4" s="101">
        <v>1481.7402999999999</v>
      </c>
      <c r="Y4" s="100">
        <f>PRODUCT(F4,X4)+W4</f>
        <v>22.723189233511778</v>
      </c>
      <c r="Z4" s="101">
        <v>957.72059999999999</v>
      </c>
      <c r="AA4" s="100">
        <f>PRODUCT(F4,Z4)+Y4</f>
        <v>22.836909403689297</v>
      </c>
      <c r="AB4" s="101">
        <v>619.0213</v>
      </c>
      <c r="AC4" s="100">
        <f>PRODUCT(F4,AB4)+AA4</f>
        <v>22.910412268282069</v>
      </c>
      <c r="AD4" s="101">
        <v>400.1035</v>
      </c>
      <c r="AE4" s="100">
        <f>PRODUCT(F4,AD4)+AC4</f>
        <v>22.957920735896341</v>
      </c>
      <c r="AF4" s="101">
        <v>258.60629999999998</v>
      </c>
      <c r="AG4" s="100">
        <f>PRODUCT(F4,AF4)+AE4</f>
        <v>22.988627763024063</v>
      </c>
      <c r="AH4" s="101">
        <v>167.1497</v>
      </c>
      <c r="AI4" s="100">
        <f>PRODUCT(F4,AH4)+AG4</f>
        <v>23.008475192774579</v>
      </c>
      <c r="AJ4" s="101">
        <v>108.03700000000001</v>
      </c>
      <c r="AK4" s="100">
        <f>PRODUCT(F4,AJ4)+AI4</f>
        <v>23.021303554225163</v>
      </c>
      <c r="AL4" s="101">
        <v>69.829599999999999</v>
      </c>
      <c r="AM4" s="100">
        <f>PRODUCT(F4,AL4)+AK4</f>
        <v>23.029595151999533</v>
      </c>
      <c r="AN4" s="101">
        <v>45.1342</v>
      </c>
      <c r="AO4" s="100">
        <f>PRODUCT(F4,AN4)+AM4</f>
        <v>23.034954406989794</v>
      </c>
      <c r="AP4" s="101">
        <v>29.1724</v>
      </c>
      <c r="AQ4" s="100">
        <f>PRODUCT(F4,AP4)+AO4</f>
        <v>23.038418350745925</v>
      </c>
      <c r="AR4" s="101">
        <v>18.855599999999999</v>
      </c>
      <c r="AS4" s="100">
        <f>PRODUCT(F4,AR4)+AQ4</f>
        <v>23.040657273079638</v>
      </c>
      <c r="AT4" s="101">
        <v>12.1873</v>
      </c>
      <c r="AU4" s="101">
        <f>PRODUCT(F4,AT4)+AS4</f>
        <v>23.042104398504325</v>
      </c>
      <c r="AV4" s="101">
        <v>7.8772000000000002</v>
      </c>
      <c r="AW4" s="101">
        <f>PRODUCT(F4,AV4)+AU4</f>
        <v>23.04303974073725</v>
      </c>
      <c r="AX4" s="101">
        <v>5.0914000000000001</v>
      </c>
      <c r="AY4" s="101">
        <f>PRODUCT(F4,AX4)+AW4</f>
        <v>23.043644295838646</v>
      </c>
      <c r="AZ4" s="101">
        <v>3.2907999999999999</v>
      </c>
      <c r="BA4" s="101">
        <f>PRODUCT(F4,AZ4)+AY4</f>
        <v>23.044035046894873</v>
      </c>
      <c r="BB4" s="101">
        <v>2.1269999999999998</v>
      </c>
      <c r="BC4" s="101">
        <f>PRODUCT(F4,BB4)+BA4</f>
        <v>23.044287607821271</v>
      </c>
      <c r="BD4" s="101">
        <v>1.3748</v>
      </c>
      <c r="BE4" s="101">
        <f>PRODUCT(F4,BD4)+BC4</f>
        <v>23.044450852184983</v>
      </c>
      <c r="BF4" s="101">
        <v>0.88859999999999995</v>
      </c>
      <c r="BG4" s="101">
        <f>PRODUCT(F4,BF4)+BE4</f>
        <v>23.044556364944363</v>
      </c>
      <c r="BH4" s="101">
        <v>0.57440000000000002</v>
      </c>
      <c r="BI4" s="101">
        <f>PRODUCT(F4,BH4)+BG4</f>
        <v>23.044624569455941</v>
      </c>
      <c r="BJ4" s="171">
        <v>0.37119999999999997</v>
      </c>
      <c r="BK4" s="184">
        <f>PRODUCT(F4,BJ4)+BI4</f>
        <v>23.044668645909105</v>
      </c>
      <c r="BL4" s="184">
        <v>0.24</v>
      </c>
      <c r="BM4" s="184">
        <f>PRODUCT(F4,BL4)+BK4</f>
        <v>23.044697143615892</v>
      </c>
      <c r="BN4" s="184">
        <v>0.15509999999999999</v>
      </c>
      <c r="BO4" s="184">
        <f>PRODUCT(F4,BN4)+BM4</f>
        <v>23.044715560258904</v>
      </c>
      <c r="BP4" s="184">
        <v>0.1002</v>
      </c>
      <c r="BQ4" s="184">
        <f>PRODUCT(F4,BP4)+BO4</f>
        <v>23.044727458051486</v>
      </c>
      <c r="BR4" s="171">
        <v>6.4799999999999996E-2</v>
      </c>
      <c r="BS4" s="185">
        <f>PRODUCT(F4,BR4)+BQ4</f>
        <v>23.04473515243232</v>
      </c>
      <c r="BT4" s="185">
        <v>4.19E-2</v>
      </c>
      <c r="BU4" s="185">
        <f>PRODUCT(F4,BT4)+BS4</f>
        <v>23.044740127656965</v>
      </c>
      <c r="BV4" s="185">
        <v>2.7099999999999999E-2</v>
      </c>
      <c r="BW4" s="101">
        <f>PRODUCT(F4,BV4)+BU4</f>
        <v>23.044743345523024</v>
      </c>
    </row>
    <row r="5" spans="1:75" ht="15" customHeight="1" x14ac:dyDescent="0.25">
      <c r="A5" s="42" t="s">
        <v>3</v>
      </c>
      <c r="B5" s="78">
        <v>6137</v>
      </c>
      <c r="C5" s="78">
        <v>4</v>
      </c>
      <c r="D5" s="86">
        <f>(LARGE('Annual Heat Inputs'!D5:K5,1)+LARGE('Annual Heat Inputs'!D5:K5,2)+LARGE('Annual Heat Inputs'!D5:K5,3))/3</f>
        <v>294812.42533333338</v>
      </c>
      <c r="E5" s="87">
        <v>1165162556</v>
      </c>
      <c r="F5" s="88">
        <f t="shared" si="9"/>
        <v>2.5302257081228534E-4</v>
      </c>
      <c r="G5" s="97">
        <v>105171</v>
      </c>
      <c r="H5" s="97">
        <f t="shared" si="0"/>
        <v>26.610636794898863</v>
      </c>
      <c r="I5" s="97">
        <f>MIN(H5,'NOx Annual Emissions'!L5,'Annual NOx Consent Decree Caps '!D5,' Retirement Adjustments'!D5)</f>
        <v>4.3570000000000002</v>
      </c>
      <c r="J5" s="101">
        <v>31441.621800000001</v>
      </c>
      <c r="K5" s="101">
        <f t="shared" ref="K5" si="11">I5</f>
        <v>4.3570000000000002</v>
      </c>
      <c r="L5" s="101">
        <v>20322.244699999999</v>
      </c>
      <c r="M5" s="101">
        <f>K5</f>
        <v>4.3570000000000002</v>
      </c>
      <c r="N5" s="101">
        <v>13135.252200000001</v>
      </c>
      <c r="O5" s="101">
        <f>M5</f>
        <v>4.3570000000000002</v>
      </c>
      <c r="P5" s="124">
        <v>8489.9503999999997</v>
      </c>
      <c r="Q5" s="101">
        <f t="shared" ref="Q5" si="12">O5</f>
        <v>4.3570000000000002</v>
      </c>
      <c r="R5" s="101">
        <v>5487.4665999999997</v>
      </c>
      <c r="S5" s="101">
        <f>Q5</f>
        <v>4.3570000000000002</v>
      </c>
      <c r="T5" s="101">
        <v>3546.8157000000001</v>
      </c>
      <c r="U5" s="101">
        <f>S5</f>
        <v>4.3570000000000002</v>
      </c>
      <c r="V5" s="101">
        <v>2292.4789999999998</v>
      </c>
      <c r="W5" s="101">
        <f>U5</f>
        <v>4.3570000000000002</v>
      </c>
      <c r="X5" s="101">
        <v>1481.7402999999999</v>
      </c>
      <c r="Y5" s="101">
        <f>W5</f>
        <v>4.3570000000000002</v>
      </c>
      <c r="Z5" s="101">
        <v>957.72059999999999</v>
      </c>
      <c r="AA5" s="101">
        <f>Y5</f>
        <v>4.3570000000000002</v>
      </c>
      <c r="AB5" s="101">
        <v>619.0213</v>
      </c>
      <c r="AC5" s="101">
        <f>AA5</f>
        <v>4.3570000000000002</v>
      </c>
      <c r="AD5" s="101">
        <v>400.1035</v>
      </c>
      <c r="AE5" s="101">
        <f>AC5</f>
        <v>4.3570000000000002</v>
      </c>
      <c r="AF5" s="101">
        <v>258.60629999999998</v>
      </c>
      <c r="AG5" s="101">
        <f>AE5</f>
        <v>4.3570000000000002</v>
      </c>
      <c r="AH5" s="101">
        <v>167.1497</v>
      </c>
      <c r="AI5" s="101">
        <f>AG5</f>
        <v>4.3570000000000002</v>
      </c>
      <c r="AJ5" s="101">
        <v>108.03700000000001</v>
      </c>
      <c r="AK5" s="101">
        <f>AI5</f>
        <v>4.3570000000000002</v>
      </c>
      <c r="AL5" s="101">
        <v>69.829599999999999</v>
      </c>
      <c r="AM5" s="101">
        <f>AK5</f>
        <v>4.3570000000000002</v>
      </c>
      <c r="AN5" s="101">
        <v>45.1342</v>
      </c>
      <c r="AO5" s="101">
        <f>AM5</f>
        <v>4.3570000000000002</v>
      </c>
      <c r="AP5" s="101">
        <v>29.1724</v>
      </c>
      <c r="AQ5" s="101">
        <f>AO5</f>
        <v>4.3570000000000002</v>
      </c>
      <c r="AR5" s="101">
        <v>18.855599999999999</v>
      </c>
      <c r="AS5" s="101">
        <f>AQ5</f>
        <v>4.3570000000000002</v>
      </c>
      <c r="AT5" s="101">
        <v>12.1873</v>
      </c>
      <c r="AU5" s="101">
        <f>AS5</f>
        <v>4.3570000000000002</v>
      </c>
      <c r="AV5" s="101">
        <v>7.8772000000000002</v>
      </c>
      <c r="AW5" s="101">
        <f>AU5</f>
        <v>4.3570000000000002</v>
      </c>
      <c r="AX5" s="101">
        <v>5.0914000000000001</v>
      </c>
      <c r="AY5" s="101">
        <f t="shared" ref="AY5" si="13">AW5</f>
        <v>4.3570000000000002</v>
      </c>
      <c r="AZ5" s="101">
        <v>3.2907999999999999</v>
      </c>
      <c r="BA5" s="101">
        <f t="shared" ref="BA5" si="14">AY5</f>
        <v>4.3570000000000002</v>
      </c>
      <c r="BB5" s="101">
        <v>2.1269999999999998</v>
      </c>
      <c r="BC5" s="101">
        <f t="shared" ref="BC5" si="15">BA5</f>
        <v>4.3570000000000002</v>
      </c>
      <c r="BD5" s="101">
        <v>1.3748</v>
      </c>
      <c r="BE5" s="101">
        <f t="shared" ref="BE5" si="16">BC5</f>
        <v>4.3570000000000002</v>
      </c>
      <c r="BF5" s="101">
        <v>0.88859999999999995</v>
      </c>
      <c r="BG5" s="101">
        <f t="shared" ref="BG5" si="17">BE5</f>
        <v>4.3570000000000002</v>
      </c>
      <c r="BH5" s="101">
        <v>0.57440000000000002</v>
      </c>
      <c r="BI5" s="101">
        <f>BG5</f>
        <v>4.3570000000000002</v>
      </c>
      <c r="BJ5" s="171">
        <v>0.37119999999999997</v>
      </c>
      <c r="BK5" s="184">
        <f>BI5</f>
        <v>4.3570000000000002</v>
      </c>
      <c r="BL5" s="184">
        <v>0.24</v>
      </c>
      <c r="BM5" s="184">
        <f>BK5</f>
        <v>4.3570000000000002</v>
      </c>
      <c r="BN5" s="184">
        <v>0.15509999999999999</v>
      </c>
      <c r="BO5" s="184">
        <f>BM5</f>
        <v>4.3570000000000002</v>
      </c>
      <c r="BP5" s="184">
        <v>0.1002</v>
      </c>
      <c r="BQ5" s="184">
        <f>BO5</f>
        <v>4.3570000000000002</v>
      </c>
      <c r="BR5" s="171">
        <v>6.4799999999999996E-2</v>
      </c>
      <c r="BS5" s="185">
        <f>BQ5</f>
        <v>4.3570000000000002</v>
      </c>
      <c r="BT5" s="185">
        <v>4.19E-2</v>
      </c>
      <c r="BU5" s="185">
        <f>BS5</f>
        <v>4.3570000000000002</v>
      </c>
      <c r="BV5" s="185">
        <v>2.7099999999999999E-2</v>
      </c>
      <c r="BW5" s="185">
        <f>BU5</f>
        <v>4.3570000000000002</v>
      </c>
    </row>
    <row r="6" spans="1:75" ht="15" customHeight="1" x14ac:dyDescent="0.25">
      <c r="A6" s="81" t="s">
        <v>4</v>
      </c>
      <c r="B6" s="78">
        <v>6705</v>
      </c>
      <c r="C6" s="78">
        <v>4</v>
      </c>
      <c r="D6" s="86">
        <f>(LARGE('Annual Heat Inputs'!D6:K6,1)+LARGE('Annual Heat Inputs'!D6:K6,2)+LARGE('Annual Heat Inputs'!D6:K6,3))/3</f>
        <v>23065667.729000002</v>
      </c>
      <c r="E6" s="87">
        <v>1165162556</v>
      </c>
      <c r="F6" s="88">
        <f t="shared" si="9"/>
        <v>1.9796094210394452E-2</v>
      </c>
      <c r="G6" s="97">
        <v>105171</v>
      </c>
      <c r="H6" s="97">
        <f t="shared" si="0"/>
        <v>2081.9750242013947</v>
      </c>
      <c r="I6" s="97">
        <f>MIN(H6,'NOx Annual Emissions'!L6,'Annual NOx Consent Decree Caps '!D6,' Retirement Adjustments'!D6)</f>
        <v>2081.9750242013947</v>
      </c>
      <c r="J6" s="101">
        <v>31441.621800000001</v>
      </c>
      <c r="K6" s="101">
        <f>PRODUCT(F6,J6)+H6</f>
        <v>2704.3963314817865</v>
      </c>
      <c r="L6" s="101">
        <v>20322.244699999999</v>
      </c>
      <c r="M6" s="97">
        <f>PRODUCT(F6,L6)+K6</f>
        <v>3106.697402129676</v>
      </c>
      <c r="N6" s="101">
        <v>13135.252200000001</v>
      </c>
      <c r="O6" s="97">
        <f t="shared" ref="O6" si="18">PRODUCT(F6,N6)+M6</f>
        <v>3366.724092158167</v>
      </c>
      <c r="P6" s="124">
        <v>8489.9503999999997</v>
      </c>
      <c r="Q6" s="97">
        <f>PRODUCT(F6,P6)+O6</f>
        <v>3534.7919501181432</v>
      </c>
      <c r="R6" s="101">
        <v>5487.4665999999997</v>
      </c>
      <c r="S6" s="97">
        <f>PRODUCT(F6,R6)+Q6</f>
        <v>3643.4223559081361</v>
      </c>
      <c r="T6" s="101">
        <v>3546.8157000000001</v>
      </c>
      <c r="U6" s="97">
        <f>PRODUCT(F6,T6)+S6</f>
        <v>3713.6354536522422</v>
      </c>
      <c r="V6" s="101">
        <v>2292.4789999999998</v>
      </c>
      <c r="W6" s="97">
        <f>PRODUCT(F6,V6)+U6</f>
        <v>3759.0175839115932</v>
      </c>
      <c r="X6" s="101">
        <v>1481.7402999999999</v>
      </c>
      <c r="Y6" s="97">
        <f>PRODUCT(F6,X6)+W6</f>
        <v>3788.3502544857315</v>
      </c>
      <c r="Z6" s="101">
        <v>957.72059999999999</v>
      </c>
      <c r="AA6" s="97">
        <f>PRODUCT(F6,Z6)+Y6</f>
        <v>3807.3093817105669</v>
      </c>
      <c r="AB6" s="101">
        <v>619.0213</v>
      </c>
      <c r="AC6" s="97">
        <f>PRODUCT(F6,AB6)+AA6</f>
        <v>3819.5635856836079</v>
      </c>
      <c r="AD6" s="101">
        <v>400.1035</v>
      </c>
      <c r="AE6" s="97">
        <f>PRODUCT(F6,AD6)+AC6</f>
        <v>3827.4840722635163</v>
      </c>
      <c r="AF6" s="101">
        <v>258.60629999999998</v>
      </c>
      <c r="AG6" s="97">
        <f>PRODUCT(F6,AF6)+AE6</f>
        <v>3832.6034669417177</v>
      </c>
      <c r="AH6" s="101">
        <v>167.1497</v>
      </c>
      <c r="AI6" s="101">
        <f>PRODUCT(F6,AH6)+AG6</f>
        <v>3835.9123781501567</v>
      </c>
      <c r="AJ6" s="101">
        <v>108.03700000000001</v>
      </c>
      <c r="AK6" s="101">
        <f>PRODUCT(F6,AJ6)+AI6</f>
        <v>3838.0510887803653</v>
      </c>
      <c r="AL6" s="101">
        <v>69.829599999999999</v>
      </c>
      <c r="AM6" s="101">
        <f>PRODUCT(F6,AL6)+AK6</f>
        <v>3839.4334421206395</v>
      </c>
      <c r="AN6" s="101">
        <v>45.1342</v>
      </c>
      <c r="AO6" s="101">
        <f>PRODUCT(F6,AN6)+AM6</f>
        <v>3840.3269229959501</v>
      </c>
      <c r="AP6" s="101">
        <v>29.1724</v>
      </c>
      <c r="AQ6" s="101">
        <f>PRODUCT(F6,AP6)+AO6</f>
        <v>3840.9044225746934</v>
      </c>
      <c r="AR6" s="101">
        <v>18.855599999999999</v>
      </c>
      <c r="AS6" s="101">
        <f>PRODUCT(F6,AR6)+AQ6</f>
        <v>3841.2776898086868</v>
      </c>
      <c r="AT6" s="101">
        <v>12.1873</v>
      </c>
      <c r="AU6" s="101">
        <f>PRODUCT(F6,AT6)+AS6</f>
        <v>3841.5189507476571</v>
      </c>
      <c r="AV6" s="101">
        <v>7.8772000000000002</v>
      </c>
      <c r="AW6" s="101">
        <f>PRODUCT(F6,AV6)+AU6</f>
        <v>3841.6748885409711</v>
      </c>
      <c r="AX6" s="101">
        <v>5.0914000000000001</v>
      </c>
      <c r="AY6" s="101">
        <f>PRODUCT(F6,AX6)+AW6</f>
        <v>3841.7756783750337</v>
      </c>
      <c r="AZ6" s="101">
        <v>3.2907999999999999</v>
      </c>
      <c r="BA6" s="101">
        <f>PRODUCT(F6,AZ6)+AY6</f>
        <v>3841.8408233618611</v>
      </c>
      <c r="BB6" s="101">
        <v>2.1269999999999998</v>
      </c>
      <c r="BC6" s="101">
        <f>PRODUCT(F6,BB6)+BA6</f>
        <v>3841.8829296542467</v>
      </c>
      <c r="BD6" s="101">
        <v>1.3748</v>
      </c>
      <c r="BE6" s="101">
        <f>PRODUCT(F6,BD6)+BC6</f>
        <v>3841.9101453245671</v>
      </c>
      <c r="BF6" s="101">
        <v>0.88859999999999995</v>
      </c>
      <c r="BG6" s="101">
        <f>PRODUCT(F6,BF6)+BE6</f>
        <v>3841.9277361338823</v>
      </c>
      <c r="BH6" s="101">
        <v>0.57440000000000002</v>
      </c>
      <c r="BI6" s="101">
        <f>PRODUCT(F6,BH6)+BG6</f>
        <v>3841.9391070103966</v>
      </c>
      <c r="BJ6" s="171">
        <v>0.37119999999999997</v>
      </c>
      <c r="BK6" s="184">
        <f>PRODUCT(F6,BJ6)+BI6</f>
        <v>3841.9464553205676</v>
      </c>
      <c r="BL6" s="184">
        <v>0.24</v>
      </c>
      <c r="BM6" s="184">
        <f>PRODUCT(F6,BL6)+BK6</f>
        <v>3841.951206383178</v>
      </c>
      <c r="BN6" s="184">
        <v>0.15509999999999999</v>
      </c>
      <c r="BO6" s="184">
        <f>PRODUCT(F6,BN6)+BM6</f>
        <v>3841.9542767573903</v>
      </c>
      <c r="BP6" s="184">
        <v>0.1002</v>
      </c>
      <c r="BQ6" s="184">
        <f>PRODUCT(F6,BP6)+BO6</f>
        <v>3841.9562603260301</v>
      </c>
      <c r="BR6" s="171">
        <v>6.4799999999999996E-2</v>
      </c>
      <c r="BS6" s="185">
        <f>PRODUCT(F6,BR6)+BQ6</f>
        <v>3841.9575431129351</v>
      </c>
      <c r="BT6" s="185">
        <v>4.19E-2</v>
      </c>
      <c r="BU6" s="185">
        <f>PRODUCT(F6,BT6)+BS6</f>
        <v>3841.9583725692823</v>
      </c>
      <c r="BV6" s="185">
        <v>2.7099999999999999E-2</v>
      </c>
      <c r="BW6" s="185">
        <f>PRODUCT(F6,BV6)+BU6</f>
        <v>3841.9589090434356</v>
      </c>
    </row>
    <row r="7" spans="1:75" ht="15" customHeight="1" x14ac:dyDescent="0.25">
      <c r="A7" s="42" t="s">
        <v>5</v>
      </c>
      <c r="B7" s="78">
        <v>7336</v>
      </c>
      <c r="C7" s="84" t="s">
        <v>6</v>
      </c>
      <c r="D7" s="86">
        <f>(LARGE('Annual Heat Inputs'!D7:K7,1)+LARGE('Annual Heat Inputs'!D7:K7,2)+LARGE('Annual Heat Inputs'!D7:K7,3))/3</f>
        <v>30958.258333333331</v>
      </c>
      <c r="E7" s="87">
        <v>1165162556</v>
      </c>
      <c r="F7" s="88">
        <f t="shared" si="9"/>
        <v>2.656990492349235E-5</v>
      </c>
      <c r="G7" s="97">
        <v>105171</v>
      </c>
      <c r="H7" s="97">
        <f t="shared" si="0"/>
        <v>2.7943834707086141</v>
      </c>
      <c r="I7" s="97">
        <f>MIN(H7,'NOx Annual Emissions'!L7,'Annual NOx Consent Decree Caps '!D7,' Retirement Adjustments'!D7)</f>
        <v>2.395</v>
      </c>
      <c r="J7" s="101">
        <v>31441.621800000001</v>
      </c>
      <c r="K7" s="101">
        <f t="shared" ref="K7" si="19">I7</f>
        <v>2.395</v>
      </c>
      <c r="L7" s="101">
        <v>20322.244699999999</v>
      </c>
      <c r="M7" s="101">
        <f>K7</f>
        <v>2.395</v>
      </c>
      <c r="N7" s="101">
        <v>13135.252200000001</v>
      </c>
      <c r="O7" s="101">
        <f>M7</f>
        <v>2.395</v>
      </c>
      <c r="P7" s="124">
        <v>8489.9503999999997</v>
      </c>
      <c r="Q7" s="101">
        <f t="shared" ref="Q7" si="20">O7</f>
        <v>2.395</v>
      </c>
      <c r="R7" s="101">
        <v>5487.4665999999997</v>
      </c>
      <c r="S7" s="101">
        <f>Q7</f>
        <v>2.395</v>
      </c>
      <c r="T7" s="101">
        <v>3546.8157000000001</v>
      </c>
      <c r="U7" s="101">
        <f>S7</f>
        <v>2.395</v>
      </c>
      <c r="V7" s="101">
        <v>2292.4789999999998</v>
      </c>
      <c r="W7" s="101">
        <f>U7</f>
        <v>2.395</v>
      </c>
      <c r="X7" s="101">
        <v>1481.7402999999999</v>
      </c>
      <c r="Y7" s="101">
        <f>W7</f>
        <v>2.395</v>
      </c>
      <c r="Z7" s="101">
        <v>957.72059999999999</v>
      </c>
      <c r="AA7" s="101">
        <f>Y7</f>
        <v>2.395</v>
      </c>
      <c r="AB7" s="101">
        <v>619.0213</v>
      </c>
      <c r="AC7" s="101">
        <f>AA7</f>
        <v>2.395</v>
      </c>
      <c r="AD7" s="101">
        <v>400.1035</v>
      </c>
      <c r="AE7" s="101">
        <f>AC7</f>
        <v>2.395</v>
      </c>
      <c r="AF7" s="101">
        <v>258.60629999999998</v>
      </c>
      <c r="AG7" s="101">
        <f>AE7</f>
        <v>2.395</v>
      </c>
      <c r="AH7" s="101">
        <v>167.1497</v>
      </c>
      <c r="AI7" s="101">
        <f>AG7</f>
        <v>2.395</v>
      </c>
      <c r="AJ7" s="101">
        <v>108.03700000000001</v>
      </c>
      <c r="AK7" s="101">
        <f>AI7</f>
        <v>2.395</v>
      </c>
      <c r="AL7" s="101">
        <v>69.829599999999999</v>
      </c>
      <c r="AM7" s="101">
        <f>AK7</f>
        <v>2.395</v>
      </c>
      <c r="AN7" s="101">
        <v>45.1342</v>
      </c>
      <c r="AO7" s="101">
        <f>AM7</f>
        <v>2.395</v>
      </c>
      <c r="AP7" s="101">
        <v>29.1724</v>
      </c>
      <c r="AQ7" s="101">
        <f>AO7</f>
        <v>2.395</v>
      </c>
      <c r="AR7" s="101">
        <v>18.855599999999999</v>
      </c>
      <c r="AS7" s="101">
        <f>AQ7</f>
        <v>2.395</v>
      </c>
      <c r="AT7" s="101">
        <v>12.1873</v>
      </c>
      <c r="AU7" s="101">
        <f>AS7</f>
        <v>2.395</v>
      </c>
      <c r="AV7" s="101">
        <v>7.8772000000000002</v>
      </c>
      <c r="AW7" s="101">
        <f>AU7</f>
        <v>2.395</v>
      </c>
      <c r="AX7" s="101">
        <v>5.0914000000000001</v>
      </c>
      <c r="AY7" s="101">
        <f t="shared" ref="AY7" si="21">AW7</f>
        <v>2.395</v>
      </c>
      <c r="AZ7" s="101">
        <v>3.2907999999999999</v>
      </c>
      <c r="BA7" s="101">
        <f t="shared" ref="BA7" si="22">AY7</f>
        <v>2.395</v>
      </c>
      <c r="BB7" s="101">
        <v>2.1269999999999998</v>
      </c>
      <c r="BC7" s="101">
        <f t="shared" ref="BC7" si="23">BA7</f>
        <v>2.395</v>
      </c>
      <c r="BD7" s="101">
        <v>1.3748</v>
      </c>
      <c r="BE7" s="101">
        <f t="shared" ref="BE7" si="24">BC7</f>
        <v>2.395</v>
      </c>
      <c r="BF7" s="101">
        <v>0.88859999999999995</v>
      </c>
      <c r="BG7" s="101">
        <f t="shared" ref="BG7" si="25">BE7</f>
        <v>2.395</v>
      </c>
      <c r="BH7" s="101">
        <v>0.57440000000000002</v>
      </c>
      <c r="BI7" s="101">
        <f>BG7</f>
        <v>2.395</v>
      </c>
      <c r="BJ7" s="171">
        <v>0.37119999999999997</v>
      </c>
      <c r="BK7" s="184">
        <f>BI7</f>
        <v>2.395</v>
      </c>
      <c r="BL7" s="184">
        <v>0.24</v>
      </c>
      <c r="BM7" s="184">
        <f>BK7</f>
        <v>2.395</v>
      </c>
      <c r="BN7" s="184">
        <v>0.15509999999999999</v>
      </c>
      <c r="BO7" s="184">
        <f>BM7</f>
        <v>2.395</v>
      </c>
      <c r="BP7" s="184">
        <v>0.1002</v>
      </c>
      <c r="BQ7" s="184">
        <f>BO7</f>
        <v>2.395</v>
      </c>
      <c r="BR7" s="171">
        <v>6.4799999999999996E-2</v>
      </c>
      <c r="BS7" s="185">
        <f>BQ7</f>
        <v>2.395</v>
      </c>
      <c r="BT7" s="185">
        <v>4.19E-2</v>
      </c>
      <c r="BU7" s="185">
        <f>BS7</f>
        <v>2.395</v>
      </c>
      <c r="BV7" s="185">
        <v>2.7099999999999999E-2</v>
      </c>
      <c r="BW7" s="185">
        <f>BU7</f>
        <v>2.395</v>
      </c>
    </row>
    <row r="8" spans="1:75" ht="15" customHeight="1" x14ac:dyDescent="0.25">
      <c r="A8" s="42" t="s">
        <v>5</v>
      </c>
      <c r="B8" s="78">
        <v>7336</v>
      </c>
      <c r="C8" s="84" t="s">
        <v>7</v>
      </c>
      <c r="D8" s="86">
        <f>(LARGE('Annual Heat Inputs'!D8:K8,1)+LARGE('Annual Heat Inputs'!D8:K8,2)+LARGE('Annual Heat Inputs'!D8:K8,3))/3</f>
        <v>30136.370333333336</v>
      </c>
      <c r="E8" s="87">
        <v>1165162556</v>
      </c>
      <c r="F8" s="88">
        <f t="shared" si="9"/>
        <v>2.5864520086185583E-5</v>
      </c>
      <c r="G8" s="97">
        <v>105171</v>
      </c>
      <c r="H8" s="97">
        <f t="shared" si="0"/>
        <v>2.7201974419842241</v>
      </c>
      <c r="I8" s="97">
        <f>MIN(H8,'NOx Annual Emissions'!L8,'Annual NOx Consent Decree Caps '!D8,' Retirement Adjustments'!D8)</f>
        <v>2.1970000000000001</v>
      </c>
      <c r="J8" s="101">
        <v>31441.621800000001</v>
      </c>
      <c r="K8" s="101">
        <f t="shared" ref="K8:K13" si="26">I8</f>
        <v>2.1970000000000001</v>
      </c>
      <c r="L8" s="101">
        <v>20322.244699999999</v>
      </c>
      <c r="M8" s="101">
        <f t="shared" ref="M8:M13" si="27">K8</f>
        <v>2.1970000000000001</v>
      </c>
      <c r="N8" s="101">
        <v>13135.252200000001</v>
      </c>
      <c r="O8" s="101">
        <f t="shared" ref="O8:O13" si="28">M8</f>
        <v>2.1970000000000001</v>
      </c>
      <c r="P8" s="124">
        <v>8489.9503999999997</v>
      </c>
      <c r="Q8" s="101">
        <f t="shared" ref="Q8:Q13" si="29">O8</f>
        <v>2.1970000000000001</v>
      </c>
      <c r="R8" s="101">
        <v>5487.4665999999997</v>
      </c>
      <c r="S8" s="101">
        <f t="shared" ref="S8:S13" si="30">Q8</f>
        <v>2.1970000000000001</v>
      </c>
      <c r="T8" s="101">
        <v>3546.8157000000001</v>
      </c>
      <c r="U8" s="101">
        <f t="shared" ref="U8:U13" si="31">S8</f>
        <v>2.1970000000000001</v>
      </c>
      <c r="V8" s="101">
        <v>2292.4789999999998</v>
      </c>
      <c r="W8" s="101">
        <f t="shared" ref="W8:W13" si="32">U8</f>
        <v>2.1970000000000001</v>
      </c>
      <c r="X8" s="101">
        <v>1481.7402999999999</v>
      </c>
      <c r="Y8" s="101">
        <f t="shared" ref="Y8:Y13" si="33">W8</f>
        <v>2.1970000000000001</v>
      </c>
      <c r="Z8" s="101">
        <v>957.72059999999999</v>
      </c>
      <c r="AA8" s="101">
        <f t="shared" ref="AA8:AA13" si="34">Y8</f>
        <v>2.1970000000000001</v>
      </c>
      <c r="AB8" s="101">
        <v>619.0213</v>
      </c>
      <c r="AC8" s="101">
        <f t="shared" ref="AC8:AC13" si="35">AA8</f>
        <v>2.1970000000000001</v>
      </c>
      <c r="AD8" s="101">
        <v>400.1035</v>
      </c>
      <c r="AE8" s="101">
        <f t="shared" ref="AE8:AE13" si="36">AC8</f>
        <v>2.1970000000000001</v>
      </c>
      <c r="AF8" s="101">
        <v>258.60629999999998</v>
      </c>
      <c r="AG8" s="101">
        <f t="shared" ref="AG8:AG13" si="37">AE8</f>
        <v>2.1970000000000001</v>
      </c>
      <c r="AH8" s="101">
        <v>167.1497</v>
      </c>
      <c r="AI8" s="101">
        <f t="shared" ref="AI8:AI13" si="38">AG8</f>
        <v>2.1970000000000001</v>
      </c>
      <c r="AJ8" s="101">
        <v>108.03700000000001</v>
      </c>
      <c r="AK8" s="101">
        <f t="shared" ref="AK8:AK13" si="39">AI8</f>
        <v>2.1970000000000001</v>
      </c>
      <c r="AL8" s="101">
        <v>69.829599999999999</v>
      </c>
      <c r="AM8" s="101">
        <f t="shared" ref="AM8:AM13" si="40">AK8</f>
        <v>2.1970000000000001</v>
      </c>
      <c r="AN8" s="101">
        <v>45.1342</v>
      </c>
      <c r="AO8" s="101">
        <f t="shared" ref="AO8:AO13" si="41">AM8</f>
        <v>2.1970000000000001</v>
      </c>
      <c r="AP8" s="101">
        <v>29.1724</v>
      </c>
      <c r="AQ8" s="101">
        <f t="shared" ref="AQ8:AQ13" si="42">AO8</f>
        <v>2.1970000000000001</v>
      </c>
      <c r="AR8" s="101">
        <v>18.855599999999999</v>
      </c>
      <c r="AS8" s="101">
        <f t="shared" ref="AS8:AS13" si="43">AQ8</f>
        <v>2.1970000000000001</v>
      </c>
      <c r="AT8" s="101">
        <v>12.1873</v>
      </c>
      <c r="AU8" s="101">
        <f t="shared" ref="AU8:AU13" si="44">AS8</f>
        <v>2.1970000000000001</v>
      </c>
      <c r="AV8" s="101">
        <v>7.8772000000000002</v>
      </c>
      <c r="AW8" s="101">
        <f t="shared" ref="AW8:AW13" si="45">AU8</f>
        <v>2.1970000000000001</v>
      </c>
      <c r="AX8" s="101">
        <v>5.0914000000000001</v>
      </c>
      <c r="AY8" s="101">
        <f t="shared" ref="AY8:AY13" si="46">AW8</f>
        <v>2.1970000000000001</v>
      </c>
      <c r="AZ8" s="101">
        <v>3.2907999999999999</v>
      </c>
      <c r="BA8" s="101">
        <f t="shared" ref="BA8:BA13" si="47">AY8</f>
        <v>2.1970000000000001</v>
      </c>
      <c r="BB8" s="101">
        <v>2.1269999999999998</v>
      </c>
      <c r="BC8" s="101">
        <f t="shared" ref="BC8:BC13" si="48">BA8</f>
        <v>2.1970000000000001</v>
      </c>
      <c r="BD8" s="101">
        <v>1.3748</v>
      </c>
      <c r="BE8" s="101">
        <f t="shared" ref="BE8:BE13" si="49">BC8</f>
        <v>2.1970000000000001</v>
      </c>
      <c r="BF8" s="101">
        <v>0.88859999999999995</v>
      </c>
      <c r="BG8" s="101">
        <f t="shared" ref="BG8:BG13" si="50">BE8</f>
        <v>2.1970000000000001</v>
      </c>
      <c r="BH8" s="101">
        <v>0.57440000000000002</v>
      </c>
      <c r="BI8" s="101">
        <f t="shared" ref="BI8:BI13" si="51">BG8</f>
        <v>2.1970000000000001</v>
      </c>
      <c r="BJ8" s="171">
        <v>0.37119999999999997</v>
      </c>
      <c r="BK8" s="184">
        <f t="shared" ref="BK8:BK13" si="52">BI8</f>
        <v>2.1970000000000001</v>
      </c>
      <c r="BL8" s="184">
        <v>0.24</v>
      </c>
      <c r="BM8" s="184">
        <f t="shared" ref="BM8:BM13" si="53">BK8</f>
        <v>2.1970000000000001</v>
      </c>
      <c r="BN8" s="184">
        <v>0.15509999999999999</v>
      </c>
      <c r="BO8" s="184">
        <f t="shared" ref="BO8:BO13" si="54">BM8</f>
        <v>2.1970000000000001</v>
      </c>
      <c r="BP8" s="184">
        <v>0.1002</v>
      </c>
      <c r="BQ8" s="184">
        <f t="shared" ref="BQ8:BQ13" si="55">BO8</f>
        <v>2.1970000000000001</v>
      </c>
      <c r="BR8" s="171">
        <v>6.4799999999999996E-2</v>
      </c>
      <c r="BS8" s="185">
        <f t="shared" ref="BS8:BS13" si="56">BQ8</f>
        <v>2.1970000000000001</v>
      </c>
      <c r="BT8" s="185">
        <v>4.19E-2</v>
      </c>
      <c r="BU8" s="185">
        <f t="shared" ref="BU8:BU13" si="57">BS8</f>
        <v>2.1970000000000001</v>
      </c>
      <c r="BV8" s="185">
        <v>2.7099999999999999E-2</v>
      </c>
      <c r="BW8" s="185">
        <f t="shared" ref="BW8:BW13" si="58">BU8</f>
        <v>2.1970000000000001</v>
      </c>
    </row>
    <row r="9" spans="1:75" ht="15" customHeight="1" x14ac:dyDescent="0.25">
      <c r="A9" s="42" t="s">
        <v>5</v>
      </c>
      <c r="B9" s="78">
        <v>7336</v>
      </c>
      <c r="C9" s="84" t="s">
        <v>8</v>
      </c>
      <c r="D9" s="86">
        <f>(LARGE('Annual Heat Inputs'!D9:K9,1)+LARGE('Annual Heat Inputs'!D9:K9,2)+LARGE('Annual Heat Inputs'!D9:K9,3))/3</f>
        <v>97395.770999999993</v>
      </c>
      <c r="E9" s="87">
        <v>1165162556</v>
      </c>
      <c r="F9" s="88">
        <f t="shared" si="9"/>
        <v>8.3589856624263157E-5</v>
      </c>
      <c r="G9" s="97">
        <v>105171</v>
      </c>
      <c r="H9" s="97">
        <f t="shared" si="0"/>
        <v>8.7912288110303809</v>
      </c>
      <c r="I9" s="97">
        <f>MIN(H9,'NOx Annual Emissions'!L9,'Annual NOx Consent Decree Caps '!D9,' Retirement Adjustments'!D9)</f>
        <v>2.2120000000000002</v>
      </c>
      <c r="J9" s="101">
        <v>31441.621800000001</v>
      </c>
      <c r="K9" s="101">
        <f t="shared" si="26"/>
        <v>2.2120000000000002</v>
      </c>
      <c r="L9" s="101">
        <v>20322.244699999999</v>
      </c>
      <c r="M9" s="101">
        <f t="shared" si="27"/>
        <v>2.2120000000000002</v>
      </c>
      <c r="N9" s="101">
        <v>13135.252200000001</v>
      </c>
      <c r="O9" s="101">
        <f t="shared" si="28"/>
        <v>2.2120000000000002</v>
      </c>
      <c r="P9" s="124">
        <v>8489.9503999999997</v>
      </c>
      <c r="Q9" s="101">
        <f t="shared" si="29"/>
        <v>2.2120000000000002</v>
      </c>
      <c r="R9" s="101">
        <v>5487.4665999999997</v>
      </c>
      <c r="S9" s="101">
        <f t="shared" si="30"/>
        <v>2.2120000000000002</v>
      </c>
      <c r="T9" s="101">
        <v>3546.8157000000001</v>
      </c>
      <c r="U9" s="101">
        <f t="shared" si="31"/>
        <v>2.2120000000000002</v>
      </c>
      <c r="V9" s="101">
        <v>2292.4789999999998</v>
      </c>
      <c r="W9" s="101">
        <f t="shared" si="32"/>
        <v>2.2120000000000002</v>
      </c>
      <c r="X9" s="101">
        <v>1481.7402999999999</v>
      </c>
      <c r="Y9" s="101">
        <f t="shared" si="33"/>
        <v>2.2120000000000002</v>
      </c>
      <c r="Z9" s="101">
        <v>957.72059999999999</v>
      </c>
      <c r="AA9" s="101">
        <f t="shared" si="34"/>
        <v>2.2120000000000002</v>
      </c>
      <c r="AB9" s="101">
        <v>619.0213</v>
      </c>
      <c r="AC9" s="101">
        <f t="shared" si="35"/>
        <v>2.2120000000000002</v>
      </c>
      <c r="AD9" s="101">
        <v>400.1035</v>
      </c>
      <c r="AE9" s="101">
        <f t="shared" si="36"/>
        <v>2.2120000000000002</v>
      </c>
      <c r="AF9" s="101">
        <v>258.60629999999998</v>
      </c>
      <c r="AG9" s="101">
        <f t="shared" si="37"/>
        <v>2.2120000000000002</v>
      </c>
      <c r="AH9" s="101">
        <v>167.1497</v>
      </c>
      <c r="AI9" s="101">
        <f t="shared" si="38"/>
        <v>2.2120000000000002</v>
      </c>
      <c r="AJ9" s="101">
        <v>108.03700000000001</v>
      </c>
      <c r="AK9" s="101">
        <f t="shared" si="39"/>
        <v>2.2120000000000002</v>
      </c>
      <c r="AL9" s="101">
        <v>69.829599999999999</v>
      </c>
      <c r="AM9" s="101">
        <f t="shared" si="40"/>
        <v>2.2120000000000002</v>
      </c>
      <c r="AN9" s="101">
        <v>45.1342</v>
      </c>
      <c r="AO9" s="101">
        <f t="shared" si="41"/>
        <v>2.2120000000000002</v>
      </c>
      <c r="AP9" s="101">
        <v>29.1724</v>
      </c>
      <c r="AQ9" s="101">
        <f t="shared" si="42"/>
        <v>2.2120000000000002</v>
      </c>
      <c r="AR9" s="101">
        <v>18.855599999999999</v>
      </c>
      <c r="AS9" s="101">
        <f t="shared" si="43"/>
        <v>2.2120000000000002</v>
      </c>
      <c r="AT9" s="101">
        <v>12.1873</v>
      </c>
      <c r="AU9" s="101">
        <f t="shared" si="44"/>
        <v>2.2120000000000002</v>
      </c>
      <c r="AV9" s="101">
        <v>7.8772000000000002</v>
      </c>
      <c r="AW9" s="101">
        <f t="shared" si="45"/>
        <v>2.2120000000000002</v>
      </c>
      <c r="AX9" s="101">
        <v>5.0914000000000001</v>
      </c>
      <c r="AY9" s="101">
        <f t="shared" si="46"/>
        <v>2.2120000000000002</v>
      </c>
      <c r="AZ9" s="101">
        <v>3.2907999999999999</v>
      </c>
      <c r="BA9" s="101">
        <f t="shared" si="47"/>
        <v>2.2120000000000002</v>
      </c>
      <c r="BB9" s="101">
        <v>2.1269999999999998</v>
      </c>
      <c r="BC9" s="101">
        <f t="shared" si="48"/>
        <v>2.2120000000000002</v>
      </c>
      <c r="BD9" s="101">
        <v>1.3748</v>
      </c>
      <c r="BE9" s="101">
        <f t="shared" si="49"/>
        <v>2.2120000000000002</v>
      </c>
      <c r="BF9" s="101">
        <v>0.88859999999999995</v>
      </c>
      <c r="BG9" s="101">
        <f t="shared" si="50"/>
        <v>2.2120000000000002</v>
      </c>
      <c r="BH9" s="101">
        <v>0.57440000000000002</v>
      </c>
      <c r="BI9" s="101">
        <f t="shared" si="51"/>
        <v>2.2120000000000002</v>
      </c>
      <c r="BJ9" s="171">
        <v>0.37119999999999997</v>
      </c>
      <c r="BK9" s="184">
        <f t="shared" si="52"/>
        <v>2.2120000000000002</v>
      </c>
      <c r="BL9" s="184">
        <v>0.24</v>
      </c>
      <c r="BM9" s="184">
        <f t="shared" si="53"/>
        <v>2.2120000000000002</v>
      </c>
      <c r="BN9" s="184">
        <v>0.15509999999999999</v>
      </c>
      <c r="BO9" s="184">
        <f t="shared" si="54"/>
        <v>2.2120000000000002</v>
      </c>
      <c r="BP9" s="184">
        <v>0.1002</v>
      </c>
      <c r="BQ9" s="184">
        <f t="shared" si="55"/>
        <v>2.2120000000000002</v>
      </c>
      <c r="BR9" s="171">
        <v>6.4799999999999996E-2</v>
      </c>
      <c r="BS9" s="185">
        <f t="shared" si="56"/>
        <v>2.2120000000000002</v>
      </c>
      <c r="BT9" s="185">
        <v>4.19E-2</v>
      </c>
      <c r="BU9" s="185">
        <f t="shared" si="57"/>
        <v>2.2120000000000002</v>
      </c>
      <c r="BV9" s="185">
        <v>2.7099999999999999E-2</v>
      </c>
      <c r="BW9" s="185">
        <f t="shared" si="58"/>
        <v>2.2120000000000002</v>
      </c>
    </row>
    <row r="10" spans="1:75" ht="15" customHeight="1" x14ac:dyDescent="0.25">
      <c r="A10" s="42" t="s">
        <v>9</v>
      </c>
      <c r="B10" s="78">
        <v>995</v>
      </c>
      <c r="C10" s="78">
        <v>10</v>
      </c>
      <c r="D10" s="86">
        <f>(LARGE('Annual Heat Inputs'!D10:K10,1)+LARGE('Annual Heat Inputs'!D10:K10,2)+LARGE('Annual Heat Inputs'!D10:K10,3))/3</f>
        <v>20064.674999999999</v>
      </c>
      <c r="E10" s="87">
        <v>1165162556</v>
      </c>
      <c r="F10" s="88">
        <f t="shared" si="9"/>
        <v>1.722049416768247E-5</v>
      </c>
      <c r="G10" s="97">
        <v>105171</v>
      </c>
      <c r="H10" s="97">
        <f t="shared" si="0"/>
        <v>1.8110965921093329</v>
      </c>
      <c r="I10" s="97">
        <f>MIN(H10,'NOx Annual Emissions'!L10,'Annual NOx Consent Decree Caps '!D10,' Retirement Adjustments'!D10)</f>
        <v>0</v>
      </c>
      <c r="J10" s="101">
        <v>31441.621800000001</v>
      </c>
      <c r="K10" s="101">
        <f t="shared" si="26"/>
        <v>0</v>
      </c>
      <c r="L10" s="101">
        <v>20322.244699999999</v>
      </c>
      <c r="M10" s="101">
        <f t="shared" si="27"/>
        <v>0</v>
      </c>
      <c r="N10" s="101">
        <v>13135.252200000001</v>
      </c>
      <c r="O10" s="101">
        <f t="shared" si="28"/>
        <v>0</v>
      </c>
      <c r="P10" s="124">
        <v>8489.9503999999997</v>
      </c>
      <c r="Q10" s="101">
        <f t="shared" si="29"/>
        <v>0</v>
      </c>
      <c r="R10" s="101">
        <v>5487.4665999999997</v>
      </c>
      <c r="S10" s="101">
        <f t="shared" si="30"/>
        <v>0</v>
      </c>
      <c r="T10" s="101">
        <v>3546.8157000000001</v>
      </c>
      <c r="U10" s="101">
        <f t="shared" si="31"/>
        <v>0</v>
      </c>
      <c r="V10" s="101">
        <v>2292.4789999999998</v>
      </c>
      <c r="W10" s="101">
        <f t="shared" si="32"/>
        <v>0</v>
      </c>
      <c r="X10" s="101">
        <v>1481.7402999999999</v>
      </c>
      <c r="Y10" s="101">
        <f t="shared" si="33"/>
        <v>0</v>
      </c>
      <c r="Z10" s="101">
        <v>957.72059999999999</v>
      </c>
      <c r="AA10" s="101">
        <f t="shared" si="34"/>
        <v>0</v>
      </c>
      <c r="AB10" s="101">
        <v>619.0213</v>
      </c>
      <c r="AC10" s="101">
        <f t="shared" si="35"/>
        <v>0</v>
      </c>
      <c r="AD10" s="101">
        <v>400.1035</v>
      </c>
      <c r="AE10" s="101">
        <f t="shared" si="36"/>
        <v>0</v>
      </c>
      <c r="AF10" s="101">
        <v>258.60629999999998</v>
      </c>
      <c r="AG10" s="101">
        <f t="shared" si="37"/>
        <v>0</v>
      </c>
      <c r="AH10" s="101">
        <v>167.1497</v>
      </c>
      <c r="AI10" s="101">
        <f t="shared" si="38"/>
        <v>0</v>
      </c>
      <c r="AJ10" s="101">
        <v>108.03700000000001</v>
      </c>
      <c r="AK10" s="101">
        <f t="shared" si="39"/>
        <v>0</v>
      </c>
      <c r="AL10" s="101">
        <v>69.829599999999999</v>
      </c>
      <c r="AM10" s="101">
        <f t="shared" si="40"/>
        <v>0</v>
      </c>
      <c r="AN10" s="101">
        <v>45.1342</v>
      </c>
      <c r="AO10" s="101">
        <f t="shared" si="41"/>
        <v>0</v>
      </c>
      <c r="AP10" s="101">
        <v>29.1724</v>
      </c>
      <c r="AQ10" s="101">
        <f t="shared" si="42"/>
        <v>0</v>
      </c>
      <c r="AR10" s="101">
        <v>18.855599999999999</v>
      </c>
      <c r="AS10" s="101">
        <f t="shared" si="43"/>
        <v>0</v>
      </c>
      <c r="AT10" s="101">
        <v>12.1873</v>
      </c>
      <c r="AU10" s="101">
        <f t="shared" si="44"/>
        <v>0</v>
      </c>
      <c r="AV10" s="101">
        <v>7.8772000000000002</v>
      </c>
      <c r="AW10" s="101">
        <f t="shared" si="45"/>
        <v>0</v>
      </c>
      <c r="AX10" s="101">
        <v>5.0914000000000001</v>
      </c>
      <c r="AY10" s="101">
        <f t="shared" si="46"/>
        <v>0</v>
      </c>
      <c r="AZ10" s="101">
        <v>3.2907999999999999</v>
      </c>
      <c r="BA10" s="101">
        <f t="shared" si="47"/>
        <v>0</v>
      </c>
      <c r="BB10" s="101">
        <v>2.1269999999999998</v>
      </c>
      <c r="BC10" s="101">
        <f t="shared" si="48"/>
        <v>0</v>
      </c>
      <c r="BD10" s="101">
        <v>1.3748</v>
      </c>
      <c r="BE10" s="101">
        <f t="shared" si="49"/>
        <v>0</v>
      </c>
      <c r="BF10" s="101">
        <v>0.88859999999999995</v>
      </c>
      <c r="BG10" s="101">
        <f t="shared" si="50"/>
        <v>0</v>
      </c>
      <c r="BH10" s="101">
        <v>0.57440000000000002</v>
      </c>
      <c r="BI10" s="101">
        <f t="shared" si="51"/>
        <v>0</v>
      </c>
      <c r="BJ10" s="171">
        <v>0.37119999999999997</v>
      </c>
      <c r="BK10" s="184">
        <f t="shared" si="52"/>
        <v>0</v>
      </c>
      <c r="BL10" s="184">
        <v>0.24</v>
      </c>
      <c r="BM10" s="184">
        <f t="shared" si="53"/>
        <v>0</v>
      </c>
      <c r="BN10" s="184">
        <v>0.15509999999999999</v>
      </c>
      <c r="BO10" s="184">
        <f t="shared" si="54"/>
        <v>0</v>
      </c>
      <c r="BP10" s="184">
        <v>0.1002</v>
      </c>
      <c r="BQ10" s="184">
        <f t="shared" si="55"/>
        <v>0</v>
      </c>
      <c r="BR10" s="171">
        <v>6.4799999999999996E-2</v>
      </c>
      <c r="BS10" s="185">
        <f t="shared" si="56"/>
        <v>0</v>
      </c>
      <c r="BT10" s="185">
        <v>4.19E-2</v>
      </c>
      <c r="BU10" s="185">
        <f t="shared" si="57"/>
        <v>0</v>
      </c>
      <c r="BV10" s="185">
        <v>2.7099999999999999E-2</v>
      </c>
      <c r="BW10" s="185">
        <f t="shared" si="58"/>
        <v>0</v>
      </c>
    </row>
    <row r="11" spans="1:75" ht="15" customHeight="1" x14ac:dyDescent="0.25">
      <c r="A11" s="42" t="s">
        <v>9</v>
      </c>
      <c r="B11" s="78">
        <v>995</v>
      </c>
      <c r="C11" s="78">
        <v>7</v>
      </c>
      <c r="D11" s="86">
        <f>(LARGE('Annual Heat Inputs'!D11:K11,1)+LARGE('Annual Heat Inputs'!D11:K11,2)+LARGE('Annual Heat Inputs'!D11:K11,3))/3</f>
        <v>10113259.499666667</v>
      </c>
      <c r="E11" s="87">
        <v>1165162556</v>
      </c>
      <c r="F11" s="88">
        <f t="shared" si="9"/>
        <v>8.6796983370161333E-3</v>
      </c>
      <c r="G11" s="97">
        <v>105171</v>
      </c>
      <c r="H11" s="97">
        <f t="shared" si="0"/>
        <v>912.85255380232377</v>
      </c>
      <c r="I11" s="97">
        <f>MIN(H11,'NOx Annual Emissions'!L11,'Annual NOx Consent Decree Caps '!D11,' Retirement Adjustments'!D11)</f>
        <v>0</v>
      </c>
      <c r="J11" s="101">
        <v>31441.621800000001</v>
      </c>
      <c r="K11" s="101">
        <f t="shared" si="26"/>
        <v>0</v>
      </c>
      <c r="L11" s="101">
        <v>20322.244699999999</v>
      </c>
      <c r="M11" s="101">
        <f t="shared" si="27"/>
        <v>0</v>
      </c>
      <c r="N11" s="101">
        <v>13135.252200000001</v>
      </c>
      <c r="O11" s="101">
        <f t="shared" si="28"/>
        <v>0</v>
      </c>
      <c r="P11" s="124">
        <v>8489.9503999999997</v>
      </c>
      <c r="Q11" s="101">
        <f t="shared" si="29"/>
        <v>0</v>
      </c>
      <c r="R11" s="101">
        <v>5487.4665999999997</v>
      </c>
      <c r="S11" s="101">
        <f t="shared" si="30"/>
        <v>0</v>
      </c>
      <c r="T11" s="101">
        <v>3546.8157000000001</v>
      </c>
      <c r="U11" s="101">
        <f t="shared" si="31"/>
        <v>0</v>
      </c>
      <c r="V11" s="101">
        <v>2292.4789999999998</v>
      </c>
      <c r="W11" s="101">
        <f t="shared" si="32"/>
        <v>0</v>
      </c>
      <c r="X11" s="101">
        <v>1481.7402999999999</v>
      </c>
      <c r="Y11" s="101">
        <f t="shared" si="33"/>
        <v>0</v>
      </c>
      <c r="Z11" s="101">
        <v>957.72059999999999</v>
      </c>
      <c r="AA11" s="101">
        <f t="shared" si="34"/>
        <v>0</v>
      </c>
      <c r="AB11" s="101">
        <v>619.0213</v>
      </c>
      <c r="AC11" s="101">
        <f t="shared" si="35"/>
        <v>0</v>
      </c>
      <c r="AD11" s="101">
        <v>400.1035</v>
      </c>
      <c r="AE11" s="101">
        <f t="shared" si="36"/>
        <v>0</v>
      </c>
      <c r="AF11" s="101">
        <v>258.60629999999998</v>
      </c>
      <c r="AG11" s="101">
        <f t="shared" si="37"/>
        <v>0</v>
      </c>
      <c r="AH11" s="101">
        <v>167.1497</v>
      </c>
      <c r="AI11" s="101">
        <f t="shared" si="38"/>
        <v>0</v>
      </c>
      <c r="AJ11" s="101">
        <v>108.03700000000001</v>
      </c>
      <c r="AK11" s="101">
        <f t="shared" si="39"/>
        <v>0</v>
      </c>
      <c r="AL11" s="101">
        <v>69.829599999999999</v>
      </c>
      <c r="AM11" s="101">
        <f t="shared" si="40"/>
        <v>0</v>
      </c>
      <c r="AN11" s="101">
        <v>45.1342</v>
      </c>
      <c r="AO11" s="101">
        <f t="shared" si="41"/>
        <v>0</v>
      </c>
      <c r="AP11" s="101">
        <v>29.1724</v>
      </c>
      <c r="AQ11" s="101">
        <f t="shared" si="42"/>
        <v>0</v>
      </c>
      <c r="AR11" s="101">
        <v>18.855599999999999</v>
      </c>
      <c r="AS11" s="101">
        <f t="shared" si="43"/>
        <v>0</v>
      </c>
      <c r="AT11" s="101">
        <v>12.1873</v>
      </c>
      <c r="AU11" s="101">
        <f t="shared" si="44"/>
        <v>0</v>
      </c>
      <c r="AV11" s="101">
        <v>7.8772000000000002</v>
      </c>
      <c r="AW11" s="101">
        <f t="shared" si="45"/>
        <v>0</v>
      </c>
      <c r="AX11" s="101">
        <v>5.0914000000000001</v>
      </c>
      <c r="AY11" s="101">
        <f t="shared" si="46"/>
        <v>0</v>
      </c>
      <c r="AZ11" s="101">
        <v>3.2907999999999999</v>
      </c>
      <c r="BA11" s="101">
        <f t="shared" si="47"/>
        <v>0</v>
      </c>
      <c r="BB11" s="101">
        <v>2.1269999999999998</v>
      </c>
      <c r="BC11" s="101">
        <f t="shared" si="48"/>
        <v>0</v>
      </c>
      <c r="BD11" s="101">
        <v>1.3748</v>
      </c>
      <c r="BE11" s="101">
        <f t="shared" si="49"/>
        <v>0</v>
      </c>
      <c r="BF11" s="101">
        <v>0.88859999999999995</v>
      </c>
      <c r="BG11" s="101">
        <f t="shared" si="50"/>
        <v>0</v>
      </c>
      <c r="BH11" s="101">
        <v>0.57440000000000002</v>
      </c>
      <c r="BI11" s="101">
        <f t="shared" si="51"/>
        <v>0</v>
      </c>
      <c r="BJ11" s="171">
        <v>0.37119999999999997</v>
      </c>
      <c r="BK11" s="184">
        <f t="shared" si="52"/>
        <v>0</v>
      </c>
      <c r="BL11" s="184">
        <v>0.24</v>
      </c>
      <c r="BM11" s="184">
        <f t="shared" si="53"/>
        <v>0</v>
      </c>
      <c r="BN11" s="184">
        <v>0.15509999999999999</v>
      </c>
      <c r="BO11" s="184">
        <f t="shared" si="54"/>
        <v>0</v>
      </c>
      <c r="BP11" s="184">
        <v>0.1002</v>
      </c>
      <c r="BQ11" s="184">
        <f t="shared" si="55"/>
        <v>0</v>
      </c>
      <c r="BR11" s="171">
        <v>6.4799999999999996E-2</v>
      </c>
      <c r="BS11" s="185">
        <f t="shared" si="56"/>
        <v>0</v>
      </c>
      <c r="BT11" s="185">
        <v>4.19E-2</v>
      </c>
      <c r="BU11" s="185">
        <f t="shared" si="57"/>
        <v>0</v>
      </c>
      <c r="BV11" s="185">
        <v>2.7099999999999999E-2</v>
      </c>
      <c r="BW11" s="185">
        <f t="shared" si="58"/>
        <v>0</v>
      </c>
    </row>
    <row r="12" spans="1:75" ht="15" customHeight="1" x14ac:dyDescent="0.25">
      <c r="A12" s="42" t="s">
        <v>9</v>
      </c>
      <c r="B12" s="78">
        <v>995</v>
      </c>
      <c r="C12" s="78">
        <v>8</v>
      </c>
      <c r="D12" s="86">
        <f>(LARGE('Annual Heat Inputs'!D12:K12,1)+LARGE('Annual Heat Inputs'!D12:K12,2)+LARGE('Annual Heat Inputs'!D12:K12,3))/3</f>
        <v>17073412.038333334</v>
      </c>
      <c r="E12" s="87">
        <v>1165162556</v>
      </c>
      <c r="F12" s="88">
        <f t="shared" si="9"/>
        <v>1.4653244691407104E-2</v>
      </c>
      <c r="G12" s="97">
        <v>105171</v>
      </c>
      <c r="H12" s="97">
        <f t="shared" si="0"/>
        <v>1541.0963974399765</v>
      </c>
      <c r="I12" s="97">
        <f>MIN(H12,'NOx Annual Emissions'!L12,'Annual NOx Consent Decree Caps '!D12,' Retirement Adjustments'!D12)</f>
        <v>0</v>
      </c>
      <c r="J12" s="101">
        <v>31441.621800000001</v>
      </c>
      <c r="K12" s="101">
        <f t="shared" si="26"/>
        <v>0</v>
      </c>
      <c r="L12" s="101">
        <v>20322.244699999999</v>
      </c>
      <c r="M12" s="101">
        <f t="shared" si="27"/>
        <v>0</v>
      </c>
      <c r="N12" s="101">
        <v>13135.252200000001</v>
      </c>
      <c r="O12" s="101">
        <f t="shared" si="28"/>
        <v>0</v>
      </c>
      <c r="P12" s="124">
        <v>8489.9503999999997</v>
      </c>
      <c r="Q12" s="101">
        <f t="shared" si="29"/>
        <v>0</v>
      </c>
      <c r="R12" s="101">
        <v>5487.4665999999997</v>
      </c>
      <c r="S12" s="101">
        <f t="shared" si="30"/>
        <v>0</v>
      </c>
      <c r="T12" s="101">
        <v>3546.8157000000001</v>
      </c>
      <c r="U12" s="101">
        <f t="shared" si="31"/>
        <v>0</v>
      </c>
      <c r="V12" s="101">
        <v>2292.4789999999998</v>
      </c>
      <c r="W12" s="101">
        <f t="shared" si="32"/>
        <v>0</v>
      </c>
      <c r="X12" s="101">
        <v>1481.7402999999999</v>
      </c>
      <c r="Y12" s="101">
        <f t="shared" si="33"/>
        <v>0</v>
      </c>
      <c r="Z12" s="101">
        <v>957.72059999999999</v>
      </c>
      <c r="AA12" s="101">
        <f t="shared" si="34"/>
        <v>0</v>
      </c>
      <c r="AB12" s="101">
        <v>619.0213</v>
      </c>
      <c r="AC12" s="101">
        <f t="shared" si="35"/>
        <v>0</v>
      </c>
      <c r="AD12" s="101">
        <v>400.1035</v>
      </c>
      <c r="AE12" s="101">
        <f t="shared" si="36"/>
        <v>0</v>
      </c>
      <c r="AF12" s="101">
        <v>258.60629999999998</v>
      </c>
      <c r="AG12" s="101">
        <f t="shared" si="37"/>
        <v>0</v>
      </c>
      <c r="AH12" s="101">
        <v>167.1497</v>
      </c>
      <c r="AI12" s="101">
        <f t="shared" si="38"/>
        <v>0</v>
      </c>
      <c r="AJ12" s="101">
        <v>108.03700000000001</v>
      </c>
      <c r="AK12" s="101">
        <f t="shared" si="39"/>
        <v>0</v>
      </c>
      <c r="AL12" s="101">
        <v>69.829599999999999</v>
      </c>
      <c r="AM12" s="101">
        <f t="shared" si="40"/>
        <v>0</v>
      </c>
      <c r="AN12" s="101">
        <v>45.1342</v>
      </c>
      <c r="AO12" s="101">
        <f t="shared" si="41"/>
        <v>0</v>
      </c>
      <c r="AP12" s="101">
        <v>29.1724</v>
      </c>
      <c r="AQ12" s="101">
        <f t="shared" si="42"/>
        <v>0</v>
      </c>
      <c r="AR12" s="101">
        <v>18.855599999999999</v>
      </c>
      <c r="AS12" s="101">
        <f t="shared" si="43"/>
        <v>0</v>
      </c>
      <c r="AT12" s="101">
        <v>12.1873</v>
      </c>
      <c r="AU12" s="101">
        <f t="shared" si="44"/>
        <v>0</v>
      </c>
      <c r="AV12" s="101">
        <v>7.8772000000000002</v>
      </c>
      <c r="AW12" s="101">
        <f t="shared" si="45"/>
        <v>0</v>
      </c>
      <c r="AX12" s="101">
        <v>5.0914000000000001</v>
      </c>
      <c r="AY12" s="101">
        <f t="shared" si="46"/>
        <v>0</v>
      </c>
      <c r="AZ12" s="101">
        <v>3.2907999999999999</v>
      </c>
      <c r="BA12" s="101">
        <f t="shared" si="47"/>
        <v>0</v>
      </c>
      <c r="BB12" s="101">
        <v>2.1269999999999998</v>
      </c>
      <c r="BC12" s="101">
        <f t="shared" si="48"/>
        <v>0</v>
      </c>
      <c r="BD12" s="101">
        <v>1.3748</v>
      </c>
      <c r="BE12" s="101">
        <f t="shared" si="49"/>
        <v>0</v>
      </c>
      <c r="BF12" s="101">
        <v>0.88859999999999995</v>
      </c>
      <c r="BG12" s="101">
        <f t="shared" si="50"/>
        <v>0</v>
      </c>
      <c r="BH12" s="101">
        <v>0.57440000000000002</v>
      </c>
      <c r="BI12" s="101">
        <f t="shared" si="51"/>
        <v>0</v>
      </c>
      <c r="BJ12" s="171">
        <v>0.37119999999999997</v>
      </c>
      <c r="BK12" s="184">
        <f t="shared" si="52"/>
        <v>0</v>
      </c>
      <c r="BL12" s="184">
        <v>0.24</v>
      </c>
      <c r="BM12" s="184">
        <f t="shared" si="53"/>
        <v>0</v>
      </c>
      <c r="BN12" s="184">
        <v>0.15509999999999999</v>
      </c>
      <c r="BO12" s="184">
        <f t="shared" si="54"/>
        <v>0</v>
      </c>
      <c r="BP12" s="184">
        <v>0.1002</v>
      </c>
      <c r="BQ12" s="184">
        <f t="shared" si="55"/>
        <v>0</v>
      </c>
      <c r="BR12" s="171">
        <v>6.4799999999999996E-2</v>
      </c>
      <c r="BS12" s="185">
        <f t="shared" si="56"/>
        <v>0</v>
      </c>
      <c r="BT12" s="185">
        <v>4.19E-2</v>
      </c>
      <c r="BU12" s="185">
        <f t="shared" si="57"/>
        <v>0</v>
      </c>
      <c r="BV12" s="185">
        <v>2.7099999999999999E-2</v>
      </c>
      <c r="BW12" s="185">
        <f t="shared" si="58"/>
        <v>0</v>
      </c>
    </row>
    <row r="13" spans="1:75" ht="15" customHeight="1" x14ac:dyDescent="0.25">
      <c r="A13" s="42" t="s">
        <v>10</v>
      </c>
      <c r="B13" s="78">
        <v>1011</v>
      </c>
      <c r="C13" s="78">
        <v>2</v>
      </c>
      <c r="D13" s="86">
        <f>(LARGE('Annual Heat Inputs'!D13:K13,1)+LARGE('Annual Heat Inputs'!D13:K13,2)+LARGE('Annual Heat Inputs'!D13:K13,3))/3</f>
        <v>122209.11533333332</v>
      </c>
      <c r="E13" s="87">
        <v>1165162556</v>
      </c>
      <c r="F13" s="88">
        <f t="shared" si="9"/>
        <v>1.0488589313484025E-4</v>
      </c>
      <c r="G13" s="97">
        <v>105171</v>
      </c>
      <c r="H13" s="97">
        <f t="shared" si="0"/>
        <v>11.030954266884285</v>
      </c>
      <c r="I13" s="97">
        <f>MIN(H13,'NOx Annual Emissions'!L13,'Annual NOx Consent Decree Caps '!D13,' Retirement Adjustments'!D13)</f>
        <v>0</v>
      </c>
      <c r="J13" s="101">
        <v>31441.621800000001</v>
      </c>
      <c r="K13" s="101">
        <f t="shared" si="26"/>
        <v>0</v>
      </c>
      <c r="L13" s="101">
        <v>20322.244699999999</v>
      </c>
      <c r="M13" s="101">
        <f t="shared" si="27"/>
        <v>0</v>
      </c>
      <c r="N13" s="101">
        <v>13135.252200000001</v>
      </c>
      <c r="O13" s="101">
        <f t="shared" si="28"/>
        <v>0</v>
      </c>
      <c r="P13" s="124">
        <v>8489.9503999999997</v>
      </c>
      <c r="Q13" s="101">
        <f t="shared" si="29"/>
        <v>0</v>
      </c>
      <c r="R13" s="101">
        <v>5487.4665999999997</v>
      </c>
      <c r="S13" s="101">
        <f t="shared" si="30"/>
        <v>0</v>
      </c>
      <c r="T13" s="101">
        <v>3546.8157000000001</v>
      </c>
      <c r="U13" s="101">
        <f t="shared" si="31"/>
        <v>0</v>
      </c>
      <c r="V13" s="101">
        <v>2292.4789999999998</v>
      </c>
      <c r="W13" s="101">
        <f t="shared" si="32"/>
        <v>0</v>
      </c>
      <c r="X13" s="101">
        <v>1481.7402999999999</v>
      </c>
      <c r="Y13" s="101">
        <f t="shared" si="33"/>
        <v>0</v>
      </c>
      <c r="Z13" s="101">
        <v>957.72059999999999</v>
      </c>
      <c r="AA13" s="101">
        <f t="shared" si="34"/>
        <v>0</v>
      </c>
      <c r="AB13" s="101">
        <v>619.0213</v>
      </c>
      <c r="AC13" s="101">
        <f t="shared" si="35"/>
        <v>0</v>
      </c>
      <c r="AD13" s="101">
        <v>400.1035</v>
      </c>
      <c r="AE13" s="101">
        <f t="shared" si="36"/>
        <v>0</v>
      </c>
      <c r="AF13" s="101">
        <v>258.60629999999998</v>
      </c>
      <c r="AG13" s="101">
        <f t="shared" si="37"/>
        <v>0</v>
      </c>
      <c r="AH13" s="101">
        <v>167.1497</v>
      </c>
      <c r="AI13" s="101">
        <f t="shared" si="38"/>
        <v>0</v>
      </c>
      <c r="AJ13" s="101">
        <v>108.03700000000001</v>
      </c>
      <c r="AK13" s="101">
        <f t="shared" si="39"/>
        <v>0</v>
      </c>
      <c r="AL13" s="101">
        <v>69.829599999999999</v>
      </c>
      <c r="AM13" s="101">
        <f t="shared" si="40"/>
        <v>0</v>
      </c>
      <c r="AN13" s="101">
        <v>45.1342</v>
      </c>
      <c r="AO13" s="101">
        <f t="shared" si="41"/>
        <v>0</v>
      </c>
      <c r="AP13" s="101">
        <v>29.1724</v>
      </c>
      <c r="AQ13" s="101">
        <f t="shared" si="42"/>
        <v>0</v>
      </c>
      <c r="AR13" s="101">
        <v>18.855599999999999</v>
      </c>
      <c r="AS13" s="101">
        <f t="shared" si="43"/>
        <v>0</v>
      </c>
      <c r="AT13" s="101">
        <v>12.1873</v>
      </c>
      <c r="AU13" s="101">
        <f t="shared" si="44"/>
        <v>0</v>
      </c>
      <c r="AV13" s="101">
        <v>7.8772000000000002</v>
      </c>
      <c r="AW13" s="101">
        <f t="shared" si="45"/>
        <v>0</v>
      </c>
      <c r="AX13" s="101">
        <v>5.0914000000000001</v>
      </c>
      <c r="AY13" s="101">
        <f t="shared" si="46"/>
        <v>0</v>
      </c>
      <c r="AZ13" s="101">
        <v>3.2907999999999999</v>
      </c>
      <c r="BA13" s="101">
        <f t="shared" si="47"/>
        <v>0</v>
      </c>
      <c r="BB13" s="101">
        <v>2.1269999999999998</v>
      </c>
      <c r="BC13" s="101">
        <f t="shared" si="48"/>
        <v>0</v>
      </c>
      <c r="BD13" s="101">
        <v>1.3748</v>
      </c>
      <c r="BE13" s="101">
        <f t="shared" si="49"/>
        <v>0</v>
      </c>
      <c r="BF13" s="101">
        <v>0.88859999999999995</v>
      </c>
      <c r="BG13" s="101">
        <f t="shared" si="50"/>
        <v>0</v>
      </c>
      <c r="BH13" s="101">
        <v>0.57440000000000002</v>
      </c>
      <c r="BI13" s="101">
        <f t="shared" si="51"/>
        <v>0</v>
      </c>
      <c r="BJ13" s="171">
        <v>0.37119999999999997</v>
      </c>
      <c r="BK13" s="184">
        <f t="shared" si="52"/>
        <v>0</v>
      </c>
      <c r="BL13" s="184">
        <v>0.24</v>
      </c>
      <c r="BM13" s="184">
        <f t="shared" si="53"/>
        <v>0</v>
      </c>
      <c r="BN13" s="184">
        <v>0.15509999999999999</v>
      </c>
      <c r="BO13" s="184">
        <f t="shared" si="54"/>
        <v>0</v>
      </c>
      <c r="BP13" s="184">
        <v>0.1002</v>
      </c>
      <c r="BQ13" s="184">
        <f t="shared" si="55"/>
        <v>0</v>
      </c>
      <c r="BR13" s="171">
        <v>6.4799999999999996E-2</v>
      </c>
      <c r="BS13" s="185">
        <f t="shared" si="56"/>
        <v>0</v>
      </c>
      <c r="BT13" s="185">
        <v>4.19E-2</v>
      </c>
      <c r="BU13" s="185">
        <f t="shared" si="57"/>
        <v>0</v>
      </c>
      <c r="BV13" s="185">
        <v>2.7099999999999999E-2</v>
      </c>
      <c r="BW13" s="185">
        <f t="shared" si="58"/>
        <v>0</v>
      </c>
    </row>
    <row r="14" spans="1:75" ht="15" customHeight="1" x14ac:dyDescent="0.25">
      <c r="A14" s="42" t="s">
        <v>11</v>
      </c>
      <c r="B14" s="78">
        <v>1001</v>
      </c>
      <c r="C14" s="78">
        <v>1</v>
      </c>
      <c r="D14" s="86">
        <f>(LARGE('Annual Heat Inputs'!D14:K14,1)+LARGE('Annual Heat Inputs'!D14:K14,2)+LARGE('Annual Heat Inputs'!D14:K14,3))/3</f>
        <v>32222167.582999993</v>
      </c>
      <c r="E14" s="87">
        <v>1165162556</v>
      </c>
      <c r="F14" s="88">
        <f t="shared" si="9"/>
        <v>2.7654654208609835E-2</v>
      </c>
      <c r="G14" s="97">
        <v>105171</v>
      </c>
      <c r="H14" s="97">
        <f t="shared" si="0"/>
        <v>2908.4676377737051</v>
      </c>
      <c r="I14" s="97">
        <f>MIN(H14,'NOx Annual Emissions'!L14,'Annual NOx Consent Decree Caps '!D14,' Retirement Adjustments'!D14)</f>
        <v>2908.4676377737051</v>
      </c>
      <c r="J14" s="101">
        <v>31441.621800000001</v>
      </c>
      <c r="K14" s="101">
        <f t="shared" ref="K14:K15" si="59">PRODUCT(F14,J14)+H14</f>
        <v>3777.974816410594</v>
      </c>
      <c r="L14" s="101">
        <v>20322.244699999999</v>
      </c>
      <c r="M14" s="100">
        <f t="shared" ref="M14:M15" si="60">PRODUCT(F14,L14)+K14</f>
        <v>4339.979466331848</v>
      </c>
      <c r="N14" s="101">
        <v>13135.252200000001</v>
      </c>
      <c r="O14" s="100">
        <f t="shared" ref="O14:O15" si="61">PRODUCT(F14,N14)+M14</f>
        <v>4703.2303238657296</v>
      </c>
      <c r="P14" s="124">
        <v>8489.9503999999997</v>
      </c>
      <c r="Q14" s="100">
        <f t="shared" ref="Q14:Q15" si="62">PRODUCT(F14,P14)+O14</f>
        <v>4938.0169664259784</v>
      </c>
      <c r="R14" s="101">
        <v>5487.4665999999997</v>
      </c>
      <c r="S14" s="100">
        <f t="shared" ref="S14:S15" si="63">PRODUCT(F14,R14)+Q14</f>
        <v>5089.7709577302739</v>
      </c>
      <c r="T14" s="101">
        <v>3546.8157000000001</v>
      </c>
      <c r="U14" s="124">
        <f t="shared" ref="U14:U15" si="64">PRODUCT(F14,T14)+S14</f>
        <v>5187.856919455442</v>
      </c>
      <c r="V14" s="101">
        <v>2292.4789999999998</v>
      </c>
      <c r="W14" s="100">
        <f t="shared" ref="W14:W15" si="65">PRODUCT(F14,V14)+U14</f>
        <v>5251.2546334809413</v>
      </c>
      <c r="X14" s="101">
        <v>1481.7402999999999</v>
      </c>
      <c r="Y14" s="100">
        <f t="shared" ref="Y14:Y15" si="66">PRODUCT(F14,X14)+W14</f>
        <v>5292.231649104403</v>
      </c>
      <c r="Z14" s="101">
        <v>957.72059999999999</v>
      </c>
      <c r="AA14" s="100">
        <f t="shared" ref="AA14:AA15" si="67">PRODUCT(F14,Z14)+Y14</f>
        <v>5318.7170811258657</v>
      </c>
      <c r="AB14" s="101">
        <v>619.0213</v>
      </c>
      <c r="AC14" s="100">
        <f t="shared" ref="AC14:AC15" si="68">PRODUCT(F14,AB14)+AA14</f>
        <v>5335.8359011251296</v>
      </c>
      <c r="AD14" s="101">
        <v>400.1035</v>
      </c>
      <c r="AE14" s="100">
        <f t="shared" ref="AE14:AE15" si="69">PRODUCT(F14,AD14)+AC14</f>
        <v>5346.9006250652837</v>
      </c>
      <c r="AF14" s="101">
        <v>258.60629999999998</v>
      </c>
      <c r="AG14" s="100">
        <f t="shared" ref="AG14:AG15" si="70">PRODUCT(F14,AF14)+AE14</f>
        <v>5354.052292867952</v>
      </c>
      <c r="AH14" s="101">
        <v>167.1497</v>
      </c>
      <c r="AI14" s="100">
        <f t="shared" ref="AI14:AI15" si="71">PRODUCT(F14,AH14)+AG14</f>
        <v>5358.6747600225253</v>
      </c>
      <c r="AJ14" s="101">
        <v>108.03700000000001</v>
      </c>
      <c r="AK14" s="100">
        <f t="shared" ref="AK14:AK15" si="72">PRODUCT(F14,AJ14)+AI14</f>
        <v>5361.6624858992609</v>
      </c>
      <c r="AL14" s="101">
        <v>69.829599999999999</v>
      </c>
      <c r="AM14" s="100">
        <f t="shared" ref="AM14:AM15" si="73">PRODUCT(F14,AL14)+AK14</f>
        <v>5363.5935993407866</v>
      </c>
      <c r="AN14" s="101">
        <v>45.1342</v>
      </c>
      <c r="AO14" s="100">
        <f t="shared" ref="AO14:AO15" si="74">PRODUCT(F14,AN14)+AM14</f>
        <v>5364.8417700347691</v>
      </c>
      <c r="AP14" s="101">
        <v>29.1724</v>
      </c>
      <c r="AQ14" s="100">
        <f t="shared" ref="AQ14:AQ15" si="75">PRODUCT(F14,AP14)+AO14</f>
        <v>5365.6485226692039</v>
      </c>
      <c r="AR14" s="101">
        <v>18.855599999999999</v>
      </c>
      <c r="AS14" s="100">
        <f t="shared" ref="AS14:AS15" si="76">PRODUCT(F14,AR14)+AQ14</f>
        <v>5366.1699677670995</v>
      </c>
      <c r="AT14" s="101">
        <v>12.1873</v>
      </c>
      <c r="AU14" s="101">
        <f t="shared" ref="AU14:AU15" si="77">PRODUCT(F14,AT14)+AS14</f>
        <v>5366.5070033343363</v>
      </c>
      <c r="AV14" s="101">
        <v>7.8772000000000002</v>
      </c>
      <c r="AW14" s="101">
        <f t="shared" ref="AW14:AW15" si="78">PRODUCT(F14,AV14)+AU14</f>
        <v>5366.7248445764681</v>
      </c>
      <c r="AX14" s="101">
        <v>5.0914000000000001</v>
      </c>
      <c r="AY14" s="101">
        <f t="shared" ref="AY14:AY15" si="79">PRODUCT(F14,AX14)+AW14</f>
        <v>5366.8656454829061</v>
      </c>
      <c r="AZ14" s="101">
        <v>3.2907999999999999</v>
      </c>
      <c r="BA14" s="101">
        <f t="shared" ref="BA14:BA15" si="80">PRODUCT(F14,AZ14)+AY14</f>
        <v>5366.9566514189755</v>
      </c>
      <c r="BB14" s="101">
        <v>2.1269999999999998</v>
      </c>
      <c r="BC14" s="101">
        <f t="shared" ref="BC14:BC15" si="81">PRODUCT(F14,BB14)+BA14</f>
        <v>5367.0154728684774</v>
      </c>
      <c r="BD14" s="101">
        <v>1.3748</v>
      </c>
      <c r="BE14" s="101">
        <f t="shared" ref="BE14:BE15" si="82">PRODUCT(F14,BD14)+BC14</f>
        <v>5367.0534924870835</v>
      </c>
      <c r="BF14" s="101">
        <v>0.88859999999999995</v>
      </c>
      <c r="BG14" s="101">
        <f t="shared" ref="BG14:BG15" si="83">PRODUCT(F14,BF14)+BE14</f>
        <v>5367.0780664128133</v>
      </c>
      <c r="BH14" s="101">
        <v>0.57440000000000002</v>
      </c>
      <c r="BI14" s="101">
        <f t="shared" ref="BI14:BI15" si="84">PRODUCT(F14,BH14)+BG14</f>
        <v>5367.093951246191</v>
      </c>
      <c r="BJ14" s="171">
        <v>0.37119999999999997</v>
      </c>
      <c r="BK14" s="184">
        <f t="shared" ref="BK14:BK15" si="85">PRODUCT(F14,BJ14)+BI14</f>
        <v>5367.1042166538327</v>
      </c>
      <c r="BL14" s="184">
        <v>0.24</v>
      </c>
      <c r="BM14" s="184">
        <f t="shared" ref="BM14:BM15" si="86">PRODUCT(F14,BL14)+BK14</f>
        <v>5367.1108537708424</v>
      </c>
      <c r="BN14" s="184">
        <v>0.15509999999999999</v>
      </c>
      <c r="BO14" s="184">
        <f t="shared" ref="BO14:BO15" si="87">PRODUCT(F14,BN14)+BM14</f>
        <v>5367.1151430077098</v>
      </c>
      <c r="BP14" s="184">
        <v>0.1002</v>
      </c>
      <c r="BQ14" s="184">
        <f t="shared" ref="BQ14:BQ15" si="88">PRODUCT(F14,BP14)+BO14</f>
        <v>5367.1179140040613</v>
      </c>
      <c r="BR14" s="171">
        <v>6.4799999999999996E-2</v>
      </c>
      <c r="BS14" s="185">
        <f t="shared" ref="BS14:BS15" si="89">PRODUCT(F14,BR14)+BQ14</f>
        <v>5367.1197060256536</v>
      </c>
      <c r="BT14" s="185">
        <v>4.19E-2</v>
      </c>
      <c r="BU14" s="185">
        <f t="shared" ref="BU14:BU15" si="90">PRODUCT(F14,BT14)+BS14</f>
        <v>5367.120864755665</v>
      </c>
      <c r="BV14" s="185">
        <v>2.7099999999999999E-2</v>
      </c>
      <c r="BW14" s="185">
        <f t="shared" ref="BW14:BW15" si="91">PRODUCT(F14,BV14)+BU14</f>
        <v>5367.1216141967943</v>
      </c>
    </row>
    <row r="15" spans="1:75" ht="15" customHeight="1" x14ac:dyDescent="0.25">
      <c r="A15" s="42" t="s">
        <v>11</v>
      </c>
      <c r="B15" s="78">
        <v>1001</v>
      </c>
      <c r="C15" s="78">
        <v>2</v>
      </c>
      <c r="D15" s="86">
        <f>(LARGE('Annual Heat Inputs'!D15:K15,1)+LARGE('Annual Heat Inputs'!D15:K15,2)+LARGE('Annual Heat Inputs'!D15:K15,3))/3</f>
        <v>33941197.560666665</v>
      </c>
      <c r="E15" s="87">
        <v>1165162556</v>
      </c>
      <c r="F15" s="88">
        <f t="shared" si="9"/>
        <v>2.9130010560231789E-2</v>
      </c>
      <c r="G15" s="97">
        <v>105171</v>
      </c>
      <c r="H15" s="97">
        <f t="shared" si="0"/>
        <v>3063.6323406301376</v>
      </c>
      <c r="I15" s="97">
        <f>MIN(H15,'NOx Annual Emissions'!L15,'Annual NOx Consent Decree Caps '!D15,' Retirement Adjustments'!D15)</f>
        <v>3063.6323406301376</v>
      </c>
      <c r="J15" s="101">
        <v>31441.621800000001</v>
      </c>
      <c r="K15" s="101">
        <f t="shared" si="59"/>
        <v>3979.5271156949516</v>
      </c>
      <c r="L15" s="101">
        <v>20322.244699999999</v>
      </c>
      <c r="M15" s="100">
        <f t="shared" si="60"/>
        <v>4571.5143184135659</v>
      </c>
      <c r="N15" s="101">
        <v>13135.252200000001</v>
      </c>
      <c r="O15" s="100">
        <f t="shared" si="61"/>
        <v>4954.1443537108735</v>
      </c>
      <c r="P15" s="124">
        <v>8489.9503999999997</v>
      </c>
      <c r="Q15" s="100">
        <f t="shared" si="62"/>
        <v>5201.4566985187175</v>
      </c>
      <c r="R15" s="101">
        <v>5487.4665999999997</v>
      </c>
      <c r="S15" s="100">
        <f t="shared" si="63"/>
        <v>5361.3066585256365</v>
      </c>
      <c r="T15" s="101">
        <v>3546.8157000000001</v>
      </c>
      <c r="U15" s="124">
        <f t="shared" si="64"/>
        <v>5464.6254373218326</v>
      </c>
      <c r="V15" s="101">
        <v>2292.4789999999998</v>
      </c>
      <c r="W15" s="100">
        <f t="shared" si="65"/>
        <v>5531.4053748009419</v>
      </c>
      <c r="X15" s="101">
        <v>1481.7402999999999</v>
      </c>
      <c r="Y15" s="100">
        <f t="shared" si="66"/>
        <v>5574.5684853874627</v>
      </c>
      <c r="Z15" s="101">
        <v>957.72059999999999</v>
      </c>
      <c r="AA15" s="100">
        <f t="shared" si="67"/>
        <v>5602.4668965792143</v>
      </c>
      <c r="AB15" s="101">
        <v>619.0213</v>
      </c>
      <c r="AC15" s="100">
        <f t="shared" si="68"/>
        <v>5620.4989935852227</v>
      </c>
      <c r="AD15" s="101">
        <v>400.1035</v>
      </c>
      <c r="AE15" s="100">
        <f t="shared" si="69"/>
        <v>5632.154012765408</v>
      </c>
      <c r="AF15" s="101">
        <v>258.60629999999998</v>
      </c>
      <c r="AG15" s="100">
        <f t="shared" si="70"/>
        <v>5639.6872170153501</v>
      </c>
      <c r="AH15" s="101">
        <v>167.1497</v>
      </c>
      <c r="AI15" s="100">
        <f t="shared" si="71"/>
        <v>5644.5562895414896</v>
      </c>
      <c r="AJ15" s="101">
        <v>108.03700000000001</v>
      </c>
      <c r="AK15" s="100">
        <f t="shared" si="72"/>
        <v>5647.7034084923853</v>
      </c>
      <c r="AL15" s="101">
        <v>69.829599999999999</v>
      </c>
      <c r="AM15" s="100">
        <f t="shared" si="73"/>
        <v>5649.7375454778021</v>
      </c>
      <c r="AN15" s="101">
        <v>45.1342</v>
      </c>
      <c r="AO15" s="100">
        <f t="shared" si="74"/>
        <v>5651.0523052004301</v>
      </c>
      <c r="AP15" s="101">
        <v>29.1724</v>
      </c>
      <c r="AQ15" s="100">
        <f t="shared" si="75"/>
        <v>5651.9020975204976</v>
      </c>
      <c r="AR15" s="101">
        <v>18.855599999999999</v>
      </c>
      <c r="AS15" s="100">
        <f t="shared" si="76"/>
        <v>5652.4513613476174</v>
      </c>
      <c r="AT15" s="101">
        <v>12.1873</v>
      </c>
      <c r="AU15" s="101">
        <f t="shared" si="77"/>
        <v>5652.8063775253186</v>
      </c>
      <c r="AV15" s="101">
        <v>7.8772000000000002</v>
      </c>
      <c r="AW15" s="101">
        <f t="shared" si="78"/>
        <v>5653.0358404445033</v>
      </c>
      <c r="AX15" s="101">
        <v>5.0914000000000001</v>
      </c>
      <c r="AY15" s="101">
        <f t="shared" si="79"/>
        <v>5653.1841529802696</v>
      </c>
      <c r="AZ15" s="101">
        <v>3.2907999999999999</v>
      </c>
      <c r="BA15" s="101">
        <f t="shared" si="80"/>
        <v>5653.2800140190211</v>
      </c>
      <c r="BB15" s="101">
        <v>2.1269999999999998</v>
      </c>
      <c r="BC15" s="101">
        <f t="shared" si="81"/>
        <v>5653.3419735514826</v>
      </c>
      <c r="BD15" s="101">
        <v>1.3748</v>
      </c>
      <c r="BE15" s="101">
        <f t="shared" si="82"/>
        <v>5653.3820214900006</v>
      </c>
      <c r="BF15" s="101">
        <v>0.88859999999999995</v>
      </c>
      <c r="BG15" s="101">
        <f t="shared" si="83"/>
        <v>5653.4079064173848</v>
      </c>
      <c r="BH15" s="101">
        <v>0.57440000000000002</v>
      </c>
      <c r="BI15" s="101">
        <f t="shared" si="84"/>
        <v>5653.424638695451</v>
      </c>
      <c r="BJ15" s="171">
        <v>0.37119999999999997</v>
      </c>
      <c r="BK15" s="184">
        <f t="shared" si="85"/>
        <v>5653.4354517553711</v>
      </c>
      <c r="BL15" s="184">
        <v>0.24</v>
      </c>
      <c r="BM15" s="184">
        <f t="shared" si="86"/>
        <v>5653.4424429579058</v>
      </c>
      <c r="BN15" s="184">
        <v>0.15509999999999999</v>
      </c>
      <c r="BO15" s="184">
        <f t="shared" si="87"/>
        <v>5653.4469610225433</v>
      </c>
      <c r="BP15" s="184">
        <v>0.1002</v>
      </c>
      <c r="BQ15" s="184">
        <f t="shared" si="88"/>
        <v>5653.4498798496015</v>
      </c>
      <c r="BR15" s="171">
        <v>6.4799999999999996E-2</v>
      </c>
      <c r="BS15" s="185">
        <f t="shared" si="89"/>
        <v>5653.4517674742856</v>
      </c>
      <c r="BT15" s="185">
        <v>4.19E-2</v>
      </c>
      <c r="BU15" s="185">
        <f t="shared" si="90"/>
        <v>5653.4529880217278</v>
      </c>
      <c r="BV15" s="185">
        <v>2.7099999999999999E-2</v>
      </c>
      <c r="BW15" s="185">
        <f t="shared" si="91"/>
        <v>5653.4537774450137</v>
      </c>
    </row>
    <row r="16" spans="1:75" ht="15" customHeight="1" x14ac:dyDescent="0.25">
      <c r="A16" s="42" t="s">
        <v>11</v>
      </c>
      <c r="B16" s="78">
        <v>1001</v>
      </c>
      <c r="C16" s="78">
        <v>4</v>
      </c>
      <c r="D16" s="86">
        <f>(LARGE('Annual Heat Inputs'!D16:K16,1)+LARGE('Annual Heat Inputs'!D16:K16,2)+LARGE('Annual Heat Inputs'!D16:K16,3))/3</f>
        <v>243332.799</v>
      </c>
      <c r="E16" s="87">
        <v>1165162556</v>
      </c>
      <c r="F16" s="88">
        <f t="shared" si="9"/>
        <v>2.0884021525319253E-4</v>
      </c>
      <c r="G16" s="97">
        <v>105171</v>
      </c>
      <c r="H16" s="97">
        <f t="shared" si="0"/>
        <v>21.963934278393513</v>
      </c>
      <c r="I16" s="97">
        <f>MIN(H16,'NOx Annual Emissions'!L16,'Annual NOx Consent Decree Caps '!D16,' Retirement Adjustments'!D16)</f>
        <v>10.108000000000001</v>
      </c>
      <c r="J16" s="101">
        <v>31441.621800000001</v>
      </c>
      <c r="K16" s="101">
        <f t="shared" ref="K16" si="92">I16</f>
        <v>10.108000000000001</v>
      </c>
      <c r="L16" s="101">
        <v>20322.244699999999</v>
      </c>
      <c r="M16" s="101">
        <f>K16</f>
        <v>10.108000000000001</v>
      </c>
      <c r="N16" s="101">
        <v>13135.252200000001</v>
      </c>
      <c r="O16" s="101">
        <f>M16</f>
        <v>10.108000000000001</v>
      </c>
      <c r="P16" s="124">
        <v>8489.9503999999997</v>
      </c>
      <c r="Q16" s="101">
        <f t="shared" ref="Q16" si="93">O16</f>
        <v>10.108000000000001</v>
      </c>
      <c r="R16" s="101">
        <v>5487.4665999999997</v>
      </c>
      <c r="S16" s="101">
        <f>Q16</f>
        <v>10.108000000000001</v>
      </c>
      <c r="T16" s="101">
        <v>3546.8157000000001</v>
      </c>
      <c r="U16" s="101">
        <f>S16</f>
        <v>10.108000000000001</v>
      </c>
      <c r="V16" s="101">
        <v>2292.4789999999998</v>
      </c>
      <c r="W16" s="101">
        <f>U16</f>
        <v>10.108000000000001</v>
      </c>
      <c r="X16" s="101">
        <v>1481.7402999999999</v>
      </c>
      <c r="Y16" s="101">
        <f>W16</f>
        <v>10.108000000000001</v>
      </c>
      <c r="Z16" s="101">
        <v>957.72059999999999</v>
      </c>
      <c r="AA16" s="101">
        <f>Y16</f>
        <v>10.108000000000001</v>
      </c>
      <c r="AB16" s="101">
        <v>619.0213</v>
      </c>
      <c r="AC16" s="101">
        <f>AA16</f>
        <v>10.108000000000001</v>
      </c>
      <c r="AD16" s="101">
        <v>400.1035</v>
      </c>
      <c r="AE16" s="101">
        <f>AC16</f>
        <v>10.108000000000001</v>
      </c>
      <c r="AF16" s="101">
        <v>258.60629999999998</v>
      </c>
      <c r="AG16" s="101">
        <f>AE16</f>
        <v>10.108000000000001</v>
      </c>
      <c r="AH16" s="101">
        <v>167.1497</v>
      </c>
      <c r="AI16" s="101">
        <f>AG16</f>
        <v>10.108000000000001</v>
      </c>
      <c r="AJ16" s="101">
        <v>108.03700000000001</v>
      </c>
      <c r="AK16" s="101">
        <f>AI16</f>
        <v>10.108000000000001</v>
      </c>
      <c r="AL16" s="101">
        <v>69.829599999999999</v>
      </c>
      <c r="AM16" s="101">
        <f>AK16</f>
        <v>10.108000000000001</v>
      </c>
      <c r="AN16" s="101">
        <v>45.1342</v>
      </c>
      <c r="AO16" s="101">
        <f>AM16</f>
        <v>10.108000000000001</v>
      </c>
      <c r="AP16" s="101">
        <v>29.1724</v>
      </c>
      <c r="AQ16" s="101">
        <f>AO16</f>
        <v>10.108000000000001</v>
      </c>
      <c r="AR16" s="101">
        <v>18.855599999999999</v>
      </c>
      <c r="AS16" s="101">
        <f>AQ16</f>
        <v>10.108000000000001</v>
      </c>
      <c r="AT16" s="101">
        <v>12.1873</v>
      </c>
      <c r="AU16" s="101">
        <f>AS16</f>
        <v>10.108000000000001</v>
      </c>
      <c r="AV16" s="101">
        <v>7.8772000000000002</v>
      </c>
      <c r="AW16" s="101">
        <f>AU16</f>
        <v>10.108000000000001</v>
      </c>
      <c r="AX16" s="101">
        <v>5.0914000000000001</v>
      </c>
      <c r="AY16" s="101">
        <f t="shared" ref="AY16" si="94">AW16</f>
        <v>10.108000000000001</v>
      </c>
      <c r="AZ16" s="101">
        <v>3.2907999999999999</v>
      </c>
      <c r="BA16" s="101">
        <f t="shared" ref="BA16" si="95">AY16</f>
        <v>10.108000000000001</v>
      </c>
      <c r="BB16" s="101">
        <v>2.1269999999999998</v>
      </c>
      <c r="BC16" s="101">
        <f t="shared" ref="BC16" si="96">BA16</f>
        <v>10.108000000000001</v>
      </c>
      <c r="BD16" s="101">
        <v>1.3748</v>
      </c>
      <c r="BE16" s="101">
        <f t="shared" ref="BE16" si="97">BC16</f>
        <v>10.108000000000001</v>
      </c>
      <c r="BF16" s="101">
        <v>0.88859999999999995</v>
      </c>
      <c r="BG16" s="101">
        <f t="shared" ref="BG16" si="98">BE16</f>
        <v>10.108000000000001</v>
      </c>
      <c r="BH16" s="101">
        <v>0.57440000000000002</v>
      </c>
      <c r="BI16" s="101">
        <f>BG16</f>
        <v>10.108000000000001</v>
      </c>
      <c r="BJ16" s="171">
        <v>0.37119999999999997</v>
      </c>
      <c r="BK16" s="184">
        <f>BI16</f>
        <v>10.108000000000001</v>
      </c>
      <c r="BL16" s="184">
        <v>0.24</v>
      </c>
      <c r="BM16" s="184">
        <f>BK16</f>
        <v>10.108000000000001</v>
      </c>
      <c r="BN16" s="184">
        <v>0.15509999999999999</v>
      </c>
      <c r="BO16" s="184">
        <f>BM16</f>
        <v>10.108000000000001</v>
      </c>
      <c r="BP16" s="184">
        <v>0.1002</v>
      </c>
      <c r="BQ16" s="184">
        <f>BO16</f>
        <v>10.108000000000001</v>
      </c>
      <c r="BR16" s="171">
        <v>6.4799999999999996E-2</v>
      </c>
      <c r="BS16" s="185">
        <f>BQ16</f>
        <v>10.108000000000001</v>
      </c>
      <c r="BT16" s="185">
        <v>4.19E-2</v>
      </c>
      <c r="BU16" s="185">
        <f>BS16</f>
        <v>10.108000000000001</v>
      </c>
      <c r="BV16" s="185">
        <v>2.7099999999999999E-2</v>
      </c>
      <c r="BW16" s="185">
        <f>BU16</f>
        <v>10.108000000000001</v>
      </c>
    </row>
    <row r="17" spans="1:75" ht="15" customHeight="1" x14ac:dyDescent="0.25">
      <c r="A17" s="42" t="s">
        <v>12</v>
      </c>
      <c r="B17" s="78">
        <v>983</v>
      </c>
      <c r="C17" s="78">
        <v>1</v>
      </c>
      <c r="D17" s="86">
        <f>(LARGE('Annual Heat Inputs'!D17:K17,1)+LARGE('Annual Heat Inputs'!D17:K17,2)+LARGE('Annual Heat Inputs'!D17:K17,3))/3</f>
        <v>11840420.453333333</v>
      </c>
      <c r="E17" s="87">
        <v>1165162556</v>
      </c>
      <c r="F17" s="88">
        <f t="shared" si="9"/>
        <v>1.0162033093460766E-2</v>
      </c>
      <c r="G17" s="97">
        <v>105171</v>
      </c>
      <c r="H17" s="97">
        <f t="shared" si="0"/>
        <v>1068.7511824723622</v>
      </c>
      <c r="I17" s="97">
        <f>MIN(H17,'NOx Annual Emissions'!L17,'Annual NOx Consent Decree Caps '!D17,' Retirement Adjustments'!D17)</f>
        <v>1068.7511824723622</v>
      </c>
      <c r="J17" s="101">
        <v>31441.621800000001</v>
      </c>
      <c r="K17" s="101">
        <f t="shared" ref="K17:K22" si="99">PRODUCT(F17,J17)+H17</f>
        <v>1388.2619837160396</v>
      </c>
      <c r="L17" s="101">
        <v>20322.244699999999</v>
      </c>
      <c r="M17" s="100">
        <f t="shared" ref="M17:M22" si="100">PRODUCT(F17,L17)+K17</f>
        <v>1594.7773068908473</v>
      </c>
      <c r="N17" s="101">
        <v>13135.252200000001</v>
      </c>
      <c r="O17" s="100">
        <f t="shared" ref="O17:O22" si="101">PRODUCT(F17,N17)+M17</f>
        <v>1728.2581744382005</v>
      </c>
      <c r="P17" s="124">
        <v>8489.9503999999997</v>
      </c>
      <c r="Q17" s="100">
        <f t="shared" ref="Q17:Q22" si="102">PRODUCT(F17,P17)+O17</f>
        <v>1814.5333313648409</v>
      </c>
      <c r="R17" s="101">
        <v>5487.4665999999997</v>
      </c>
      <c r="S17" s="100">
        <f t="shared" ref="S17:S22" si="103">PRODUCT(F17,R17)+Q17</f>
        <v>1870.2971485533017</v>
      </c>
      <c r="T17" s="101">
        <v>3546.8157000000001</v>
      </c>
      <c r="U17" s="124">
        <f t="shared" ref="U17:U22" si="104">PRODUCT(F17,T17)+S17</f>
        <v>1906.3400070731079</v>
      </c>
      <c r="V17" s="101">
        <v>2292.4789999999998</v>
      </c>
      <c r="W17" s="100">
        <f t="shared" ref="W17:W22" si="105">PRODUCT(F17,V17)+U17</f>
        <v>1929.6362545371717</v>
      </c>
      <c r="X17" s="101">
        <v>1481.7402999999999</v>
      </c>
      <c r="Y17" s="100">
        <f t="shared" ref="Y17:Y22" si="106">PRODUCT(F17,X17)+W17</f>
        <v>1944.6937485016861</v>
      </c>
      <c r="Z17" s="101">
        <v>957.72059999999999</v>
      </c>
      <c r="AA17" s="100">
        <f t="shared" ref="AA17:AA22" si="107">PRODUCT(F17,Z17)+Y17</f>
        <v>1954.4261369331753</v>
      </c>
      <c r="AB17" s="101">
        <v>619.0213</v>
      </c>
      <c r="AC17" s="100">
        <f t="shared" ref="AC17:AC22" si="108">PRODUCT(F17,AB17)+AA17</f>
        <v>1960.7166518693323</v>
      </c>
      <c r="AD17" s="101">
        <v>400.1035</v>
      </c>
      <c r="AE17" s="100">
        <f t="shared" ref="AE17:AE22" si="109">PRODUCT(F17,AD17)+AC17</f>
        <v>1964.7825168771417</v>
      </c>
      <c r="AF17" s="101">
        <v>258.60629999999998</v>
      </c>
      <c r="AG17" s="100">
        <f t="shared" ref="AG17:AG22" si="110">PRODUCT(F17,AF17)+AE17</f>
        <v>1967.4104826559192</v>
      </c>
      <c r="AH17" s="101">
        <v>167.1497</v>
      </c>
      <c r="AI17" s="100">
        <f t="shared" ref="AI17:AI22" si="111">PRODUCT(F17,AH17)+AG17</f>
        <v>1969.1090634388811</v>
      </c>
      <c r="AJ17" s="101">
        <v>108.03700000000001</v>
      </c>
      <c r="AK17" s="100">
        <f t="shared" ref="AK17:AK22" si="112">PRODUCT(F17,AJ17)+AI17</f>
        <v>1970.2069390081992</v>
      </c>
      <c r="AL17" s="101">
        <v>69.829599999999999</v>
      </c>
      <c r="AM17" s="100">
        <f t="shared" ref="AM17:AM22" si="113">PRODUCT(F17,AL17)+AK17</f>
        <v>1970.9165497143024</v>
      </c>
      <c r="AN17" s="101">
        <v>45.1342</v>
      </c>
      <c r="AO17" s="100">
        <f t="shared" ref="AO17:AO22" si="114">PRODUCT(F17,AN17)+AM17</f>
        <v>1971.3752049483492</v>
      </c>
      <c r="AP17" s="101">
        <v>29.1724</v>
      </c>
      <c r="AQ17" s="100">
        <f t="shared" ref="AQ17:AQ22" si="115">PRODUCT(F17,AP17)+AO17</f>
        <v>1971.6716558425649</v>
      </c>
      <c r="AR17" s="101">
        <v>18.855599999999999</v>
      </c>
      <c r="AS17" s="100">
        <f t="shared" ref="AS17:AS22" si="116">PRODUCT(F17,AR17)+AQ17</f>
        <v>1971.863267073762</v>
      </c>
      <c r="AT17" s="101">
        <v>12.1873</v>
      </c>
      <c r="AU17" s="101">
        <f t="shared" ref="AU17:AU22" si="117">PRODUCT(F17,AT17)+AS17</f>
        <v>1971.9871148196819</v>
      </c>
      <c r="AV17" s="101">
        <v>7.8772000000000002</v>
      </c>
      <c r="AW17" s="101">
        <f t="shared" ref="AW17:AW22" si="118">PRODUCT(F17,AV17)+AU17</f>
        <v>1972.0671631867658</v>
      </c>
      <c r="AX17" s="101">
        <v>5.0914000000000001</v>
      </c>
      <c r="AY17" s="101">
        <f t="shared" ref="AY17:AY22" si="119">PRODUCT(F17,AX17)+AW17</f>
        <v>1972.1189021620578</v>
      </c>
      <c r="AZ17" s="101">
        <v>3.2907999999999999</v>
      </c>
      <c r="BA17" s="101">
        <f t="shared" ref="BA17:BA22" si="120">PRODUCT(F17,AZ17)+AY17</f>
        <v>1972.1523433805617</v>
      </c>
      <c r="BB17" s="101">
        <v>2.1269999999999998</v>
      </c>
      <c r="BC17" s="101">
        <f t="shared" ref="BC17:BC22" si="121">PRODUCT(F17,BB17)+BA17</f>
        <v>1972.1739580249514</v>
      </c>
      <c r="BD17" s="101">
        <v>1.3748</v>
      </c>
      <c r="BE17" s="101">
        <f t="shared" ref="BE17:BE22" si="122">PRODUCT(F17,BD17)+BC17</f>
        <v>1972.1879287880483</v>
      </c>
      <c r="BF17" s="101">
        <v>0.88859999999999995</v>
      </c>
      <c r="BG17" s="101">
        <f t="shared" ref="BG17:BG22" si="123">PRODUCT(F17,BF17)+BE17</f>
        <v>1972.1969587706551</v>
      </c>
      <c r="BH17" s="101">
        <v>0.57440000000000002</v>
      </c>
      <c r="BI17" s="101">
        <f t="shared" ref="BI17:BI22" si="124">PRODUCT(F17,BH17)+BG17</f>
        <v>1972.202795842464</v>
      </c>
      <c r="BJ17" s="171">
        <v>0.37119999999999997</v>
      </c>
      <c r="BK17" s="184">
        <f t="shared" ref="BK17:BK22" si="125">PRODUCT(F17,BJ17)+BI17</f>
        <v>1972.2065679891482</v>
      </c>
      <c r="BL17" s="184">
        <v>0.24</v>
      </c>
      <c r="BM17" s="184">
        <f t="shared" ref="BM17:BM22" si="126">PRODUCT(F17,BL17)+BK17</f>
        <v>1972.2090068770906</v>
      </c>
      <c r="BN17" s="184">
        <v>0.15509999999999999</v>
      </c>
      <c r="BO17" s="184">
        <f t="shared" ref="BO17:BO22" si="127">PRODUCT(F17,BN17)+BM17</f>
        <v>1972.2105830084233</v>
      </c>
      <c r="BP17" s="184">
        <v>0.1002</v>
      </c>
      <c r="BQ17" s="184">
        <f t="shared" ref="BQ17:BQ22" si="128">PRODUCT(F17,BP17)+BO17</f>
        <v>1972.2116012441393</v>
      </c>
      <c r="BR17" s="171">
        <v>6.4799999999999996E-2</v>
      </c>
      <c r="BS17" s="185">
        <f t="shared" ref="BS17:BS22" si="129">PRODUCT(F17,BR17)+BQ17</f>
        <v>1972.2122597438838</v>
      </c>
      <c r="BT17" s="185">
        <v>4.19E-2</v>
      </c>
      <c r="BU17" s="185">
        <f t="shared" ref="BU17:BU22" si="130">PRODUCT(F17,BT17)+BS17</f>
        <v>1972.2126855330705</v>
      </c>
      <c r="BV17" s="185">
        <v>2.7099999999999999E-2</v>
      </c>
      <c r="BW17" s="185">
        <f t="shared" ref="BW17:BW22" si="131">PRODUCT(F17,BV17)+BU17</f>
        <v>1972.2129609241674</v>
      </c>
    </row>
    <row r="18" spans="1:75" ht="15" customHeight="1" x14ac:dyDescent="0.25">
      <c r="A18" s="42" t="s">
        <v>12</v>
      </c>
      <c r="B18" s="78">
        <v>983</v>
      </c>
      <c r="C18" s="78">
        <v>2</v>
      </c>
      <c r="D18" s="86">
        <f>(LARGE('Annual Heat Inputs'!D18:K18,1)+LARGE('Annual Heat Inputs'!D18:K18,2)+LARGE('Annual Heat Inputs'!D18:K18,3))/3</f>
        <v>12419205.365999999</v>
      </c>
      <c r="E18" s="87">
        <v>1165162556</v>
      </c>
      <c r="F18" s="88">
        <f t="shared" si="9"/>
        <v>1.0658774865401698E-2</v>
      </c>
      <c r="G18" s="97">
        <v>105171</v>
      </c>
      <c r="H18" s="97">
        <f t="shared" si="0"/>
        <v>1120.9940113691619</v>
      </c>
      <c r="I18" s="97">
        <f>MIN(H18,'NOx Annual Emissions'!L18,'Annual NOx Consent Decree Caps '!D18,' Retirement Adjustments'!D18)</f>
        <v>1120.9940113691619</v>
      </c>
      <c r="J18" s="101">
        <v>31441.621800000001</v>
      </c>
      <c r="K18" s="101">
        <f t="shared" si="99"/>
        <v>1456.1231795384679</v>
      </c>
      <c r="L18" s="101">
        <v>20322.244699999999</v>
      </c>
      <c r="M18" s="100">
        <f t="shared" si="100"/>
        <v>1672.7334105553707</v>
      </c>
      <c r="N18" s="101">
        <v>13135.252200000001</v>
      </c>
      <c r="O18" s="100">
        <f t="shared" si="101"/>
        <v>1812.739106555443</v>
      </c>
      <c r="P18" s="124">
        <v>8489.9503999999997</v>
      </c>
      <c r="Q18" s="100">
        <f t="shared" si="102"/>
        <v>1903.23157648747</v>
      </c>
      <c r="R18" s="101">
        <v>5487.4665999999997</v>
      </c>
      <c r="S18" s="100">
        <f t="shared" si="103"/>
        <v>1961.7212475582812</v>
      </c>
      <c r="T18" s="101">
        <v>3546.8157000000001</v>
      </c>
      <c r="U18" s="124">
        <f t="shared" si="104"/>
        <v>1999.5259575936534</v>
      </c>
      <c r="V18" s="101">
        <v>2292.4789999999998</v>
      </c>
      <c r="W18" s="100">
        <f t="shared" si="105"/>
        <v>2023.9609751383146</v>
      </c>
      <c r="X18" s="101">
        <v>1481.7402999999999</v>
      </c>
      <c r="Y18" s="100">
        <f t="shared" si="106"/>
        <v>2039.7545114050074</v>
      </c>
      <c r="Z18" s="101">
        <v>957.72059999999999</v>
      </c>
      <c r="AA18" s="100">
        <f t="shared" si="107"/>
        <v>2049.9626396643648</v>
      </c>
      <c r="AB18" s="101">
        <v>619.0213</v>
      </c>
      <c r="AC18" s="100">
        <f t="shared" si="108"/>
        <v>2056.5606483379529</v>
      </c>
      <c r="AD18" s="101">
        <v>400.1035</v>
      </c>
      <c r="AE18" s="100">
        <f t="shared" si="109"/>
        <v>2060.825261467312</v>
      </c>
      <c r="AF18" s="101">
        <v>258.60629999999998</v>
      </c>
      <c r="AG18" s="100">
        <f t="shared" si="110"/>
        <v>2063.5816877977863</v>
      </c>
      <c r="AH18" s="101">
        <v>167.1497</v>
      </c>
      <c r="AI18" s="100">
        <f t="shared" si="111"/>
        <v>2065.3632988189056</v>
      </c>
      <c r="AJ18" s="101">
        <v>108.03700000000001</v>
      </c>
      <c r="AK18" s="100">
        <f t="shared" si="112"/>
        <v>2066.5148408790392</v>
      </c>
      <c r="AL18" s="101">
        <v>69.829599999999999</v>
      </c>
      <c r="AM18" s="100">
        <f t="shared" si="113"/>
        <v>2067.25913886438</v>
      </c>
      <c r="AN18" s="101">
        <v>45.1342</v>
      </c>
      <c r="AO18" s="100">
        <f t="shared" si="114"/>
        <v>2067.7402141409102</v>
      </c>
      <c r="AP18" s="101">
        <v>29.1724</v>
      </c>
      <c r="AQ18" s="100">
        <f t="shared" si="115"/>
        <v>2068.0511561847939</v>
      </c>
      <c r="AR18" s="101">
        <v>18.855599999999999</v>
      </c>
      <c r="AS18" s="100">
        <f t="shared" si="116"/>
        <v>2068.2521337801459</v>
      </c>
      <c r="AT18" s="101">
        <v>12.1873</v>
      </c>
      <c r="AU18" s="101">
        <f t="shared" si="117"/>
        <v>2068.3820354670629</v>
      </c>
      <c r="AV18" s="101">
        <v>7.8772000000000002</v>
      </c>
      <c r="AW18" s="101">
        <f t="shared" si="118"/>
        <v>2068.4659967684324</v>
      </c>
      <c r="AX18" s="101">
        <v>5.0914000000000001</v>
      </c>
      <c r="AY18" s="101">
        <f t="shared" si="119"/>
        <v>2068.520264854782</v>
      </c>
      <c r="AZ18" s="101">
        <v>3.2907999999999999</v>
      </c>
      <c r="BA18" s="101">
        <f t="shared" si="120"/>
        <v>2068.5553407511093</v>
      </c>
      <c r="BB18" s="101">
        <v>2.1269999999999998</v>
      </c>
      <c r="BC18" s="101">
        <f t="shared" si="121"/>
        <v>2068.5780119652482</v>
      </c>
      <c r="BD18" s="101">
        <v>1.3748</v>
      </c>
      <c r="BE18" s="101">
        <f t="shared" si="122"/>
        <v>2068.5926656489332</v>
      </c>
      <c r="BF18" s="101">
        <v>0.88859999999999995</v>
      </c>
      <c r="BG18" s="101">
        <f t="shared" si="123"/>
        <v>2068.6021370362787</v>
      </c>
      <c r="BH18" s="101">
        <v>0.57440000000000002</v>
      </c>
      <c r="BI18" s="101">
        <f t="shared" si="124"/>
        <v>2068.6082594365612</v>
      </c>
      <c r="BJ18" s="171">
        <v>0.37119999999999997</v>
      </c>
      <c r="BK18" s="184">
        <f t="shared" si="125"/>
        <v>2068.6122159737911</v>
      </c>
      <c r="BL18" s="184">
        <v>0.24</v>
      </c>
      <c r="BM18" s="184">
        <f t="shared" si="126"/>
        <v>2068.6147740797587</v>
      </c>
      <c r="BN18" s="184">
        <v>0.15509999999999999</v>
      </c>
      <c r="BO18" s="184">
        <f t="shared" si="127"/>
        <v>2068.6164272557403</v>
      </c>
      <c r="BP18" s="184">
        <v>0.1002</v>
      </c>
      <c r="BQ18" s="184">
        <f t="shared" si="128"/>
        <v>2068.6174952649817</v>
      </c>
      <c r="BR18" s="171">
        <v>6.4799999999999996E-2</v>
      </c>
      <c r="BS18" s="185">
        <f t="shared" si="129"/>
        <v>2068.6181859535932</v>
      </c>
      <c r="BT18" s="185">
        <v>4.19E-2</v>
      </c>
      <c r="BU18" s="185">
        <f t="shared" si="130"/>
        <v>2068.6186325562599</v>
      </c>
      <c r="BV18" s="185">
        <v>2.7099999999999999E-2</v>
      </c>
      <c r="BW18" s="185">
        <f t="shared" si="131"/>
        <v>2068.6189214090587</v>
      </c>
    </row>
    <row r="19" spans="1:75" ht="15" customHeight="1" x14ac:dyDescent="0.25">
      <c r="A19" s="42" t="s">
        <v>12</v>
      </c>
      <c r="B19" s="78">
        <v>983</v>
      </c>
      <c r="C19" s="78">
        <v>3</v>
      </c>
      <c r="D19" s="86">
        <f>(LARGE('Annual Heat Inputs'!D19:K19,1)+LARGE('Annual Heat Inputs'!D19:K19,2)+LARGE('Annual Heat Inputs'!D19:K19,3))/3</f>
        <v>11418125.277999999</v>
      </c>
      <c r="E19" s="87">
        <v>1165162556</v>
      </c>
      <c r="F19" s="88">
        <f t="shared" si="9"/>
        <v>9.7995985360174922E-3</v>
      </c>
      <c r="G19" s="97">
        <v>105171</v>
      </c>
      <c r="H19" s="97">
        <f t="shared" si="0"/>
        <v>1030.6335776314957</v>
      </c>
      <c r="I19" s="97">
        <f>MIN(H19,'NOx Annual Emissions'!L19,'Annual NOx Consent Decree Caps '!D19,' Retirement Adjustments'!D19)</f>
        <v>1030.6335776314957</v>
      </c>
      <c r="J19" s="101">
        <v>31441.621800000001</v>
      </c>
      <c r="K19" s="101">
        <f t="shared" si="99"/>
        <v>1338.7488485927913</v>
      </c>
      <c r="L19" s="101">
        <v>20322.244699999999</v>
      </c>
      <c r="M19" s="100">
        <f t="shared" si="100"/>
        <v>1537.8986880035006</v>
      </c>
      <c r="N19" s="101">
        <v>13135.252200000001</v>
      </c>
      <c r="O19" s="100">
        <f t="shared" si="101"/>
        <v>1666.6188862328413</v>
      </c>
      <c r="P19" s="124">
        <v>8489.9503999999997</v>
      </c>
      <c r="Q19" s="100">
        <f t="shared" si="102"/>
        <v>1749.8169917435425</v>
      </c>
      <c r="R19" s="101">
        <v>5487.4665999999997</v>
      </c>
      <c r="S19" s="100">
        <f t="shared" si="103"/>
        <v>1803.5919614033473</v>
      </c>
      <c r="T19" s="101">
        <v>3546.8157000000001</v>
      </c>
      <c r="U19" s="124">
        <f t="shared" si="104"/>
        <v>1838.3493313445913</v>
      </c>
      <c r="V19" s="101">
        <v>2292.4789999999998</v>
      </c>
      <c r="W19" s="100">
        <f t="shared" si="105"/>
        <v>1860.8147051968422</v>
      </c>
      <c r="X19" s="101">
        <v>1481.7402999999999</v>
      </c>
      <c r="Y19" s="100">
        <f t="shared" si="106"/>
        <v>1875.3351652714803</v>
      </c>
      <c r="Z19" s="101">
        <v>957.72059999999999</v>
      </c>
      <c r="AA19" s="100">
        <f t="shared" si="107"/>
        <v>1884.720442661154</v>
      </c>
      <c r="AB19" s="101">
        <v>619.0213</v>
      </c>
      <c r="AC19" s="100">
        <f t="shared" si="108"/>
        <v>1890.7866028863978</v>
      </c>
      <c r="AD19" s="101">
        <v>400.1035</v>
      </c>
      <c r="AE19" s="100">
        <f t="shared" si="109"/>
        <v>1894.7074565592532</v>
      </c>
      <c r="AF19" s="101">
        <v>258.60629999999998</v>
      </c>
      <c r="AG19" s="100">
        <f t="shared" si="110"/>
        <v>1897.241694478138</v>
      </c>
      <c r="AH19" s="101">
        <v>167.1497</v>
      </c>
      <c r="AI19" s="100">
        <f t="shared" si="111"/>
        <v>1898.8796944335538</v>
      </c>
      <c r="AJ19" s="101">
        <v>108.03700000000001</v>
      </c>
      <c r="AK19" s="100">
        <f t="shared" si="112"/>
        <v>1899.9384136605895</v>
      </c>
      <c r="AL19" s="101">
        <v>69.829599999999999</v>
      </c>
      <c r="AM19" s="100">
        <f t="shared" si="113"/>
        <v>1900.6227157065202</v>
      </c>
      <c r="AN19" s="101">
        <v>45.1342</v>
      </c>
      <c r="AO19" s="100">
        <f t="shared" si="114"/>
        <v>1901.0650127467645</v>
      </c>
      <c r="AP19" s="101">
        <v>29.1724</v>
      </c>
      <c r="AQ19" s="100">
        <f t="shared" si="115"/>
        <v>1901.3508905550966</v>
      </c>
      <c r="AR19" s="101">
        <v>18.855599999999999</v>
      </c>
      <c r="AS19" s="100">
        <f t="shared" si="116"/>
        <v>1901.5356678652524</v>
      </c>
      <c r="AT19" s="101">
        <v>12.1873</v>
      </c>
      <c r="AU19" s="101">
        <f t="shared" si="117"/>
        <v>1901.6550985124904</v>
      </c>
      <c r="AV19" s="101">
        <v>7.8772000000000002</v>
      </c>
      <c r="AW19" s="101">
        <f t="shared" si="118"/>
        <v>1901.7322919100784</v>
      </c>
      <c r="AX19" s="101">
        <v>5.0914000000000001</v>
      </c>
      <c r="AY19" s="101">
        <f t="shared" si="119"/>
        <v>1901.7821855860648</v>
      </c>
      <c r="AZ19" s="101">
        <v>3.2907999999999999</v>
      </c>
      <c r="BA19" s="101">
        <f t="shared" si="120"/>
        <v>1901.8144341049272</v>
      </c>
      <c r="BB19" s="101">
        <v>2.1269999999999998</v>
      </c>
      <c r="BC19" s="101">
        <f t="shared" si="121"/>
        <v>1901.8352778510132</v>
      </c>
      <c r="BD19" s="101">
        <v>1.3748</v>
      </c>
      <c r="BE19" s="101">
        <f t="shared" si="122"/>
        <v>1901.8487503390804</v>
      </c>
      <c r="BF19" s="101">
        <v>0.88859999999999995</v>
      </c>
      <c r="BG19" s="101">
        <f t="shared" si="123"/>
        <v>1901.8574582623396</v>
      </c>
      <c r="BH19" s="101">
        <v>0.57440000000000002</v>
      </c>
      <c r="BI19" s="101">
        <f t="shared" si="124"/>
        <v>1901.8630871517387</v>
      </c>
      <c r="BJ19" s="171">
        <v>0.37119999999999997</v>
      </c>
      <c r="BK19" s="184">
        <f t="shared" si="125"/>
        <v>1901.8667247627152</v>
      </c>
      <c r="BL19" s="184">
        <v>0.24</v>
      </c>
      <c r="BM19" s="184">
        <f t="shared" si="126"/>
        <v>1901.8690766663638</v>
      </c>
      <c r="BN19" s="184">
        <v>0.15509999999999999</v>
      </c>
      <c r="BO19" s="184">
        <f t="shared" si="127"/>
        <v>1901.8705965840968</v>
      </c>
      <c r="BP19" s="184">
        <v>0.1002</v>
      </c>
      <c r="BQ19" s="184">
        <f t="shared" si="128"/>
        <v>1901.8715785038701</v>
      </c>
      <c r="BR19" s="171">
        <v>6.4799999999999996E-2</v>
      </c>
      <c r="BS19" s="185">
        <f t="shared" si="129"/>
        <v>1901.8722135178552</v>
      </c>
      <c r="BT19" s="185">
        <v>4.19E-2</v>
      </c>
      <c r="BU19" s="185">
        <f t="shared" si="130"/>
        <v>1901.8726241210338</v>
      </c>
      <c r="BV19" s="185">
        <v>2.7099999999999999E-2</v>
      </c>
      <c r="BW19" s="185">
        <f t="shared" si="131"/>
        <v>1901.8728896901541</v>
      </c>
    </row>
    <row r="20" spans="1:75" ht="15" customHeight="1" x14ac:dyDescent="0.25">
      <c r="A20" s="42" t="s">
        <v>12</v>
      </c>
      <c r="B20" s="78">
        <v>983</v>
      </c>
      <c r="C20" s="78">
        <v>4</v>
      </c>
      <c r="D20" s="86">
        <f>(LARGE('Annual Heat Inputs'!D20:K20,1)+LARGE('Annual Heat Inputs'!D20:K20,2)+LARGE('Annual Heat Inputs'!D20:K20,3))/3</f>
        <v>12114134.945</v>
      </c>
      <c r="E20" s="87">
        <v>1165162556</v>
      </c>
      <c r="F20" s="88">
        <f t="shared" si="9"/>
        <v>1.0396948376531935E-2</v>
      </c>
      <c r="G20" s="97">
        <v>105171</v>
      </c>
      <c r="H20" s="97">
        <f t="shared" si="0"/>
        <v>1093.4574577082401</v>
      </c>
      <c r="I20" s="97">
        <f>MIN(H20,'NOx Annual Emissions'!L20,'Annual NOx Consent Decree Caps '!D20,' Retirement Adjustments'!D20)</f>
        <v>1093.4574577082401</v>
      </c>
      <c r="J20" s="101">
        <v>31441.621800000001</v>
      </c>
      <c r="K20" s="101">
        <f t="shared" si="99"/>
        <v>1420.3543764372812</v>
      </c>
      <c r="L20" s="101">
        <v>20322.244699999999</v>
      </c>
      <c r="M20" s="100">
        <f t="shared" si="100"/>
        <v>1631.643705478431</v>
      </c>
      <c r="N20" s="101">
        <v>13135.252200000001</v>
      </c>
      <c r="O20" s="100">
        <f t="shared" si="101"/>
        <v>1768.2102445145586</v>
      </c>
      <c r="P20" s="124">
        <v>8489.9503999999997</v>
      </c>
      <c r="Q20" s="100">
        <f t="shared" si="102"/>
        <v>1856.4798205426753</v>
      </c>
      <c r="R20" s="101">
        <v>5487.4665999999997</v>
      </c>
      <c r="S20" s="100">
        <f t="shared" si="103"/>
        <v>1913.5327275008185</v>
      </c>
      <c r="T20" s="101">
        <v>3546.8157000000001</v>
      </c>
      <c r="U20" s="124">
        <f t="shared" si="104"/>
        <v>1950.4087872347916</v>
      </c>
      <c r="V20" s="101">
        <v>2292.4789999999998</v>
      </c>
      <c r="W20" s="100">
        <f t="shared" si="105"/>
        <v>1974.2435730520751</v>
      </c>
      <c r="X20" s="101">
        <v>1481.7402999999999</v>
      </c>
      <c r="Y20" s="100">
        <f t="shared" si="106"/>
        <v>1989.649150458602</v>
      </c>
      <c r="Z20" s="101">
        <v>957.72059999999999</v>
      </c>
      <c r="AA20" s="100">
        <f t="shared" si="107"/>
        <v>1999.6065220959431</v>
      </c>
      <c r="AB20" s="101">
        <v>619.0213</v>
      </c>
      <c r="AC20" s="100">
        <f t="shared" si="108"/>
        <v>2006.0424545960168</v>
      </c>
      <c r="AD20" s="101">
        <v>400.1035</v>
      </c>
      <c r="AE20" s="100">
        <f t="shared" si="109"/>
        <v>2010.2023100307865</v>
      </c>
      <c r="AF20" s="101">
        <v>258.60629999999998</v>
      </c>
      <c r="AG20" s="100">
        <f t="shared" si="110"/>
        <v>2012.8910263817324</v>
      </c>
      <c r="AH20" s="101">
        <v>167.1497</v>
      </c>
      <c r="AI20" s="100">
        <f t="shared" si="111"/>
        <v>2014.6288731837853</v>
      </c>
      <c r="AJ20" s="101">
        <v>108.03700000000001</v>
      </c>
      <c r="AK20" s="100">
        <f t="shared" si="112"/>
        <v>2015.7521282955406</v>
      </c>
      <c r="AL20" s="101">
        <v>69.829599999999999</v>
      </c>
      <c r="AM20" s="100">
        <f t="shared" si="113"/>
        <v>2016.4781430418946</v>
      </c>
      <c r="AN20" s="101">
        <v>45.1342</v>
      </c>
      <c r="AO20" s="100">
        <f t="shared" si="114"/>
        <v>2016.9474009893106</v>
      </c>
      <c r="AP20" s="101">
        <v>29.1724</v>
      </c>
      <c r="AQ20" s="100">
        <f t="shared" si="115"/>
        <v>2017.2507049261301</v>
      </c>
      <c r="AR20" s="101">
        <v>18.855599999999999</v>
      </c>
      <c r="AS20" s="100">
        <f t="shared" si="116"/>
        <v>2017.4467456259385</v>
      </c>
      <c r="AT20" s="101">
        <v>12.1873</v>
      </c>
      <c r="AU20" s="101">
        <f t="shared" si="117"/>
        <v>2017.5734563548879</v>
      </c>
      <c r="AV20" s="101">
        <v>7.8772000000000002</v>
      </c>
      <c r="AW20" s="101">
        <f t="shared" si="118"/>
        <v>2017.6553551966394</v>
      </c>
      <c r="AX20" s="101">
        <v>5.0914000000000001</v>
      </c>
      <c r="AY20" s="101">
        <f t="shared" si="119"/>
        <v>2017.7082902196037</v>
      </c>
      <c r="AZ20" s="101">
        <v>3.2907999999999999</v>
      </c>
      <c r="BA20" s="101">
        <f t="shared" si="120"/>
        <v>2017.7425044973211</v>
      </c>
      <c r="BB20" s="101">
        <v>2.1269999999999998</v>
      </c>
      <c r="BC20" s="101">
        <f t="shared" si="121"/>
        <v>2017.764618806518</v>
      </c>
      <c r="BD20" s="101">
        <v>1.3748</v>
      </c>
      <c r="BE20" s="101">
        <f t="shared" si="122"/>
        <v>2017.778912531146</v>
      </c>
      <c r="BF20" s="101">
        <v>0.88859999999999995</v>
      </c>
      <c r="BG20" s="101">
        <f t="shared" si="123"/>
        <v>2017.7881512594734</v>
      </c>
      <c r="BH20" s="101">
        <v>0.57440000000000002</v>
      </c>
      <c r="BI20" s="101">
        <f t="shared" si="124"/>
        <v>2017.7941232666208</v>
      </c>
      <c r="BJ20" s="171">
        <v>0.37119999999999997</v>
      </c>
      <c r="BK20" s="184">
        <f t="shared" si="125"/>
        <v>2017.797982613858</v>
      </c>
      <c r="BL20" s="184">
        <v>0.24</v>
      </c>
      <c r="BM20" s="184">
        <f t="shared" si="126"/>
        <v>2017.8004778814684</v>
      </c>
      <c r="BN20" s="184">
        <v>0.15509999999999999</v>
      </c>
      <c r="BO20" s="184">
        <f t="shared" si="127"/>
        <v>2017.8020904481616</v>
      </c>
      <c r="BP20" s="184">
        <v>0.1002</v>
      </c>
      <c r="BQ20" s="184">
        <f t="shared" si="128"/>
        <v>2017.803132222389</v>
      </c>
      <c r="BR20" s="171">
        <v>6.4799999999999996E-2</v>
      </c>
      <c r="BS20" s="185">
        <f t="shared" si="129"/>
        <v>2017.8038059446437</v>
      </c>
      <c r="BT20" s="185">
        <v>4.19E-2</v>
      </c>
      <c r="BU20" s="185">
        <f t="shared" si="130"/>
        <v>2017.8042415767807</v>
      </c>
      <c r="BV20" s="185">
        <v>2.7099999999999999E-2</v>
      </c>
      <c r="BW20" s="185">
        <f t="shared" si="131"/>
        <v>2017.8045233340818</v>
      </c>
    </row>
    <row r="21" spans="1:75" ht="15" customHeight="1" x14ac:dyDescent="0.25">
      <c r="A21" s="42" t="s">
        <v>12</v>
      </c>
      <c r="B21" s="78">
        <v>983</v>
      </c>
      <c r="C21" s="78">
        <v>5</v>
      </c>
      <c r="D21" s="86">
        <f>(LARGE('Annual Heat Inputs'!D21:K21,1)+LARGE('Annual Heat Inputs'!D21:K21,2)+LARGE('Annual Heat Inputs'!D21:K21,3))/3</f>
        <v>12414865.631666666</v>
      </c>
      <c r="E21" s="87">
        <v>1165162556</v>
      </c>
      <c r="F21" s="88">
        <f t="shared" si="9"/>
        <v>1.0655050291254525E-2</v>
      </c>
      <c r="G21" s="97">
        <v>105171</v>
      </c>
      <c r="H21" s="97">
        <f t="shared" si="0"/>
        <v>1120.6022941815297</v>
      </c>
      <c r="I21" s="97">
        <f>MIN(H21,'NOx Annual Emissions'!L21,'Annual NOx Consent Decree Caps '!D21,' Retirement Adjustments'!D21)</f>
        <v>1120.6022941815297</v>
      </c>
      <c r="J21" s="101">
        <v>31441.621800000001</v>
      </c>
      <c r="K21" s="101">
        <f t="shared" si="99"/>
        <v>1455.6143556991344</v>
      </c>
      <c r="L21" s="101">
        <v>20322.244699999999</v>
      </c>
      <c r="M21" s="100">
        <f t="shared" si="100"/>
        <v>1672.1488950088151</v>
      </c>
      <c r="N21" s="101">
        <v>13135.252200000001</v>
      </c>
      <c r="O21" s="100">
        <f t="shared" si="101"/>
        <v>1812.1056677881268</v>
      </c>
      <c r="P21" s="124">
        <v>8489.9503999999997</v>
      </c>
      <c r="Q21" s="100">
        <f t="shared" si="102"/>
        <v>1902.5665162703833</v>
      </c>
      <c r="R21" s="101">
        <v>5487.4665999999997</v>
      </c>
      <c r="S21" s="100">
        <f t="shared" si="103"/>
        <v>1961.0357488649629</v>
      </c>
      <c r="T21" s="101">
        <v>3546.8157000000001</v>
      </c>
      <c r="U21" s="124">
        <f t="shared" si="104"/>
        <v>1998.827248522274</v>
      </c>
      <c r="V21" s="101">
        <v>2292.4789999999998</v>
      </c>
      <c r="W21" s="100">
        <f t="shared" si="105"/>
        <v>2023.2537275589189</v>
      </c>
      <c r="X21" s="101">
        <v>1481.7402999999999</v>
      </c>
      <c r="Y21" s="100">
        <f t="shared" si="106"/>
        <v>2039.0417449739973</v>
      </c>
      <c r="Z21" s="101">
        <v>957.72059999999999</v>
      </c>
      <c r="AA21" s="100">
        <f t="shared" si="107"/>
        <v>2049.2463061319677</v>
      </c>
      <c r="AB21" s="101">
        <v>619.0213</v>
      </c>
      <c r="AC21" s="100">
        <f t="shared" si="108"/>
        <v>2055.8420092148253</v>
      </c>
      <c r="AD21" s="101">
        <v>400.1035</v>
      </c>
      <c r="AE21" s="100">
        <f t="shared" si="109"/>
        <v>2060.1051321290324</v>
      </c>
      <c r="AF21" s="101">
        <v>258.60629999999998</v>
      </c>
      <c r="AG21" s="100">
        <f t="shared" si="110"/>
        <v>2062.8605952611679</v>
      </c>
      <c r="AH21" s="101">
        <v>167.1497</v>
      </c>
      <c r="AI21" s="100">
        <f t="shared" si="111"/>
        <v>2064.641583720836</v>
      </c>
      <c r="AJ21" s="101">
        <v>108.03700000000001</v>
      </c>
      <c r="AK21" s="100">
        <f t="shared" si="112"/>
        <v>2065.7927233891523</v>
      </c>
      <c r="AL21" s="101">
        <v>69.829599999999999</v>
      </c>
      <c r="AM21" s="100">
        <f t="shared" si="113"/>
        <v>2066.5367612889704</v>
      </c>
      <c r="AN21" s="101">
        <v>45.1342</v>
      </c>
      <c r="AO21" s="100">
        <f t="shared" si="114"/>
        <v>2067.0176684598259</v>
      </c>
      <c r="AP21" s="101">
        <v>29.1724</v>
      </c>
      <c r="AQ21" s="100">
        <f t="shared" si="115"/>
        <v>2067.3285018489423</v>
      </c>
      <c r="AR21" s="101">
        <v>18.855599999999999</v>
      </c>
      <c r="AS21" s="100">
        <f t="shared" si="116"/>
        <v>2067.5294092152139</v>
      </c>
      <c r="AT21" s="101">
        <v>12.1873</v>
      </c>
      <c r="AU21" s="101">
        <f t="shared" si="117"/>
        <v>2067.6592655096288</v>
      </c>
      <c r="AV21" s="101">
        <v>7.8772000000000002</v>
      </c>
      <c r="AW21" s="101">
        <f t="shared" si="118"/>
        <v>2067.7431974717829</v>
      </c>
      <c r="AX21" s="101">
        <v>5.0914000000000001</v>
      </c>
      <c r="AY21" s="101">
        <f t="shared" si="119"/>
        <v>2067.7974465948359</v>
      </c>
      <c r="AZ21" s="101">
        <v>3.2907999999999999</v>
      </c>
      <c r="BA21" s="101">
        <f t="shared" si="120"/>
        <v>2067.8325102343342</v>
      </c>
      <c r="BB21" s="101">
        <v>2.1269999999999998</v>
      </c>
      <c r="BC21" s="101">
        <f t="shared" si="121"/>
        <v>2067.8551735263036</v>
      </c>
      <c r="BD21" s="101">
        <v>1.3748</v>
      </c>
      <c r="BE21" s="101">
        <f t="shared" si="122"/>
        <v>2067.8698220894439</v>
      </c>
      <c r="BF21" s="101">
        <v>0.88859999999999995</v>
      </c>
      <c r="BG21" s="101">
        <f t="shared" si="123"/>
        <v>2067.8792901671327</v>
      </c>
      <c r="BH21" s="101">
        <v>0.57440000000000002</v>
      </c>
      <c r="BI21" s="101">
        <f t="shared" si="124"/>
        <v>2067.8854104280199</v>
      </c>
      <c r="BJ21" s="171">
        <v>0.37119999999999997</v>
      </c>
      <c r="BK21" s="184">
        <f t="shared" si="125"/>
        <v>2067.8893655826878</v>
      </c>
      <c r="BL21" s="184">
        <v>0.24</v>
      </c>
      <c r="BM21" s="184">
        <f t="shared" si="126"/>
        <v>2067.8919227947576</v>
      </c>
      <c r="BN21" s="184">
        <v>0.15509999999999999</v>
      </c>
      <c r="BO21" s="184">
        <f t="shared" si="127"/>
        <v>2067.8935753930577</v>
      </c>
      <c r="BP21" s="184">
        <v>0.1002</v>
      </c>
      <c r="BQ21" s="184">
        <f t="shared" si="128"/>
        <v>2067.8946430290971</v>
      </c>
      <c r="BR21" s="171">
        <v>6.4799999999999996E-2</v>
      </c>
      <c r="BS21" s="185">
        <f t="shared" si="129"/>
        <v>2067.895333476356</v>
      </c>
      <c r="BT21" s="185">
        <v>4.19E-2</v>
      </c>
      <c r="BU21" s="185">
        <f t="shared" si="130"/>
        <v>2067.8957799229634</v>
      </c>
      <c r="BV21" s="185">
        <v>2.7099999999999999E-2</v>
      </c>
      <c r="BW21" s="185">
        <f t="shared" si="131"/>
        <v>2067.8960686748264</v>
      </c>
    </row>
    <row r="22" spans="1:75" ht="15" customHeight="1" x14ac:dyDescent="0.25">
      <c r="A22" s="42" t="s">
        <v>12</v>
      </c>
      <c r="B22" s="78">
        <v>983</v>
      </c>
      <c r="C22" s="78">
        <v>6</v>
      </c>
      <c r="D22" s="86">
        <f>(LARGE('Annual Heat Inputs'!D22:K22,1)+LARGE('Annual Heat Inputs'!D22:K22,2)+LARGE('Annual Heat Inputs'!D22:K22,3))/3</f>
        <v>9018077.3129999992</v>
      </c>
      <c r="E22" s="87">
        <v>1165162556</v>
      </c>
      <c r="F22" s="88">
        <f t="shared" si="9"/>
        <v>7.7397589431289614E-3</v>
      </c>
      <c r="G22" s="97">
        <v>105171</v>
      </c>
      <c r="H22" s="97">
        <f t="shared" si="0"/>
        <v>813.99818780781595</v>
      </c>
      <c r="I22" s="97">
        <f>MIN(H22,'NOx Annual Emissions'!L22,'Annual NOx Consent Decree Caps '!D22,' Retirement Adjustments'!D22)</f>
        <v>813.99818780781595</v>
      </c>
      <c r="J22" s="101">
        <v>31441.621800000001</v>
      </c>
      <c r="K22" s="101">
        <f t="shared" si="99"/>
        <v>1057.3487613208445</v>
      </c>
      <c r="L22" s="101">
        <v>20322.244699999999</v>
      </c>
      <c r="M22" s="100">
        <f t="shared" si="100"/>
        <v>1214.6380364821246</v>
      </c>
      <c r="N22" s="101">
        <v>13135.252200000001</v>
      </c>
      <c r="O22" s="100">
        <f t="shared" si="101"/>
        <v>1316.301722167329</v>
      </c>
      <c r="P22" s="124">
        <v>8489.9503999999997</v>
      </c>
      <c r="Q22" s="100">
        <f t="shared" si="102"/>
        <v>1382.0118917024504</v>
      </c>
      <c r="R22" s="101">
        <v>5487.4665999999997</v>
      </c>
      <c r="S22" s="100">
        <f t="shared" si="103"/>
        <v>1424.4835603949218</v>
      </c>
      <c r="T22" s="101">
        <v>3546.8157000000001</v>
      </c>
      <c r="U22" s="124">
        <f t="shared" si="104"/>
        <v>1451.9350589286271</v>
      </c>
      <c r="V22" s="101">
        <v>2292.4789999999998</v>
      </c>
      <c r="W22" s="100">
        <f t="shared" si="105"/>
        <v>1469.6782937708124</v>
      </c>
      <c r="X22" s="101">
        <v>1481.7402999999999</v>
      </c>
      <c r="Y22" s="100">
        <f t="shared" si="106"/>
        <v>1481.146606509132</v>
      </c>
      <c r="Z22" s="101">
        <v>957.72059999999999</v>
      </c>
      <c r="AA22" s="100">
        <f t="shared" si="107"/>
        <v>1488.5591330880009</v>
      </c>
      <c r="AB22" s="101">
        <v>619.0213</v>
      </c>
      <c r="AC22" s="100">
        <f t="shared" si="108"/>
        <v>1493.3502087306631</v>
      </c>
      <c r="AD22" s="101">
        <v>400.1035</v>
      </c>
      <c r="AE22" s="100">
        <f t="shared" si="109"/>
        <v>1496.4469133729654</v>
      </c>
      <c r="AF22" s="101">
        <v>258.60629999999998</v>
      </c>
      <c r="AG22" s="100">
        <f t="shared" si="110"/>
        <v>1498.4484637961398</v>
      </c>
      <c r="AH22" s="101">
        <v>167.1497</v>
      </c>
      <c r="AI22" s="100">
        <f t="shared" si="111"/>
        <v>1499.7421621815561</v>
      </c>
      <c r="AJ22" s="101">
        <v>108.03700000000001</v>
      </c>
      <c r="AK22" s="100">
        <f t="shared" si="112"/>
        <v>1500.578342518495</v>
      </c>
      <c r="AL22" s="101">
        <v>69.829599999999999</v>
      </c>
      <c r="AM22" s="100">
        <f t="shared" si="113"/>
        <v>1501.1188067895901</v>
      </c>
      <c r="AN22" s="101">
        <v>45.1342</v>
      </c>
      <c r="AO22" s="100">
        <f t="shared" si="114"/>
        <v>1501.468134617681</v>
      </c>
      <c r="AP22" s="101">
        <v>29.1724</v>
      </c>
      <c r="AQ22" s="100">
        <f t="shared" si="115"/>
        <v>1501.6939219614735</v>
      </c>
      <c r="AR22" s="101">
        <v>18.855599999999999</v>
      </c>
      <c r="AS22" s="100">
        <f t="shared" si="116"/>
        <v>1501.8398597602015</v>
      </c>
      <c r="AT22" s="101">
        <v>12.1873</v>
      </c>
      <c r="AU22" s="101">
        <f t="shared" si="117"/>
        <v>1501.9341865243691</v>
      </c>
      <c r="AV22" s="101">
        <v>7.8772000000000002</v>
      </c>
      <c r="AW22" s="101">
        <f t="shared" si="118"/>
        <v>1501.9951541535158</v>
      </c>
      <c r="AX22" s="101">
        <v>5.0914000000000001</v>
      </c>
      <c r="AY22" s="101">
        <f t="shared" si="119"/>
        <v>1502.0345603621988</v>
      </c>
      <c r="AZ22" s="101">
        <v>3.2907999999999999</v>
      </c>
      <c r="BA22" s="101">
        <f t="shared" si="120"/>
        <v>1502.060030360929</v>
      </c>
      <c r="BB22" s="101">
        <v>2.1269999999999998</v>
      </c>
      <c r="BC22" s="101">
        <f t="shared" si="121"/>
        <v>1502.076492828201</v>
      </c>
      <c r="BD22" s="101">
        <v>1.3748</v>
      </c>
      <c r="BE22" s="101">
        <f t="shared" si="122"/>
        <v>1502.0871334487961</v>
      </c>
      <c r="BF22" s="101">
        <v>0.88859999999999995</v>
      </c>
      <c r="BG22" s="101">
        <f t="shared" si="123"/>
        <v>1502.0940109985929</v>
      </c>
      <c r="BH22" s="101">
        <v>0.57440000000000002</v>
      </c>
      <c r="BI22" s="101">
        <f t="shared" si="124"/>
        <v>1502.0984567161299</v>
      </c>
      <c r="BJ22" s="171">
        <v>0.37119999999999997</v>
      </c>
      <c r="BK22" s="184">
        <f t="shared" si="125"/>
        <v>1502.1013297146496</v>
      </c>
      <c r="BL22" s="184">
        <v>0.24</v>
      </c>
      <c r="BM22" s="184">
        <f t="shared" si="126"/>
        <v>1502.103187256796</v>
      </c>
      <c r="BN22" s="184">
        <v>0.15509999999999999</v>
      </c>
      <c r="BO22" s="184">
        <f t="shared" si="127"/>
        <v>1502.1043876934082</v>
      </c>
      <c r="BP22" s="184">
        <v>0.1002</v>
      </c>
      <c r="BQ22" s="184">
        <f t="shared" si="128"/>
        <v>1502.1051632172544</v>
      </c>
      <c r="BR22" s="171">
        <v>6.4799999999999996E-2</v>
      </c>
      <c r="BS22" s="185">
        <f t="shared" si="129"/>
        <v>1502.1056647536338</v>
      </c>
      <c r="BT22" s="185">
        <v>4.19E-2</v>
      </c>
      <c r="BU22" s="185">
        <f t="shared" si="130"/>
        <v>1502.1059890495335</v>
      </c>
      <c r="BV22" s="185">
        <v>2.7099999999999999E-2</v>
      </c>
      <c r="BW22" s="185">
        <f t="shared" si="131"/>
        <v>1502.1061987970008</v>
      </c>
    </row>
    <row r="23" spans="1:75" s="13" customFormat="1" ht="15" customHeight="1" x14ac:dyDescent="0.25">
      <c r="A23" s="81" t="s">
        <v>13</v>
      </c>
      <c r="B23" s="81">
        <v>1004</v>
      </c>
      <c r="C23" s="83" t="s">
        <v>90</v>
      </c>
      <c r="D23" s="86">
        <f>(LARGE('Annual Heat Inputs'!D23:K23,1)+LARGE('Annual Heat Inputs'!D23:K23,2)+LARGE('Annual Heat Inputs'!D23:K23,3))/3</f>
        <v>14784826.311333334</v>
      </c>
      <c r="E23" s="87">
        <v>1165162556</v>
      </c>
      <c r="F23" s="82">
        <f t="shared" si="9"/>
        <v>1.2689067491225949E-2</v>
      </c>
      <c r="G23" s="97">
        <v>105171</v>
      </c>
      <c r="H23" s="97">
        <f t="shared" si="0"/>
        <v>1334.5219171197243</v>
      </c>
      <c r="I23" s="97">
        <f>MIN(H23,'NOx Annual Emissions'!L23,'Annual NOx Consent Decree Caps '!D23,' Retirement Adjustments'!D23)</f>
        <v>450.923</v>
      </c>
      <c r="J23" s="101">
        <v>31441.621800000001</v>
      </c>
      <c r="K23" s="101">
        <f t="shared" ref="K23:K24" si="132">I23</f>
        <v>450.923</v>
      </c>
      <c r="L23" s="101">
        <v>20322.244699999999</v>
      </c>
      <c r="M23" s="101">
        <f t="shared" ref="M23:M24" si="133">K23</f>
        <v>450.923</v>
      </c>
      <c r="N23" s="101">
        <v>13135.252200000001</v>
      </c>
      <c r="O23" s="101">
        <f t="shared" ref="O23:O24" si="134">M23</f>
        <v>450.923</v>
      </c>
      <c r="P23" s="124">
        <v>8489.9503999999997</v>
      </c>
      <c r="Q23" s="101">
        <f t="shared" ref="Q23:Q24" si="135">O23</f>
        <v>450.923</v>
      </c>
      <c r="R23" s="101">
        <v>5487.4665999999997</v>
      </c>
      <c r="S23" s="101">
        <f t="shared" ref="S23:S24" si="136">Q23</f>
        <v>450.923</v>
      </c>
      <c r="T23" s="101">
        <v>3546.8157000000001</v>
      </c>
      <c r="U23" s="101">
        <f t="shared" ref="U23:U24" si="137">S23</f>
        <v>450.923</v>
      </c>
      <c r="V23" s="101">
        <v>2292.4789999999998</v>
      </c>
      <c r="W23" s="101">
        <f t="shared" ref="W23:W24" si="138">U23</f>
        <v>450.923</v>
      </c>
      <c r="X23" s="101">
        <v>1481.7402999999999</v>
      </c>
      <c r="Y23" s="101">
        <f t="shared" ref="Y23:Y24" si="139">W23</f>
        <v>450.923</v>
      </c>
      <c r="Z23" s="101">
        <v>957.72059999999999</v>
      </c>
      <c r="AA23" s="101">
        <f t="shared" ref="AA23:AA24" si="140">Y23</f>
        <v>450.923</v>
      </c>
      <c r="AB23" s="101">
        <v>619.0213</v>
      </c>
      <c r="AC23" s="101">
        <f t="shared" ref="AC23:AC24" si="141">AA23</f>
        <v>450.923</v>
      </c>
      <c r="AD23" s="101">
        <v>400.1035</v>
      </c>
      <c r="AE23" s="101">
        <f t="shared" ref="AE23:AE24" si="142">AC23</f>
        <v>450.923</v>
      </c>
      <c r="AF23" s="101">
        <v>258.60629999999998</v>
      </c>
      <c r="AG23" s="101">
        <f t="shared" ref="AG23:AG24" si="143">AE23</f>
        <v>450.923</v>
      </c>
      <c r="AH23" s="101">
        <v>167.1497</v>
      </c>
      <c r="AI23" s="101">
        <f t="shared" ref="AI23:AI24" si="144">AG23</f>
        <v>450.923</v>
      </c>
      <c r="AJ23" s="101">
        <v>108.03700000000001</v>
      </c>
      <c r="AK23" s="101">
        <f t="shared" ref="AK23:AK24" si="145">AI23</f>
        <v>450.923</v>
      </c>
      <c r="AL23" s="101">
        <v>69.829599999999999</v>
      </c>
      <c r="AM23" s="101">
        <f t="shared" ref="AM23:AM24" si="146">AK23</f>
        <v>450.923</v>
      </c>
      <c r="AN23" s="101">
        <v>45.1342</v>
      </c>
      <c r="AO23" s="101">
        <f t="shared" ref="AO23:AO24" si="147">AM23</f>
        <v>450.923</v>
      </c>
      <c r="AP23" s="101">
        <v>29.1724</v>
      </c>
      <c r="AQ23" s="101">
        <f t="shared" ref="AQ23:AQ24" si="148">AO23</f>
        <v>450.923</v>
      </c>
      <c r="AR23" s="101">
        <v>18.855599999999999</v>
      </c>
      <c r="AS23" s="101">
        <f t="shared" ref="AS23:AS24" si="149">AQ23</f>
        <v>450.923</v>
      </c>
      <c r="AT23" s="101">
        <v>12.1873</v>
      </c>
      <c r="AU23" s="101">
        <f t="shared" ref="AU23:AU24" si="150">AS23</f>
        <v>450.923</v>
      </c>
      <c r="AV23" s="101">
        <v>7.8772000000000002</v>
      </c>
      <c r="AW23" s="101">
        <f t="shared" ref="AW23:AW24" si="151">AU23</f>
        <v>450.923</v>
      </c>
      <c r="AX23" s="101">
        <v>5.0914000000000001</v>
      </c>
      <c r="AY23" s="101">
        <f t="shared" ref="AY23:AY24" si="152">AW23</f>
        <v>450.923</v>
      </c>
      <c r="AZ23" s="101">
        <v>3.2907999999999999</v>
      </c>
      <c r="BA23" s="101">
        <f t="shared" ref="BA23:BA24" si="153">AY23</f>
        <v>450.923</v>
      </c>
      <c r="BB23" s="101">
        <v>2.1269999999999998</v>
      </c>
      <c r="BC23" s="101">
        <f t="shared" ref="BC23:BC24" si="154">BA23</f>
        <v>450.923</v>
      </c>
      <c r="BD23" s="101">
        <v>1.3748</v>
      </c>
      <c r="BE23" s="101">
        <f t="shared" ref="BE23:BE24" si="155">BC23</f>
        <v>450.923</v>
      </c>
      <c r="BF23" s="101">
        <v>0.88859999999999995</v>
      </c>
      <c r="BG23" s="101">
        <f t="shared" ref="BG23:BG24" si="156">BE23</f>
        <v>450.923</v>
      </c>
      <c r="BH23" s="101">
        <v>0.57440000000000002</v>
      </c>
      <c r="BI23" s="101">
        <f t="shared" ref="BI23:BI24" si="157">BG23</f>
        <v>450.923</v>
      </c>
      <c r="BJ23" s="171">
        <v>0.37119999999999997</v>
      </c>
      <c r="BK23" s="184">
        <f t="shared" ref="BK23:BK24" si="158">BI23</f>
        <v>450.923</v>
      </c>
      <c r="BL23" s="184">
        <v>0.24</v>
      </c>
      <c r="BM23" s="184">
        <f t="shared" ref="BM23:BM24" si="159">BK23</f>
        <v>450.923</v>
      </c>
      <c r="BN23" s="184">
        <v>0.15509999999999999</v>
      </c>
      <c r="BO23" s="184">
        <f t="shared" ref="BO23:BO24" si="160">BM23</f>
        <v>450.923</v>
      </c>
      <c r="BP23" s="184">
        <v>0.1002</v>
      </c>
      <c r="BQ23" s="184">
        <f t="shared" ref="BQ23:BQ24" si="161">BO23</f>
        <v>450.923</v>
      </c>
      <c r="BR23" s="171">
        <v>6.4799999999999996E-2</v>
      </c>
      <c r="BS23" s="185">
        <f t="shared" ref="BS23:BS24" si="162">BQ23</f>
        <v>450.923</v>
      </c>
      <c r="BT23" s="185">
        <v>4.19E-2</v>
      </c>
      <c r="BU23" s="185">
        <f t="shared" ref="BU23:BU24" si="163">BS23</f>
        <v>450.923</v>
      </c>
      <c r="BV23" s="185">
        <v>2.7099999999999999E-2</v>
      </c>
      <c r="BW23" s="185">
        <f t="shared" ref="BW23:BW24" si="164">BU23</f>
        <v>450.923</v>
      </c>
    </row>
    <row r="24" spans="1:75" s="13" customFormat="1" ht="15" customHeight="1" x14ac:dyDescent="0.25">
      <c r="A24" s="81" t="s">
        <v>13</v>
      </c>
      <c r="B24" s="81">
        <v>1004</v>
      </c>
      <c r="C24" s="83" t="s">
        <v>91</v>
      </c>
      <c r="D24" s="86">
        <f>(LARGE('Annual Heat Inputs'!D24:K24,1)+LARGE('Annual Heat Inputs'!D24:K24,2)+LARGE('Annual Heat Inputs'!D24:K24,3))/3</f>
        <v>14526297.630999999</v>
      </c>
      <c r="E24" s="87">
        <v>1165162556</v>
      </c>
      <c r="F24" s="82">
        <f t="shared" si="9"/>
        <v>1.2467185420778317E-2</v>
      </c>
      <c r="G24" s="97">
        <v>105171</v>
      </c>
      <c r="H24" s="97">
        <f t="shared" si="0"/>
        <v>1311.1863578886764</v>
      </c>
      <c r="I24" s="97">
        <f>MIN(H24,'NOx Annual Emissions'!L24,'Annual NOx Consent Decree Caps '!D24,' Retirement Adjustments'!D24)</f>
        <v>450.59399999999999</v>
      </c>
      <c r="J24" s="101">
        <v>31441.621800000001</v>
      </c>
      <c r="K24" s="101">
        <f t="shared" si="132"/>
        <v>450.59399999999999</v>
      </c>
      <c r="L24" s="101">
        <v>20322.244699999999</v>
      </c>
      <c r="M24" s="101">
        <f t="shared" si="133"/>
        <v>450.59399999999999</v>
      </c>
      <c r="N24" s="101">
        <v>13135.252200000001</v>
      </c>
      <c r="O24" s="101">
        <f t="shared" si="134"/>
        <v>450.59399999999999</v>
      </c>
      <c r="P24" s="124">
        <v>8489.9503999999997</v>
      </c>
      <c r="Q24" s="101">
        <f t="shared" si="135"/>
        <v>450.59399999999999</v>
      </c>
      <c r="R24" s="101">
        <v>5487.4665999999997</v>
      </c>
      <c r="S24" s="101">
        <f t="shared" si="136"/>
        <v>450.59399999999999</v>
      </c>
      <c r="T24" s="101">
        <v>3546.8157000000001</v>
      </c>
      <c r="U24" s="101">
        <f t="shared" si="137"/>
        <v>450.59399999999999</v>
      </c>
      <c r="V24" s="101">
        <v>2292.4789999999998</v>
      </c>
      <c r="W24" s="101">
        <f t="shared" si="138"/>
        <v>450.59399999999999</v>
      </c>
      <c r="X24" s="101">
        <v>1481.7402999999999</v>
      </c>
      <c r="Y24" s="101">
        <f t="shared" si="139"/>
        <v>450.59399999999999</v>
      </c>
      <c r="Z24" s="101">
        <v>957.72059999999999</v>
      </c>
      <c r="AA24" s="101">
        <f t="shared" si="140"/>
        <v>450.59399999999999</v>
      </c>
      <c r="AB24" s="101">
        <v>619.0213</v>
      </c>
      <c r="AC24" s="101">
        <f t="shared" si="141"/>
        <v>450.59399999999999</v>
      </c>
      <c r="AD24" s="101">
        <v>400.1035</v>
      </c>
      <c r="AE24" s="101">
        <f t="shared" si="142"/>
        <v>450.59399999999999</v>
      </c>
      <c r="AF24" s="101">
        <v>258.60629999999998</v>
      </c>
      <c r="AG24" s="101">
        <f t="shared" si="143"/>
        <v>450.59399999999999</v>
      </c>
      <c r="AH24" s="101">
        <v>167.1497</v>
      </c>
      <c r="AI24" s="101">
        <f t="shared" si="144"/>
        <v>450.59399999999999</v>
      </c>
      <c r="AJ24" s="101">
        <v>108.03700000000001</v>
      </c>
      <c r="AK24" s="101">
        <f t="shared" si="145"/>
        <v>450.59399999999999</v>
      </c>
      <c r="AL24" s="101">
        <v>69.829599999999999</v>
      </c>
      <c r="AM24" s="101">
        <f t="shared" si="146"/>
        <v>450.59399999999999</v>
      </c>
      <c r="AN24" s="101">
        <v>45.1342</v>
      </c>
      <c r="AO24" s="101">
        <f t="shared" si="147"/>
        <v>450.59399999999999</v>
      </c>
      <c r="AP24" s="101">
        <v>29.1724</v>
      </c>
      <c r="AQ24" s="101">
        <f t="shared" si="148"/>
        <v>450.59399999999999</v>
      </c>
      <c r="AR24" s="101">
        <v>18.855599999999999</v>
      </c>
      <c r="AS24" s="101">
        <f t="shared" si="149"/>
        <v>450.59399999999999</v>
      </c>
      <c r="AT24" s="101">
        <v>12.1873</v>
      </c>
      <c r="AU24" s="101">
        <f t="shared" si="150"/>
        <v>450.59399999999999</v>
      </c>
      <c r="AV24" s="101">
        <v>7.8772000000000002</v>
      </c>
      <c r="AW24" s="101">
        <f t="shared" si="151"/>
        <v>450.59399999999999</v>
      </c>
      <c r="AX24" s="101">
        <v>5.0914000000000001</v>
      </c>
      <c r="AY24" s="101">
        <f t="shared" si="152"/>
        <v>450.59399999999999</v>
      </c>
      <c r="AZ24" s="101">
        <v>3.2907999999999999</v>
      </c>
      <c r="BA24" s="101">
        <f t="shared" si="153"/>
        <v>450.59399999999999</v>
      </c>
      <c r="BB24" s="101">
        <v>2.1269999999999998</v>
      </c>
      <c r="BC24" s="101">
        <f t="shared" si="154"/>
        <v>450.59399999999999</v>
      </c>
      <c r="BD24" s="101">
        <v>1.3748</v>
      </c>
      <c r="BE24" s="101">
        <f t="shared" si="155"/>
        <v>450.59399999999999</v>
      </c>
      <c r="BF24" s="101">
        <v>0.88859999999999995</v>
      </c>
      <c r="BG24" s="101">
        <f t="shared" si="156"/>
        <v>450.59399999999999</v>
      </c>
      <c r="BH24" s="101">
        <v>0.57440000000000002</v>
      </c>
      <c r="BI24" s="101">
        <f t="shared" si="157"/>
        <v>450.59399999999999</v>
      </c>
      <c r="BJ24" s="171">
        <v>0.37119999999999997</v>
      </c>
      <c r="BK24" s="184">
        <f t="shared" si="158"/>
        <v>450.59399999999999</v>
      </c>
      <c r="BL24" s="184">
        <v>0.24</v>
      </c>
      <c r="BM24" s="184">
        <f t="shared" si="159"/>
        <v>450.59399999999999</v>
      </c>
      <c r="BN24" s="184">
        <v>0.15509999999999999</v>
      </c>
      <c r="BO24" s="184">
        <f t="shared" si="160"/>
        <v>450.59399999999999</v>
      </c>
      <c r="BP24" s="184">
        <v>0.1002</v>
      </c>
      <c r="BQ24" s="184">
        <f t="shared" si="161"/>
        <v>450.59399999999999</v>
      </c>
      <c r="BR24" s="171">
        <v>6.4799999999999996E-2</v>
      </c>
      <c r="BS24" s="185">
        <f t="shared" si="162"/>
        <v>450.59399999999999</v>
      </c>
      <c r="BT24" s="185">
        <v>4.19E-2</v>
      </c>
      <c r="BU24" s="185">
        <f t="shared" si="163"/>
        <v>450.59399999999999</v>
      </c>
      <c r="BV24" s="185">
        <v>2.7099999999999999E-2</v>
      </c>
      <c r="BW24" s="185">
        <f t="shared" si="164"/>
        <v>450.59399999999999</v>
      </c>
    </row>
    <row r="25" spans="1:75" ht="15" customHeight="1" x14ac:dyDescent="0.25">
      <c r="A25" s="42" t="s">
        <v>14</v>
      </c>
      <c r="B25" s="78">
        <v>1012</v>
      </c>
      <c r="C25" s="78">
        <v>2</v>
      </c>
      <c r="D25" s="86">
        <f>(LARGE('Annual Heat Inputs'!D25:K25,1)+LARGE('Annual Heat Inputs'!D25:K25,2)+LARGE('Annual Heat Inputs'!D25:K25,3))/3</f>
        <v>3409652.5449999999</v>
      </c>
      <c r="E25" s="87">
        <v>1165162556</v>
      </c>
      <c r="F25" s="88">
        <f t="shared" si="9"/>
        <v>2.9263320619444966E-3</v>
      </c>
      <c r="G25" s="97">
        <v>105171</v>
      </c>
      <c r="H25" s="97">
        <f t="shared" si="0"/>
        <v>307.76526928676464</v>
      </c>
      <c r="I25" s="97">
        <f>MIN(H25,'NOx Annual Emissions'!L25,'Annual NOx Consent Decree Caps '!D25,' Retirement Adjustments'!D25)</f>
        <v>307.76526928676464</v>
      </c>
      <c r="J25" s="101">
        <v>31441.621800000001</v>
      </c>
      <c r="K25" s="101">
        <f>PRODUCT(F25,J25)+H25</f>
        <v>399.77389523963768</v>
      </c>
      <c r="L25" s="101">
        <v>20322.244699999999</v>
      </c>
      <c r="M25" s="100">
        <f>PRODUCT(F25,L25)+K25</f>
        <v>459.24353147592927</v>
      </c>
      <c r="N25" s="101">
        <v>13135.252200000001</v>
      </c>
      <c r="O25" s="100">
        <f t="shared" ref="O25" si="165">PRODUCT(F25,N25)+M25</f>
        <v>497.68164113051625</v>
      </c>
      <c r="P25" s="124">
        <v>8489.9503999999997</v>
      </c>
      <c r="Q25" s="100">
        <f>PRODUCT(F25,P25)+O25</f>
        <v>522.52605519035478</v>
      </c>
      <c r="R25" s="101">
        <v>5487.4665999999997</v>
      </c>
      <c r="S25" s="100">
        <f>PRODUCT(F25,R25)+Q25</f>
        <v>538.58420464078438</v>
      </c>
      <c r="T25" s="101">
        <v>3546.8157000000001</v>
      </c>
      <c r="U25" s="124">
        <f>PRODUCT(F25,T25)+S25</f>
        <v>548.96336514150244</v>
      </c>
      <c r="V25" s="101">
        <v>2292.4789999999998</v>
      </c>
      <c r="W25" s="100">
        <f>PRODUCT(F25,V25)+U25</f>
        <v>555.6719199405369</v>
      </c>
      <c r="X25" s="101">
        <v>1481.7402999999999</v>
      </c>
      <c r="Y25" s="100">
        <f>PRODUCT(F25,X25)+W25</f>
        <v>560.00798408790217</v>
      </c>
      <c r="Z25" s="101">
        <v>957.72059999999999</v>
      </c>
      <c r="AA25" s="100">
        <f>PRODUCT(F25,Z25)+Y25</f>
        <v>562.81059258606695</v>
      </c>
      <c r="AB25" s="101">
        <v>619.0213</v>
      </c>
      <c r="AC25" s="100">
        <f>PRODUCT(F25,AB25)+AA25</f>
        <v>564.62205446328346</v>
      </c>
      <c r="AD25" s="101">
        <v>400.1035</v>
      </c>
      <c r="AE25" s="100">
        <f>PRODUCT(F25,AD25)+AC25</f>
        <v>565.79289016342966</v>
      </c>
      <c r="AF25" s="101">
        <v>258.60629999999998</v>
      </c>
      <c r="AG25" s="100">
        <f>PRODUCT(F25,AF25)+AE25</f>
        <v>566.54965807054054</v>
      </c>
      <c r="AH25" s="101">
        <v>167.1497</v>
      </c>
      <c r="AI25" s="100">
        <f>PRODUCT(F25,AH25)+AG25</f>
        <v>567.0387935967949</v>
      </c>
      <c r="AJ25" s="101">
        <v>108.03700000000001</v>
      </c>
      <c r="AK25" s="100">
        <f>PRODUCT(F25,AJ25)+AI25</f>
        <v>567.35494573377116</v>
      </c>
      <c r="AL25" s="101">
        <v>69.829599999999999</v>
      </c>
      <c r="AM25" s="100">
        <f>PRODUCT(F25,AL25)+AK25</f>
        <v>567.55929033112398</v>
      </c>
      <c r="AN25" s="101">
        <v>45.1342</v>
      </c>
      <c r="AO25" s="100">
        <f>PRODUCT(F25,AN25)+AM25</f>
        <v>567.6913679876742</v>
      </c>
      <c r="AP25" s="101">
        <v>29.1724</v>
      </c>
      <c r="AQ25" s="100">
        <f>PRODUCT(F25,AP25)+AO25</f>
        <v>567.77673611711805</v>
      </c>
      <c r="AR25" s="101">
        <v>18.855599999999999</v>
      </c>
      <c r="AS25" s="100">
        <f>PRODUCT(F25,AR25)+AQ25</f>
        <v>567.83191386394526</v>
      </c>
      <c r="AT25" s="101">
        <v>12.1873</v>
      </c>
      <c r="AU25" s="101">
        <f>PRODUCT(F25,AT25)+AS25</f>
        <v>567.86757795068377</v>
      </c>
      <c r="AV25" s="101">
        <v>7.8772000000000002</v>
      </c>
      <c r="AW25" s="101">
        <f>PRODUCT(F25,AV25)+AU25</f>
        <v>567.89062925360213</v>
      </c>
      <c r="AX25" s="101">
        <v>5.0914000000000001</v>
      </c>
      <c r="AY25" s="101">
        <f>PRODUCT(F25,AX25)+AW25</f>
        <v>567.9055283806623</v>
      </c>
      <c r="AZ25" s="101">
        <v>3.2907999999999999</v>
      </c>
      <c r="BA25" s="101">
        <f>PRODUCT(F25,AZ25)+AY25</f>
        <v>567.91515835421171</v>
      </c>
      <c r="BB25" s="101">
        <v>2.1269999999999998</v>
      </c>
      <c r="BC25" s="101">
        <f>PRODUCT(F25,BB25)+BA25</f>
        <v>567.92138266250743</v>
      </c>
      <c r="BD25" s="101">
        <v>1.3748</v>
      </c>
      <c r="BE25" s="101">
        <f>PRODUCT(F25,BD25)+BC25</f>
        <v>567.92540578382614</v>
      </c>
      <c r="BF25" s="101">
        <v>0.88859999999999995</v>
      </c>
      <c r="BG25" s="101">
        <f>PRODUCT(F25,BF25)+BE25</f>
        <v>567.92800612249641</v>
      </c>
      <c r="BH25" s="101">
        <v>0.57440000000000002</v>
      </c>
      <c r="BI25" s="101">
        <f>PRODUCT(F25,BH25)+BG25</f>
        <v>567.92968700763277</v>
      </c>
      <c r="BJ25" s="171">
        <v>0.37119999999999997</v>
      </c>
      <c r="BK25" s="184">
        <f>PRODUCT(F25,BJ25)+BI25</f>
        <v>567.93077326209414</v>
      </c>
      <c r="BL25" s="184">
        <v>0.24</v>
      </c>
      <c r="BM25" s="184">
        <f>PRODUCT(F25,BL25)+BK25</f>
        <v>567.93147558178896</v>
      </c>
      <c r="BN25" s="184">
        <v>0.15509999999999999</v>
      </c>
      <c r="BO25" s="184">
        <f>PRODUCT(F25,BN25)+BM25</f>
        <v>567.9319294558918</v>
      </c>
      <c r="BP25" s="184">
        <v>0.1002</v>
      </c>
      <c r="BQ25" s="184">
        <f>PRODUCT(F25,BP25)+BO25</f>
        <v>567.93222267436443</v>
      </c>
      <c r="BR25" s="171">
        <v>6.4799999999999996E-2</v>
      </c>
      <c r="BS25" s="185">
        <f>PRODUCT(F25,BR25)+BQ25</f>
        <v>567.93241230068202</v>
      </c>
      <c r="BT25" s="185">
        <v>4.19E-2</v>
      </c>
      <c r="BU25" s="185">
        <f>PRODUCT(F25,BT25)+BS25</f>
        <v>567.93253491399537</v>
      </c>
      <c r="BV25" s="185">
        <v>2.7099999999999999E-2</v>
      </c>
      <c r="BW25" s="185">
        <f>PRODUCT(F25,BV25)+BU25</f>
        <v>567.93261421759428</v>
      </c>
    </row>
    <row r="26" spans="1:75" ht="15" customHeight="1" x14ac:dyDescent="0.25">
      <c r="A26" s="42" t="s">
        <v>14</v>
      </c>
      <c r="B26" s="78">
        <v>1012</v>
      </c>
      <c r="C26" s="78">
        <v>3</v>
      </c>
      <c r="D26" s="86">
        <f>(LARGE('Annual Heat Inputs'!D26:K26,1)+LARGE('Annual Heat Inputs'!D26:K26,2)+LARGE('Annual Heat Inputs'!D26:K26,3))/3</f>
        <v>20378601.035666663</v>
      </c>
      <c r="E26" s="87">
        <v>1165162556</v>
      </c>
      <c r="F26" s="88">
        <f t="shared" si="9"/>
        <v>1.7489920982035629E-2</v>
      </c>
      <c r="G26" s="97">
        <v>105171</v>
      </c>
      <c r="H26" s="97">
        <f t="shared" si="0"/>
        <v>1839.4324796016692</v>
      </c>
      <c r="I26" s="97">
        <f>MIN(H26,'NOx Annual Emissions'!L26,'Annual NOx Consent Decree Caps '!D26,' Retirement Adjustments'!D26)</f>
        <v>1232.25</v>
      </c>
      <c r="J26" s="101">
        <v>31441.621800000001</v>
      </c>
      <c r="K26" s="101">
        <f t="shared" ref="K26" si="166">I26</f>
        <v>1232.25</v>
      </c>
      <c r="L26" s="101">
        <v>20322.244699999999</v>
      </c>
      <c r="M26" s="101">
        <f>K26</f>
        <v>1232.25</v>
      </c>
      <c r="N26" s="101">
        <v>13135.252200000001</v>
      </c>
      <c r="O26" s="101">
        <f>M26</f>
        <v>1232.25</v>
      </c>
      <c r="P26" s="124">
        <v>8489.9503999999997</v>
      </c>
      <c r="Q26" s="101">
        <f t="shared" ref="Q26" si="167">O26</f>
        <v>1232.25</v>
      </c>
      <c r="R26" s="101">
        <v>5487.4665999999997</v>
      </c>
      <c r="S26" s="101">
        <f>Q26</f>
        <v>1232.25</v>
      </c>
      <c r="T26" s="101">
        <v>3546.8157000000001</v>
      </c>
      <c r="U26" s="101">
        <f>S26</f>
        <v>1232.25</v>
      </c>
      <c r="V26" s="101">
        <v>2292.4789999999998</v>
      </c>
      <c r="W26" s="101">
        <f>U26</f>
        <v>1232.25</v>
      </c>
      <c r="X26" s="101">
        <v>1481.7402999999999</v>
      </c>
      <c r="Y26" s="101">
        <f>W26</f>
        <v>1232.25</v>
      </c>
      <c r="Z26" s="101">
        <v>957.72059999999999</v>
      </c>
      <c r="AA26" s="101">
        <f>Y26</f>
        <v>1232.25</v>
      </c>
      <c r="AB26" s="101">
        <v>619.0213</v>
      </c>
      <c r="AC26" s="101">
        <f>AA26</f>
        <v>1232.25</v>
      </c>
      <c r="AD26" s="101">
        <v>400.1035</v>
      </c>
      <c r="AE26" s="101">
        <f>AC26</f>
        <v>1232.25</v>
      </c>
      <c r="AF26" s="101">
        <v>258.60629999999998</v>
      </c>
      <c r="AG26" s="101">
        <f>AE26</f>
        <v>1232.25</v>
      </c>
      <c r="AH26" s="101">
        <v>167.1497</v>
      </c>
      <c r="AI26" s="101">
        <f>AG26</f>
        <v>1232.25</v>
      </c>
      <c r="AJ26" s="101">
        <v>108.03700000000001</v>
      </c>
      <c r="AK26" s="101">
        <f>AI26</f>
        <v>1232.25</v>
      </c>
      <c r="AL26" s="101">
        <v>69.829599999999999</v>
      </c>
      <c r="AM26" s="101">
        <f>AK26</f>
        <v>1232.25</v>
      </c>
      <c r="AN26" s="101">
        <v>45.1342</v>
      </c>
      <c r="AO26" s="101">
        <f>AM26</f>
        <v>1232.25</v>
      </c>
      <c r="AP26" s="101">
        <v>29.1724</v>
      </c>
      <c r="AQ26" s="101">
        <f>AO26</f>
        <v>1232.25</v>
      </c>
      <c r="AR26" s="101">
        <v>18.855599999999999</v>
      </c>
      <c r="AS26" s="101">
        <f>AQ26</f>
        <v>1232.25</v>
      </c>
      <c r="AT26" s="101">
        <v>12.1873</v>
      </c>
      <c r="AU26" s="101">
        <f>AS26</f>
        <v>1232.25</v>
      </c>
      <c r="AV26" s="101">
        <v>7.8772000000000002</v>
      </c>
      <c r="AW26" s="101">
        <f>AU26</f>
        <v>1232.25</v>
      </c>
      <c r="AX26" s="101">
        <v>5.0914000000000001</v>
      </c>
      <c r="AY26" s="101">
        <f t="shared" ref="AY26" si="168">AW26</f>
        <v>1232.25</v>
      </c>
      <c r="AZ26" s="101">
        <v>3.2907999999999999</v>
      </c>
      <c r="BA26" s="101">
        <f t="shared" ref="BA26" si="169">AY26</f>
        <v>1232.25</v>
      </c>
      <c r="BB26" s="101">
        <v>2.1269999999999998</v>
      </c>
      <c r="BC26" s="101">
        <f t="shared" ref="BC26" si="170">BA26</f>
        <v>1232.25</v>
      </c>
      <c r="BD26" s="101">
        <v>1.3748</v>
      </c>
      <c r="BE26" s="101">
        <f t="shared" ref="BE26" si="171">BC26</f>
        <v>1232.25</v>
      </c>
      <c r="BF26" s="101">
        <v>0.88859999999999995</v>
      </c>
      <c r="BG26" s="101">
        <f t="shared" ref="BG26" si="172">BE26</f>
        <v>1232.25</v>
      </c>
      <c r="BH26" s="101">
        <v>0.57440000000000002</v>
      </c>
      <c r="BI26" s="101">
        <f>BG26</f>
        <v>1232.25</v>
      </c>
      <c r="BJ26" s="171">
        <v>0.37119999999999997</v>
      </c>
      <c r="BK26" s="184">
        <f>BI26</f>
        <v>1232.25</v>
      </c>
      <c r="BL26" s="184">
        <v>0.24</v>
      </c>
      <c r="BM26" s="184">
        <f>BK26</f>
        <v>1232.25</v>
      </c>
      <c r="BN26" s="184">
        <v>0.15509999999999999</v>
      </c>
      <c r="BO26" s="184">
        <f>BM26</f>
        <v>1232.25</v>
      </c>
      <c r="BP26" s="184">
        <v>0.1002</v>
      </c>
      <c r="BQ26" s="184">
        <f>BO26</f>
        <v>1232.25</v>
      </c>
      <c r="BR26" s="171">
        <v>6.4799999999999996E-2</v>
      </c>
      <c r="BS26" s="185">
        <f>BQ26</f>
        <v>1232.25</v>
      </c>
      <c r="BT26" s="185">
        <v>4.19E-2</v>
      </c>
      <c r="BU26" s="185">
        <f>BS26</f>
        <v>1232.25</v>
      </c>
      <c r="BV26" s="185">
        <v>2.7099999999999999E-2</v>
      </c>
      <c r="BW26" s="185">
        <f>BU26</f>
        <v>1232.25</v>
      </c>
    </row>
    <row r="27" spans="1:75" ht="15" customHeight="1" x14ac:dyDescent="0.25">
      <c r="A27" s="42" t="s">
        <v>17</v>
      </c>
      <c r="B27" s="78">
        <v>7759</v>
      </c>
      <c r="C27" s="84" t="s">
        <v>18</v>
      </c>
      <c r="D27" s="86">
        <f>(LARGE('Annual Heat Inputs'!D27:K27,1)+LARGE('Annual Heat Inputs'!D27:K27,2)+LARGE('Annual Heat Inputs'!D27:K27,3))/3</f>
        <v>666045.68000000005</v>
      </c>
      <c r="E27" s="87">
        <v>1165162556</v>
      </c>
      <c r="F27" s="88">
        <f t="shared" si="9"/>
        <v>5.7163326831110423E-4</v>
      </c>
      <c r="G27" s="97">
        <v>105171</v>
      </c>
      <c r="H27" s="97">
        <f t="shared" si="0"/>
        <v>60.119242461547145</v>
      </c>
      <c r="I27" s="97">
        <f>MIN(H27,'NOx Annual Emissions'!L27,'Annual NOx Consent Decree Caps '!D27,' Retirement Adjustments'!D27)</f>
        <v>10.055</v>
      </c>
      <c r="J27" s="101">
        <v>31441.621800000001</v>
      </c>
      <c r="K27" s="101">
        <f t="shared" ref="K27:K34" si="173">I27</f>
        <v>10.055</v>
      </c>
      <c r="L27" s="101">
        <v>20322.244699999999</v>
      </c>
      <c r="M27" s="101">
        <f t="shared" ref="M27:M34" si="174">K27</f>
        <v>10.055</v>
      </c>
      <c r="N27" s="101">
        <v>13135.252200000001</v>
      </c>
      <c r="O27" s="101">
        <f t="shared" ref="O27:O34" si="175">M27</f>
        <v>10.055</v>
      </c>
      <c r="P27" s="124">
        <v>8489.9503999999997</v>
      </c>
      <c r="Q27" s="101">
        <f t="shared" ref="Q27:Q34" si="176">O27</f>
        <v>10.055</v>
      </c>
      <c r="R27" s="101">
        <v>5487.4665999999997</v>
      </c>
      <c r="S27" s="101">
        <f t="shared" ref="S27:S34" si="177">Q27</f>
        <v>10.055</v>
      </c>
      <c r="T27" s="101">
        <v>3546.8157000000001</v>
      </c>
      <c r="U27" s="101">
        <f t="shared" ref="U27:U34" si="178">S27</f>
        <v>10.055</v>
      </c>
      <c r="V27" s="101">
        <v>2292.4789999999998</v>
      </c>
      <c r="W27" s="101">
        <f t="shared" ref="W27:W34" si="179">U27</f>
        <v>10.055</v>
      </c>
      <c r="X27" s="101">
        <v>1481.7402999999999</v>
      </c>
      <c r="Y27" s="101">
        <f t="shared" ref="Y27:Y34" si="180">W27</f>
        <v>10.055</v>
      </c>
      <c r="Z27" s="101">
        <v>957.72059999999999</v>
      </c>
      <c r="AA27" s="101">
        <f t="shared" ref="AA27:AA34" si="181">Y27</f>
        <v>10.055</v>
      </c>
      <c r="AB27" s="101">
        <v>619.0213</v>
      </c>
      <c r="AC27" s="101">
        <f t="shared" ref="AC27:AC34" si="182">AA27</f>
        <v>10.055</v>
      </c>
      <c r="AD27" s="101">
        <v>400.1035</v>
      </c>
      <c r="AE27" s="101">
        <f t="shared" ref="AE27:AE34" si="183">AC27</f>
        <v>10.055</v>
      </c>
      <c r="AF27" s="101">
        <v>258.60629999999998</v>
      </c>
      <c r="AG27" s="101">
        <f t="shared" ref="AG27:AG34" si="184">AE27</f>
        <v>10.055</v>
      </c>
      <c r="AH27" s="101">
        <v>167.1497</v>
      </c>
      <c r="AI27" s="101">
        <f t="shared" ref="AI27:AI34" si="185">AG27</f>
        <v>10.055</v>
      </c>
      <c r="AJ27" s="101">
        <v>108.03700000000001</v>
      </c>
      <c r="AK27" s="101">
        <f t="shared" ref="AK27:AK34" si="186">AI27</f>
        <v>10.055</v>
      </c>
      <c r="AL27" s="101">
        <v>69.829599999999999</v>
      </c>
      <c r="AM27" s="101">
        <f t="shared" ref="AM27:AM34" si="187">AK27</f>
        <v>10.055</v>
      </c>
      <c r="AN27" s="101">
        <v>45.1342</v>
      </c>
      <c r="AO27" s="101">
        <f t="shared" ref="AO27:AO34" si="188">AM27</f>
        <v>10.055</v>
      </c>
      <c r="AP27" s="101">
        <v>29.1724</v>
      </c>
      <c r="AQ27" s="101">
        <f t="shared" ref="AQ27:AQ34" si="189">AO27</f>
        <v>10.055</v>
      </c>
      <c r="AR27" s="101">
        <v>18.855599999999999</v>
      </c>
      <c r="AS27" s="101">
        <f t="shared" ref="AS27:AS34" si="190">AQ27</f>
        <v>10.055</v>
      </c>
      <c r="AT27" s="101">
        <v>12.1873</v>
      </c>
      <c r="AU27" s="101">
        <f t="shared" ref="AU27:AU34" si="191">AS27</f>
        <v>10.055</v>
      </c>
      <c r="AV27" s="101">
        <v>7.8772000000000002</v>
      </c>
      <c r="AW27" s="101">
        <f t="shared" ref="AW27:AW34" si="192">AU27</f>
        <v>10.055</v>
      </c>
      <c r="AX27" s="101">
        <v>5.0914000000000001</v>
      </c>
      <c r="AY27" s="101">
        <f t="shared" ref="AY27:AY34" si="193">AW27</f>
        <v>10.055</v>
      </c>
      <c r="AZ27" s="101">
        <v>3.2907999999999999</v>
      </c>
      <c r="BA27" s="101">
        <f t="shared" ref="BA27:BA34" si="194">AY27</f>
        <v>10.055</v>
      </c>
      <c r="BB27" s="101">
        <v>2.1269999999999998</v>
      </c>
      <c r="BC27" s="101">
        <f t="shared" ref="BC27:BC34" si="195">BA27</f>
        <v>10.055</v>
      </c>
      <c r="BD27" s="101">
        <v>1.3748</v>
      </c>
      <c r="BE27" s="101">
        <f t="shared" ref="BE27:BE34" si="196">BC27</f>
        <v>10.055</v>
      </c>
      <c r="BF27" s="101">
        <v>0.88859999999999995</v>
      </c>
      <c r="BG27" s="101">
        <f t="shared" ref="BG27:BG34" si="197">BE27</f>
        <v>10.055</v>
      </c>
      <c r="BH27" s="101">
        <v>0.57440000000000002</v>
      </c>
      <c r="BI27" s="101">
        <f t="shared" ref="BI27:BI34" si="198">BG27</f>
        <v>10.055</v>
      </c>
      <c r="BJ27" s="171">
        <v>0.37119999999999997</v>
      </c>
      <c r="BK27" s="184">
        <f t="shared" ref="BK27:BK34" si="199">BI27</f>
        <v>10.055</v>
      </c>
      <c r="BL27" s="184">
        <v>0.24</v>
      </c>
      <c r="BM27" s="184">
        <f t="shared" ref="BM27:BM34" si="200">BK27</f>
        <v>10.055</v>
      </c>
      <c r="BN27" s="184">
        <v>0.15509999999999999</v>
      </c>
      <c r="BO27" s="184">
        <f t="shared" ref="BO27:BO34" si="201">BM27</f>
        <v>10.055</v>
      </c>
      <c r="BP27" s="184">
        <v>0.1002</v>
      </c>
      <c r="BQ27" s="184">
        <f t="shared" ref="BQ27:BQ34" si="202">BO27</f>
        <v>10.055</v>
      </c>
      <c r="BR27" s="171">
        <v>6.4799999999999996E-2</v>
      </c>
      <c r="BS27" s="185">
        <f t="shared" ref="BS27:BS34" si="203">BQ27</f>
        <v>10.055</v>
      </c>
      <c r="BT27" s="185">
        <v>4.19E-2</v>
      </c>
      <c r="BU27" s="185">
        <f t="shared" ref="BU27:BU34" si="204">BS27</f>
        <v>10.055</v>
      </c>
      <c r="BV27" s="185">
        <v>2.7099999999999999E-2</v>
      </c>
      <c r="BW27" s="185">
        <f t="shared" ref="BW27:BW34" si="205">BU27</f>
        <v>10.055</v>
      </c>
    </row>
    <row r="28" spans="1:75" ht="15" customHeight="1" x14ac:dyDescent="0.25">
      <c r="A28" s="42" t="s">
        <v>17</v>
      </c>
      <c r="B28" s="78">
        <v>7759</v>
      </c>
      <c r="C28" s="84" t="s">
        <v>19</v>
      </c>
      <c r="D28" s="86">
        <f>(LARGE('Annual Heat Inputs'!D28:K28,1)+LARGE('Annual Heat Inputs'!D28:K28,2)+LARGE('Annual Heat Inputs'!D28:K28,3))/3</f>
        <v>782052.86400000006</v>
      </c>
      <c r="E28" s="87">
        <v>1165162556</v>
      </c>
      <c r="F28" s="88">
        <f t="shared" si="9"/>
        <v>6.7119635794406706E-4</v>
      </c>
      <c r="G28" s="97">
        <v>105171</v>
      </c>
      <c r="H28" s="97">
        <f t="shared" si="0"/>
        <v>70.590392161335473</v>
      </c>
      <c r="I28" s="97">
        <f>MIN(H28,'NOx Annual Emissions'!L28,'Annual NOx Consent Decree Caps '!D28,' Retirement Adjustments'!D28)</f>
        <v>11.052</v>
      </c>
      <c r="J28" s="101">
        <v>31441.621800000001</v>
      </c>
      <c r="K28" s="101">
        <f t="shared" si="173"/>
        <v>11.052</v>
      </c>
      <c r="L28" s="101">
        <v>20322.244699999999</v>
      </c>
      <c r="M28" s="101">
        <f t="shared" si="174"/>
        <v>11.052</v>
      </c>
      <c r="N28" s="101">
        <v>13135.252200000001</v>
      </c>
      <c r="O28" s="101">
        <f t="shared" si="175"/>
        <v>11.052</v>
      </c>
      <c r="P28" s="124">
        <v>8489.9503999999997</v>
      </c>
      <c r="Q28" s="101">
        <f t="shared" si="176"/>
        <v>11.052</v>
      </c>
      <c r="R28" s="101">
        <v>5487.4665999999997</v>
      </c>
      <c r="S28" s="101">
        <f t="shared" si="177"/>
        <v>11.052</v>
      </c>
      <c r="T28" s="101">
        <v>3546.8157000000001</v>
      </c>
      <c r="U28" s="101">
        <f t="shared" si="178"/>
        <v>11.052</v>
      </c>
      <c r="V28" s="101">
        <v>2292.4789999999998</v>
      </c>
      <c r="W28" s="101">
        <f t="shared" si="179"/>
        <v>11.052</v>
      </c>
      <c r="X28" s="101">
        <v>1481.7402999999999</v>
      </c>
      <c r="Y28" s="101">
        <f t="shared" si="180"/>
        <v>11.052</v>
      </c>
      <c r="Z28" s="101">
        <v>957.72059999999999</v>
      </c>
      <c r="AA28" s="101">
        <f t="shared" si="181"/>
        <v>11.052</v>
      </c>
      <c r="AB28" s="101">
        <v>619.0213</v>
      </c>
      <c r="AC28" s="101">
        <f t="shared" si="182"/>
        <v>11.052</v>
      </c>
      <c r="AD28" s="101">
        <v>400.1035</v>
      </c>
      <c r="AE28" s="101">
        <f t="shared" si="183"/>
        <v>11.052</v>
      </c>
      <c r="AF28" s="101">
        <v>258.60629999999998</v>
      </c>
      <c r="AG28" s="101">
        <f t="shared" si="184"/>
        <v>11.052</v>
      </c>
      <c r="AH28" s="101">
        <v>167.1497</v>
      </c>
      <c r="AI28" s="101">
        <f t="shared" si="185"/>
        <v>11.052</v>
      </c>
      <c r="AJ28" s="101">
        <v>108.03700000000001</v>
      </c>
      <c r="AK28" s="101">
        <f t="shared" si="186"/>
        <v>11.052</v>
      </c>
      <c r="AL28" s="101">
        <v>69.829599999999999</v>
      </c>
      <c r="AM28" s="101">
        <f t="shared" si="187"/>
        <v>11.052</v>
      </c>
      <c r="AN28" s="101">
        <v>45.1342</v>
      </c>
      <c r="AO28" s="101">
        <f t="shared" si="188"/>
        <v>11.052</v>
      </c>
      <c r="AP28" s="101">
        <v>29.1724</v>
      </c>
      <c r="AQ28" s="101">
        <f t="shared" si="189"/>
        <v>11.052</v>
      </c>
      <c r="AR28" s="101">
        <v>18.855599999999999</v>
      </c>
      <c r="AS28" s="101">
        <f t="shared" si="190"/>
        <v>11.052</v>
      </c>
      <c r="AT28" s="101">
        <v>12.1873</v>
      </c>
      <c r="AU28" s="101">
        <f t="shared" si="191"/>
        <v>11.052</v>
      </c>
      <c r="AV28" s="101">
        <v>7.8772000000000002</v>
      </c>
      <c r="AW28" s="101">
        <f t="shared" si="192"/>
        <v>11.052</v>
      </c>
      <c r="AX28" s="101">
        <v>5.0914000000000001</v>
      </c>
      <c r="AY28" s="101">
        <f t="shared" si="193"/>
        <v>11.052</v>
      </c>
      <c r="AZ28" s="101">
        <v>3.2907999999999999</v>
      </c>
      <c r="BA28" s="101">
        <f t="shared" si="194"/>
        <v>11.052</v>
      </c>
      <c r="BB28" s="101">
        <v>2.1269999999999998</v>
      </c>
      <c r="BC28" s="101">
        <f t="shared" si="195"/>
        <v>11.052</v>
      </c>
      <c r="BD28" s="101">
        <v>1.3748</v>
      </c>
      <c r="BE28" s="101">
        <f t="shared" si="196"/>
        <v>11.052</v>
      </c>
      <c r="BF28" s="101">
        <v>0.88859999999999995</v>
      </c>
      <c r="BG28" s="101">
        <f t="shared" si="197"/>
        <v>11.052</v>
      </c>
      <c r="BH28" s="101">
        <v>0.57440000000000002</v>
      </c>
      <c r="BI28" s="101">
        <f t="shared" si="198"/>
        <v>11.052</v>
      </c>
      <c r="BJ28" s="171">
        <v>0.37119999999999997</v>
      </c>
      <c r="BK28" s="184">
        <f t="shared" si="199"/>
        <v>11.052</v>
      </c>
      <c r="BL28" s="184">
        <v>0.24</v>
      </c>
      <c r="BM28" s="184">
        <f t="shared" si="200"/>
        <v>11.052</v>
      </c>
      <c r="BN28" s="184">
        <v>0.15509999999999999</v>
      </c>
      <c r="BO28" s="184">
        <f t="shared" si="201"/>
        <v>11.052</v>
      </c>
      <c r="BP28" s="184">
        <v>0.1002</v>
      </c>
      <c r="BQ28" s="184">
        <f t="shared" si="202"/>
        <v>11.052</v>
      </c>
      <c r="BR28" s="171">
        <v>6.4799999999999996E-2</v>
      </c>
      <c r="BS28" s="185">
        <f t="shared" si="203"/>
        <v>11.052</v>
      </c>
      <c r="BT28" s="185">
        <v>4.19E-2</v>
      </c>
      <c r="BU28" s="185">
        <f t="shared" si="204"/>
        <v>11.052</v>
      </c>
      <c r="BV28" s="185">
        <v>2.7099999999999999E-2</v>
      </c>
      <c r="BW28" s="185">
        <f t="shared" si="205"/>
        <v>11.052</v>
      </c>
    </row>
    <row r="29" spans="1:75" ht="15" customHeight="1" x14ac:dyDescent="0.25">
      <c r="A29" s="42" t="s">
        <v>17</v>
      </c>
      <c r="B29" s="78">
        <v>7759</v>
      </c>
      <c r="C29" s="84" t="s">
        <v>20</v>
      </c>
      <c r="D29" s="86">
        <f>(LARGE('Annual Heat Inputs'!D29:K29,1)+LARGE('Annual Heat Inputs'!D29:K29,2)+LARGE('Annual Heat Inputs'!D29:K29,3))/3</f>
        <v>708484.92866666673</v>
      </c>
      <c r="E29" s="87">
        <v>1165162556</v>
      </c>
      <c r="F29" s="88">
        <f t="shared" si="9"/>
        <v>6.0805672566315006E-4</v>
      </c>
      <c r="G29" s="97">
        <v>105171</v>
      </c>
      <c r="H29" s="97">
        <f t="shared" si="0"/>
        <v>63.949933894719152</v>
      </c>
      <c r="I29" s="97">
        <f>MIN(H29,'NOx Annual Emissions'!L29,'Annual NOx Consent Decree Caps '!D29,' Retirement Adjustments'!D29)</f>
        <v>12.137</v>
      </c>
      <c r="J29" s="101">
        <v>31441.621800000001</v>
      </c>
      <c r="K29" s="101">
        <f t="shared" si="173"/>
        <v>12.137</v>
      </c>
      <c r="L29" s="101">
        <v>20322.244699999999</v>
      </c>
      <c r="M29" s="101">
        <f t="shared" si="174"/>
        <v>12.137</v>
      </c>
      <c r="N29" s="101">
        <v>13135.252200000001</v>
      </c>
      <c r="O29" s="101">
        <f t="shared" si="175"/>
        <v>12.137</v>
      </c>
      <c r="P29" s="124">
        <v>8489.9503999999997</v>
      </c>
      <c r="Q29" s="101">
        <f t="shared" si="176"/>
        <v>12.137</v>
      </c>
      <c r="R29" s="101">
        <v>5487.4665999999997</v>
      </c>
      <c r="S29" s="101">
        <f t="shared" si="177"/>
        <v>12.137</v>
      </c>
      <c r="T29" s="101">
        <v>3546.8157000000001</v>
      </c>
      <c r="U29" s="101">
        <f t="shared" si="178"/>
        <v>12.137</v>
      </c>
      <c r="V29" s="101">
        <v>2292.4789999999998</v>
      </c>
      <c r="W29" s="101">
        <f t="shared" si="179"/>
        <v>12.137</v>
      </c>
      <c r="X29" s="101">
        <v>1481.7402999999999</v>
      </c>
      <c r="Y29" s="101">
        <f t="shared" si="180"/>
        <v>12.137</v>
      </c>
      <c r="Z29" s="101">
        <v>957.72059999999999</v>
      </c>
      <c r="AA29" s="101">
        <f t="shared" si="181"/>
        <v>12.137</v>
      </c>
      <c r="AB29" s="101">
        <v>619.0213</v>
      </c>
      <c r="AC29" s="101">
        <f t="shared" si="182"/>
        <v>12.137</v>
      </c>
      <c r="AD29" s="101">
        <v>400.1035</v>
      </c>
      <c r="AE29" s="101">
        <f t="shared" si="183"/>
        <v>12.137</v>
      </c>
      <c r="AF29" s="101">
        <v>258.60629999999998</v>
      </c>
      <c r="AG29" s="101">
        <f t="shared" si="184"/>
        <v>12.137</v>
      </c>
      <c r="AH29" s="101">
        <v>167.1497</v>
      </c>
      <c r="AI29" s="101">
        <f t="shared" si="185"/>
        <v>12.137</v>
      </c>
      <c r="AJ29" s="101">
        <v>108.03700000000001</v>
      </c>
      <c r="AK29" s="101">
        <f t="shared" si="186"/>
        <v>12.137</v>
      </c>
      <c r="AL29" s="101">
        <v>69.829599999999999</v>
      </c>
      <c r="AM29" s="101">
        <f t="shared" si="187"/>
        <v>12.137</v>
      </c>
      <c r="AN29" s="101">
        <v>45.1342</v>
      </c>
      <c r="AO29" s="101">
        <f t="shared" si="188"/>
        <v>12.137</v>
      </c>
      <c r="AP29" s="101">
        <v>29.1724</v>
      </c>
      <c r="AQ29" s="101">
        <f t="shared" si="189"/>
        <v>12.137</v>
      </c>
      <c r="AR29" s="101">
        <v>18.855599999999999</v>
      </c>
      <c r="AS29" s="101">
        <f t="shared" si="190"/>
        <v>12.137</v>
      </c>
      <c r="AT29" s="101">
        <v>12.1873</v>
      </c>
      <c r="AU29" s="101">
        <f t="shared" si="191"/>
        <v>12.137</v>
      </c>
      <c r="AV29" s="101">
        <v>7.8772000000000002</v>
      </c>
      <c r="AW29" s="101">
        <f t="shared" si="192"/>
        <v>12.137</v>
      </c>
      <c r="AX29" s="101">
        <v>5.0914000000000001</v>
      </c>
      <c r="AY29" s="101">
        <f t="shared" si="193"/>
        <v>12.137</v>
      </c>
      <c r="AZ29" s="101">
        <v>3.2907999999999999</v>
      </c>
      <c r="BA29" s="101">
        <f t="shared" si="194"/>
        <v>12.137</v>
      </c>
      <c r="BB29" s="101">
        <v>2.1269999999999998</v>
      </c>
      <c r="BC29" s="101">
        <f t="shared" si="195"/>
        <v>12.137</v>
      </c>
      <c r="BD29" s="101">
        <v>1.3748</v>
      </c>
      <c r="BE29" s="101">
        <f t="shared" si="196"/>
        <v>12.137</v>
      </c>
      <c r="BF29" s="101">
        <v>0.88859999999999995</v>
      </c>
      <c r="BG29" s="101">
        <f t="shared" si="197"/>
        <v>12.137</v>
      </c>
      <c r="BH29" s="101">
        <v>0.57440000000000002</v>
      </c>
      <c r="BI29" s="101">
        <f t="shared" si="198"/>
        <v>12.137</v>
      </c>
      <c r="BJ29" s="171">
        <v>0.37119999999999997</v>
      </c>
      <c r="BK29" s="184">
        <f t="shared" si="199"/>
        <v>12.137</v>
      </c>
      <c r="BL29" s="184">
        <v>0.24</v>
      </c>
      <c r="BM29" s="184">
        <f t="shared" si="200"/>
        <v>12.137</v>
      </c>
      <c r="BN29" s="184">
        <v>0.15509999999999999</v>
      </c>
      <c r="BO29" s="184">
        <f t="shared" si="201"/>
        <v>12.137</v>
      </c>
      <c r="BP29" s="184">
        <v>0.1002</v>
      </c>
      <c r="BQ29" s="184">
        <f t="shared" si="202"/>
        <v>12.137</v>
      </c>
      <c r="BR29" s="171">
        <v>6.4799999999999996E-2</v>
      </c>
      <c r="BS29" s="185">
        <f t="shared" si="203"/>
        <v>12.137</v>
      </c>
      <c r="BT29" s="185">
        <v>4.19E-2</v>
      </c>
      <c r="BU29" s="185">
        <f t="shared" si="204"/>
        <v>12.137</v>
      </c>
      <c r="BV29" s="185">
        <v>2.7099999999999999E-2</v>
      </c>
      <c r="BW29" s="185">
        <f t="shared" si="205"/>
        <v>12.137</v>
      </c>
    </row>
    <row r="30" spans="1:75" ht="15" customHeight="1" x14ac:dyDescent="0.25">
      <c r="A30" s="42" t="s">
        <v>17</v>
      </c>
      <c r="B30" s="78">
        <v>7759</v>
      </c>
      <c r="C30" s="84" t="s">
        <v>21</v>
      </c>
      <c r="D30" s="86">
        <f>(LARGE('Annual Heat Inputs'!D30:K30,1)+LARGE('Annual Heat Inputs'!D30:K30,2)+LARGE('Annual Heat Inputs'!D30:K30,3))/3</f>
        <v>713675.42499999993</v>
      </c>
      <c r="E30" s="87">
        <v>1165162556</v>
      </c>
      <c r="F30" s="88">
        <f t="shared" si="9"/>
        <v>6.1251146573920625E-4</v>
      </c>
      <c r="G30" s="97">
        <v>105171</v>
      </c>
      <c r="H30" s="97">
        <f t="shared" si="0"/>
        <v>64.418443363258064</v>
      </c>
      <c r="I30" s="97">
        <f>MIN(H30,'NOx Annual Emissions'!L30,'Annual NOx Consent Decree Caps '!D30,' Retirement Adjustments'!D30)</f>
        <v>11.02</v>
      </c>
      <c r="J30" s="101">
        <v>31441.621800000001</v>
      </c>
      <c r="K30" s="101">
        <f t="shared" si="173"/>
        <v>11.02</v>
      </c>
      <c r="L30" s="101">
        <v>20322.244699999999</v>
      </c>
      <c r="M30" s="101">
        <f t="shared" si="174"/>
        <v>11.02</v>
      </c>
      <c r="N30" s="101">
        <v>13135.252200000001</v>
      </c>
      <c r="O30" s="101">
        <f t="shared" si="175"/>
        <v>11.02</v>
      </c>
      <c r="P30" s="124">
        <v>8489.9503999999997</v>
      </c>
      <c r="Q30" s="101">
        <f t="shared" si="176"/>
        <v>11.02</v>
      </c>
      <c r="R30" s="101">
        <v>5487.4665999999997</v>
      </c>
      <c r="S30" s="101">
        <f t="shared" si="177"/>
        <v>11.02</v>
      </c>
      <c r="T30" s="101">
        <v>3546.8157000000001</v>
      </c>
      <c r="U30" s="101">
        <f t="shared" si="178"/>
        <v>11.02</v>
      </c>
      <c r="V30" s="101">
        <v>2292.4789999999998</v>
      </c>
      <c r="W30" s="101">
        <f t="shared" si="179"/>
        <v>11.02</v>
      </c>
      <c r="X30" s="101">
        <v>1481.7402999999999</v>
      </c>
      <c r="Y30" s="101">
        <f t="shared" si="180"/>
        <v>11.02</v>
      </c>
      <c r="Z30" s="101">
        <v>957.72059999999999</v>
      </c>
      <c r="AA30" s="101">
        <f t="shared" si="181"/>
        <v>11.02</v>
      </c>
      <c r="AB30" s="101">
        <v>619.0213</v>
      </c>
      <c r="AC30" s="101">
        <f t="shared" si="182"/>
        <v>11.02</v>
      </c>
      <c r="AD30" s="101">
        <v>400.1035</v>
      </c>
      <c r="AE30" s="101">
        <f t="shared" si="183"/>
        <v>11.02</v>
      </c>
      <c r="AF30" s="101">
        <v>258.60629999999998</v>
      </c>
      <c r="AG30" s="101">
        <f t="shared" si="184"/>
        <v>11.02</v>
      </c>
      <c r="AH30" s="101">
        <v>167.1497</v>
      </c>
      <c r="AI30" s="101">
        <f t="shared" si="185"/>
        <v>11.02</v>
      </c>
      <c r="AJ30" s="101">
        <v>108.03700000000001</v>
      </c>
      <c r="AK30" s="101">
        <f t="shared" si="186"/>
        <v>11.02</v>
      </c>
      <c r="AL30" s="101">
        <v>69.829599999999999</v>
      </c>
      <c r="AM30" s="101">
        <f t="shared" si="187"/>
        <v>11.02</v>
      </c>
      <c r="AN30" s="101">
        <v>45.1342</v>
      </c>
      <c r="AO30" s="101">
        <f t="shared" si="188"/>
        <v>11.02</v>
      </c>
      <c r="AP30" s="101">
        <v>29.1724</v>
      </c>
      <c r="AQ30" s="101">
        <f t="shared" si="189"/>
        <v>11.02</v>
      </c>
      <c r="AR30" s="101">
        <v>18.855599999999999</v>
      </c>
      <c r="AS30" s="101">
        <f t="shared" si="190"/>
        <v>11.02</v>
      </c>
      <c r="AT30" s="101">
        <v>12.1873</v>
      </c>
      <c r="AU30" s="101">
        <f t="shared" si="191"/>
        <v>11.02</v>
      </c>
      <c r="AV30" s="101">
        <v>7.8772000000000002</v>
      </c>
      <c r="AW30" s="101">
        <f t="shared" si="192"/>
        <v>11.02</v>
      </c>
      <c r="AX30" s="101">
        <v>5.0914000000000001</v>
      </c>
      <c r="AY30" s="101">
        <f t="shared" si="193"/>
        <v>11.02</v>
      </c>
      <c r="AZ30" s="101">
        <v>3.2907999999999999</v>
      </c>
      <c r="BA30" s="101">
        <f t="shared" si="194"/>
        <v>11.02</v>
      </c>
      <c r="BB30" s="101">
        <v>2.1269999999999998</v>
      </c>
      <c r="BC30" s="101">
        <f t="shared" si="195"/>
        <v>11.02</v>
      </c>
      <c r="BD30" s="101">
        <v>1.3748</v>
      </c>
      <c r="BE30" s="101">
        <f t="shared" si="196"/>
        <v>11.02</v>
      </c>
      <c r="BF30" s="101">
        <v>0.88859999999999995</v>
      </c>
      <c r="BG30" s="101">
        <f t="shared" si="197"/>
        <v>11.02</v>
      </c>
      <c r="BH30" s="101">
        <v>0.57440000000000002</v>
      </c>
      <c r="BI30" s="101">
        <f t="shared" si="198"/>
        <v>11.02</v>
      </c>
      <c r="BJ30" s="171">
        <v>0.37119999999999997</v>
      </c>
      <c r="BK30" s="184">
        <f t="shared" si="199"/>
        <v>11.02</v>
      </c>
      <c r="BL30" s="184">
        <v>0.24</v>
      </c>
      <c r="BM30" s="184">
        <f t="shared" si="200"/>
        <v>11.02</v>
      </c>
      <c r="BN30" s="184">
        <v>0.15509999999999999</v>
      </c>
      <c r="BO30" s="184">
        <f t="shared" si="201"/>
        <v>11.02</v>
      </c>
      <c r="BP30" s="184">
        <v>0.1002</v>
      </c>
      <c r="BQ30" s="184">
        <f t="shared" si="202"/>
        <v>11.02</v>
      </c>
      <c r="BR30" s="171">
        <v>6.4799999999999996E-2</v>
      </c>
      <c r="BS30" s="185">
        <f t="shared" si="203"/>
        <v>11.02</v>
      </c>
      <c r="BT30" s="185">
        <v>4.19E-2</v>
      </c>
      <c r="BU30" s="185">
        <f t="shared" si="204"/>
        <v>11.02</v>
      </c>
      <c r="BV30" s="185">
        <v>2.7099999999999999E-2</v>
      </c>
      <c r="BW30" s="185">
        <f t="shared" si="205"/>
        <v>11.02</v>
      </c>
    </row>
    <row r="31" spans="1:75" ht="15" customHeight="1" x14ac:dyDescent="0.25">
      <c r="A31" s="42" t="s">
        <v>22</v>
      </c>
      <c r="B31" s="78">
        <v>6113</v>
      </c>
      <c r="C31" s="78">
        <v>1</v>
      </c>
      <c r="D31" s="86">
        <f>(LARGE('Annual Heat Inputs'!D31:K31,1)+LARGE('Annual Heat Inputs'!D31:K31,2)+LARGE('Annual Heat Inputs'!D31:K31,3))/3</f>
        <v>38652210.874666661</v>
      </c>
      <c r="E31" s="87">
        <v>1165162556</v>
      </c>
      <c r="F31" s="88">
        <f t="shared" si="9"/>
        <v>3.3173234649214615E-2</v>
      </c>
      <c r="G31" s="97">
        <v>105171</v>
      </c>
      <c r="H31" s="97">
        <f t="shared" si="0"/>
        <v>3488.8622612925501</v>
      </c>
      <c r="I31" s="97">
        <f>MIN(H31,'NOx Annual Emissions'!L31,'Annual NOx Consent Decree Caps '!D31,' Retirement Adjustments'!D31)</f>
        <v>2550.5129999999999</v>
      </c>
      <c r="J31" s="101">
        <v>31441.621800000001</v>
      </c>
      <c r="K31" s="101">
        <f t="shared" si="173"/>
        <v>2550.5129999999999</v>
      </c>
      <c r="L31" s="101">
        <v>20322.244699999999</v>
      </c>
      <c r="M31" s="101">
        <f t="shared" si="174"/>
        <v>2550.5129999999999</v>
      </c>
      <c r="N31" s="101">
        <v>13135.252200000001</v>
      </c>
      <c r="O31" s="101">
        <f t="shared" si="175"/>
        <v>2550.5129999999999</v>
      </c>
      <c r="P31" s="124">
        <v>8489.9503999999997</v>
      </c>
      <c r="Q31" s="101">
        <f t="shared" si="176"/>
        <v>2550.5129999999999</v>
      </c>
      <c r="R31" s="101">
        <v>5487.4665999999997</v>
      </c>
      <c r="S31" s="101">
        <f t="shared" si="177"/>
        <v>2550.5129999999999</v>
      </c>
      <c r="T31" s="101">
        <v>3546.8157000000001</v>
      </c>
      <c r="U31" s="101">
        <f t="shared" si="178"/>
        <v>2550.5129999999999</v>
      </c>
      <c r="V31" s="101">
        <v>2292.4789999999998</v>
      </c>
      <c r="W31" s="101">
        <f t="shared" si="179"/>
        <v>2550.5129999999999</v>
      </c>
      <c r="X31" s="101">
        <v>1481.7402999999999</v>
      </c>
      <c r="Y31" s="101">
        <f t="shared" si="180"/>
        <v>2550.5129999999999</v>
      </c>
      <c r="Z31" s="101">
        <v>957.72059999999999</v>
      </c>
      <c r="AA31" s="101">
        <f t="shared" si="181"/>
        <v>2550.5129999999999</v>
      </c>
      <c r="AB31" s="101">
        <v>619.0213</v>
      </c>
      <c r="AC31" s="101">
        <f t="shared" si="182"/>
        <v>2550.5129999999999</v>
      </c>
      <c r="AD31" s="101">
        <v>400.1035</v>
      </c>
      <c r="AE31" s="101">
        <f t="shared" si="183"/>
        <v>2550.5129999999999</v>
      </c>
      <c r="AF31" s="101">
        <v>258.60629999999998</v>
      </c>
      <c r="AG31" s="101">
        <f t="shared" si="184"/>
        <v>2550.5129999999999</v>
      </c>
      <c r="AH31" s="101">
        <v>167.1497</v>
      </c>
      <c r="AI31" s="101">
        <f t="shared" si="185"/>
        <v>2550.5129999999999</v>
      </c>
      <c r="AJ31" s="101">
        <v>108.03700000000001</v>
      </c>
      <c r="AK31" s="101">
        <f t="shared" si="186"/>
        <v>2550.5129999999999</v>
      </c>
      <c r="AL31" s="101">
        <v>69.829599999999999</v>
      </c>
      <c r="AM31" s="101">
        <f t="shared" si="187"/>
        <v>2550.5129999999999</v>
      </c>
      <c r="AN31" s="101">
        <v>45.1342</v>
      </c>
      <c r="AO31" s="101">
        <f t="shared" si="188"/>
        <v>2550.5129999999999</v>
      </c>
      <c r="AP31" s="101">
        <v>29.1724</v>
      </c>
      <c r="AQ31" s="101">
        <f t="shared" si="189"/>
        <v>2550.5129999999999</v>
      </c>
      <c r="AR31" s="101">
        <v>18.855599999999999</v>
      </c>
      <c r="AS31" s="101">
        <f t="shared" si="190"/>
        <v>2550.5129999999999</v>
      </c>
      <c r="AT31" s="101">
        <v>12.1873</v>
      </c>
      <c r="AU31" s="101">
        <f t="shared" si="191"/>
        <v>2550.5129999999999</v>
      </c>
      <c r="AV31" s="101">
        <v>7.8772000000000002</v>
      </c>
      <c r="AW31" s="101">
        <f t="shared" si="192"/>
        <v>2550.5129999999999</v>
      </c>
      <c r="AX31" s="101">
        <v>5.0914000000000001</v>
      </c>
      <c r="AY31" s="101">
        <f t="shared" si="193"/>
        <v>2550.5129999999999</v>
      </c>
      <c r="AZ31" s="101">
        <v>3.2907999999999999</v>
      </c>
      <c r="BA31" s="101">
        <f t="shared" si="194"/>
        <v>2550.5129999999999</v>
      </c>
      <c r="BB31" s="101">
        <v>2.1269999999999998</v>
      </c>
      <c r="BC31" s="101">
        <f t="shared" si="195"/>
        <v>2550.5129999999999</v>
      </c>
      <c r="BD31" s="101">
        <v>1.3748</v>
      </c>
      <c r="BE31" s="101">
        <f t="shared" si="196"/>
        <v>2550.5129999999999</v>
      </c>
      <c r="BF31" s="101">
        <v>0.88859999999999995</v>
      </c>
      <c r="BG31" s="101">
        <f t="shared" si="197"/>
        <v>2550.5129999999999</v>
      </c>
      <c r="BH31" s="101">
        <v>0.57440000000000002</v>
      </c>
      <c r="BI31" s="101">
        <f t="shared" si="198"/>
        <v>2550.5129999999999</v>
      </c>
      <c r="BJ31" s="171">
        <v>0.37119999999999997</v>
      </c>
      <c r="BK31" s="184">
        <f t="shared" si="199"/>
        <v>2550.5129999999999</v>
      </c>
      <c r="BL31" s="184">
        <v>0.24</v>
      </c>
      <c r="BM31" s="184">
        <f t="shared" si="200"/>
        <v>2550.5129999999999</v>
      </c>
      <c r="BN31" s="184">
        <v>0.15509999999999999</v>
      </c>
      <c r="BO31" s="184">
        <f t="shared" si="201"/>
        <v>2550.5129999999999</v>
      </c>
      <c r="BP31" s="184">
        <v>0.1002</v>
      </c>
      <c r="BQ31" s="184">
        <f t="shared" si="202"/>
        <v>2550.5129999999999</v>
      </c>
      <c r="BR31" s="171">
        <v>6.4799999999999996E-2</v>
      </c>
      <c r="BS31" s="185">
        <f t="shared" si="203"/>
        <v>2550.5129999999999</v>
      </c>
      <c r="BT31" s="185">
        <v>4.19E-2</v>
      </c>
      <c r="BU31" s="185">
        <f t="shared" si="204"/>
        <v>2550.5129999999999</v>
      </c>
      <c r="BV31" s="185">
        <v>2.7099999999999999E-2</v>
      </c>
      <c r="BW31" s="185">
        <f t="shared" si="205"/>
        <v>2550.5129999999999</v>
      </c>
    </row>
    <row r="32" spans="1:75" ht="15" customHeight="1" x14ac:dyDescent="0.25">
      <c r="A32" s="42" t="s">
        <v>22</v>
      </c>
      <c r="B32" s="78">
        <v>6113</v>
      </c>
      <c r="C32" s="78">
        <v>2</v>
      </c>
      <c r="D32" s="86">
        <f>(LARGE('Annual Heat Inputs'!D32:K32,1)+LARGE('Annual Heat Inputs'!D32:K32,2)+LARGE('Annual Heat Inputs'!D32:K32,3))/3</f>
        <v>37316997.961666666</v>
      </c>
      <c r="E32" s="87">
        <v>1165162556</v>
      </c>
      <c r="F32" s="88">
        <f t="shared" si="9"/>
        <v>3.2027289041776132E-2</v>
      </c>
      <c r="G32" s="97">
        <v>105171</v>
      </c>
      <c r="H32" s="97">
        <f t="shared" si="0"/>
        <v>3368.3420158126373</v>
      </c>
      <c r="I32" s="97">
        <f>MIN(H32,'NOx Annual Emissions'!L32,'Annual NOx Consent Decree Caps '!D32,' Retirement Adjustments'!D32)</f>
        <v>2953.1120000000001</v>
      </c>
      <c r="J32" s="101">
        <v>31441.621800000001</v>
      </c>
      <c r="K32" s="101">
        <f t="shared" si="173"/>
        <v>2953.1120000000001</v>
      </c>
      <c r="L32" s="101">
        <v>20322.244699999999</v>
      </c>
      <c r="M32" s="101">
        <f t="shared" si="174"/>
        <v>2953.1120000000001</v>
      </c>
      <c r="N32" s="101">
        <v>13135.252200000001</v>
      </c>
      <c r="O32" s="101">
        <f t="shared" si="175"/>
        <v>2953.1120000000001</v>
      </c>
      <c r="P32" s="124">
        <v>8489.9503999999997</v>
      </c>
      <c r="Q32" s="101">
        <f t="shared" si="176"/>
        <v>2953.1120000000001</v>
      </c>
      <c r="R32" s="101">
        <v>5487.4665999999997</v>
      </c>
      <c r="S32" s="101">
        <f t="shared" si="177"/>
        <v>2953.1120000000001</v>
      </c>
      <c r="T32" s="101">
        <v>3546.8157000000001</v>
      </c>
      <c r="U32" s="101">
        <f t="shared" si="178"/>
        <v>2953.1120000000001</v>
      </c>
      <c r="V32" s="101">
        <v>2292.4789999999998</v>
      </c>
      <c r="W32" s="101">
        <f t="shared" si="179"/>
        <v>2953.1120000000001</v>
      </c>
      <c r="X32" s="101">
        <v>1481.7402999999999</v>
      </c>
      <c r="Y32" s="101">
        <f t="shared" si="180"/>
        <v>2953.1120000000001</v>
      </c>
      <c r="Z32" s="101">
        <v>957.72059999999999</v>
      </c>
      <c r="AA32" s="101">
        <f t="shared" si="181"/>
        <v>2953.1120000000001</v>
      </c>
      <c r="AB32" s="101">
        <v>619.0213</v>
      </c>
      <c r="AC32" s="101">
        <f t="shared" si="182"/>
        <v>2953.1120000000001</v>
      </c>
      <c r="AD32" s="101">
        <v>400.1035</v>
      </c>
      <c r="AE32" s="101">
        <f t="shared" si="183"/>
        <v>2953.1120000000001</v>
      </c>
      <c r="AF32" s="101">
        <v>258.60629999999998</v>
      </c>
      <c r="AG32" s="101">
        <f t="shared" si="184"/>
        <v>2953.1120000000001</v>
      </c>
      <c r="AH32" s="101">
        <v>167.1497</v>
      </c>
      <c r="AI32" s="101">
        <f t="shared" si="185"/>
        <v>2953.1120000000001</v>
      </c>
      <c r="AJ32" s="101">
        <v>108.03700000000001</v>
      </c>
      <c r="AK32" s="101">
        <f t="shared" si="186"/>
        <v>2953.1120000000001</v>
      </c>
      <c r="AL32" s="101">
        <v>69.829599999999999</v>
      </c>
      <c r="AM32" s="101">
        <f t="shared" si="187"/>
        <v>2953.1120000000001</v>
      </c>
      <c r="AN32" s="101">
        <v>45.1342</v>
      </c>
      <c r="AO32" s="101">
        <f t="shared" si="188"/>
        <v>2953.1120000000001</v>
      </c>
      <c r="AP32" s="101">
        <v>29.1724</v>
      </c>
      <c r="AQ32" s="101">
        <f t="shared" si="189"/>
        <v>2953.1120000000001</v>
      </c>
      <c r="AR32" s="101">
        <v>18.855599999999999</v>
      </c>
      <c r="AS32" s="101">
        <f t="shared" si="190"/>
        <v>2953.1120000000001</v>
      </c>
      <c r="AT32" s="101">
        <v>12.1873</v>
      </c>
      <c r="AU32" s="101">
        <f t="shared" si="191"/>
        <v>2953.1120000000001</v>
      </c>
      <c r="AV32" s="101">
        <v>7.8772000000000002</v>
      </c>
      <c r="AW32" s="101">
        <f t="shared" si="192"/>
        <v>2953.1120000000001</v>
      </c>
      <c r="AX32" s="101">
        <v>5.0914000000000001</v>
      </c>
      <c r="AY32" s="101">
        <f t="shared" si="193"/>
        <v>2953.1120000000001</v>
      </c>
      <c r="AZ32" s="101">
        <v>3.2907999999999999</v>
      </c>
      <c r="BA32" s="101">
        <f t="shared" si="194"/>
        <v>2953.1120000000001</v>
      </c>
      <c r="BB32" s="101">
        <v>2.1269999999999998</v>
      </c>
      <c r="BC32" s="101">
        <f t="shared" si="195"/>
        <v>2953.1120000000001</v>
      </c>
      <c r="BD32" s="101">
        <v>1.3748</v>
      </c>
      <c r="BE32" s="101">
        <f t="shared" si="196"/>
        <v>2953.1120000000001</v>
      </c>
      <c r="BF32" s="101">
        <v>0.88859999999999995</v>
      </c>
      <c r="BG32" s="101">
        <f t="shared" si="197"/>
        <v>2953.1120000000001</v>
      </c>
      <c r="BH32" s="101">
        <v>0.57440000000000002</v>
      </c>
      <c r="BI32" s="101">
        <f t="shared" si="198"/>
        <v>2953.1120000000001</v>
      </c>
      <c r="BJ32" s="171">
        <v>0.37119999999999997</v>
      </c>
      <c r="BK32" s="184">
        <f t="shared" si="199"/>
        <v>2953.1120000000001</v>
      </c>
      <c r="BL32" s="184">
        <v>0.24</v>
      </c>
      <c r="BM32" s="184">
        <f t="shared" si="200"/>
        <v>2953.1120000000001</v>
      </c>
      <c r="BN32" s="184">
        <v>0.15509999999999999</v>
      </c>
      <c r="BO32" s="184">
        <f t="shared" si="201"/>
        <v>2953.1120000000001</v>
      </c>
      <c r="BP32" s="184">
        <v>0.1002</v>
      </c>
      <c r="BQ32" s="184">
        <f t="shared" si="202"/>
        <v>2953.1120000000001</v>
      </c>
      <c r="BR32" s="171">
        <v>6.4799999999999996E-2</v>
      </c>
      <c r="BS32" s="185">
        <f t="shared" si="203"/>
        <v>2953.1120000000001</v>
      </c>
      <c r="BT32" s="185">
        <v>4.19E-2</v>
      </c>
      <c r="BU32" s="185">
        <f t="shared" si="204"/>
        <v>2953.1120000000001</v>
      </c>
      <c r="BV32" s="185">
        <v>2.7099999999999999E-2</v>
      </c>
      <c r="BW32" s="185">
        <f t="shared" si="205"/>
        <v>2953.1120000000001</v>
      </c>
    </row>
    <row r="33" spans="1:75" ht="15" customHeight="1" x14ac:dyDescent="0.25">
      <c r="A33" s="42" t="s">
        <v>22</v>
      </c>
      <c r="B33" s="78">
        <v>6113</v>
      </c>
      <c r="C33" s="78">
        <v>3</v>
      </c>
      <c r="D33" s="86">
        <f>(LARGE('Annual Heat Inputs'!D33:K33,1)+LARGE('Annual Heat Inputs'!D33:K33,2)+LARGE('Annual Heat Inputs'!D33:K33,3))/3</f>
        <v>36668510.943333335</v>
      </c>
      <c r="E33" s="87">
        <v>1165162556</v>
      </c>
      <c r="F33" s="88">
        <f t="shared" si="9"/>
        <v>3.14707254833319E-2</v>
      </c>
      <c r="G33" s="97">
        <v>105171</v>
      </c>
      <c r="H33" s="97">
        <f t="shared" si="0"/>
        <v>3309.8076698074992</v>
      </c>
      <c r="I33" s="97">
        <f>MIN(H33,'NOx Annual Emissions'!L33,'Annual NOx Consent Decree Caps '!D33,' Retirement Adjustments'!D33)</f>
        <v>3076.6179999999999</v>
      </c>
      <c r="J33" s="101">
        <v>31441.621800000001</v>
      </c>
      <c r="K33" s="101">
        <f t="shared" si="173"/>
        <v>3076.6179999999999</v>
      </c>
      <c r="L33" s="101">
        <v>20322.244699999999</v>
      </c>
      <c r="M33" s="101">
        <f t="shared" si="174"/>
        <v>3076.6179999999999</v>
      </c>
      <c r="N33" s="101">
        <v>13135.252200000001</v>
      </c>
      <c r="O33" s="101">
        <f t="shared" si="175"/>
        <v>3076.6179999999999</v>
      </c>
      <c r="P33" s="124">
        <v>8489.9503999999997</v>
      </c>
      <c r="Q33" s="101">
        <f t="shared" si="176"/>
        <v>3076.6179999999999</v>
      </c>
      <c r="R33" s="101">
        <v>5487.4665999999997</v>
      </c>
      <c r="S33" s="101">
        <f t="shared" si="177"/>
        <v>3076.6179999999999</v>
      </c>
      <c r="T33" s="101">
        <v>3546.8157000000001</v>
      </c>
      <c r="U33" s="101">
        <f t="shared" si="178"/>
        <v>3076.6179999999999</v>
      </c>
      <c r="V33" s="101">
        <v>2292.4789999999998</v>
      </c>
      <c r="W33" s="101">
        <f t="shared" si="179"/>
        <v>3076.6179999999999</v>
      </c>
      <c r="X33" s="101">
        <v>1481.7402999999999</v>
      </c>
      <c r="Y33" s="101">
        <f t="shared" si="180"/>
        <v>3076.6179999999999</v>
      </c>
      <c r="Z33" s="101">
        <v>957.72059999999999</v>
      </c>
      <c r="AA33" s="101">
        <f t="shared" si="181"/>
        <v>3076.6179999999999</v>
      </c>
      <c r="AB33" s="101">
        <v>619.0213</v>
      </c>
      <c r="AC33" s="101">
        <f t="shared" si="182"/>
        <v>3076.6179999999999</v>
      </c>
      <c r="AD33" s="101">
        <v>400.1035</v>
      </c>
      <c r="AE33" s="101">
        <f t="shared" si="183"/>
        <v>3076.6179999999999</v>
      </c>
      <c r="AF33" s="101">
        <v>258.60629999999998</v>
      </c>
      <c r="AG33" s="101">
        <f t="shared" si="184"/>
        <v>3076.6179999999999</v>
      </c>
      <c r="AH33" s="101">
        <v>167.1497</v>
      </c>
      <c r="AI33" s="101">
        <f t="shared" si="185"/>
        <v>3076.6179999999999</v>
      </c>
      <c r="AJ33" s="101">
        <v>108.03700000000001</v>
      </c>
      <c r="AK33" s="101">
        <f t="shared" si="186"/>
        <v>3076.6179999999999</v>
      </c>
      <c r="AL33" s="101">
        <v>69.829599999999999</v>
      </c>
      <c r="AM33" s="101">
        <f t="shared" si="187"/>
        <v>3076.6179999999999</v>
      </c>
      <c r="AN33" s="101">
        <v>45.1342</v>
      </c>
      <c r="AO33" s="101">
        <f t="shared" si="188"/>
        <v>3076.6179999999999</v>
      </c>
      <c r="AP33" s="101">
        <v>29.1724</v>
      </c>
      <c r="AQ33" s="101">
        <f t="shared" si="189"/>
        <v>3076.6179999999999</v>
      </c>
      <c r="AR33" s="101">
        <v>18.855599999999999</v>
      </c>
      <c r="AS33" s="101">
        <f t="shared" si="190"/>
        <v>3076.6179999999999</v>
      </c>
      <c r="AT33" s="101">
        <v>12.1873</v>
      </c>
      <c r="AU33" s="101">
        <f t="shared" si="191"/>
        <v>3076.6179999999999</v>
      </c>
      <c r="AV33" s="101">
        <v>7.8772000000000002</v>
      </c>
      <c r="AW33" s="101">
        <f t="shared" si="192"/>
        <v>3076.6179999999999</v>
      </c>
      <c r="AX33" s="101">
        <v>5.0914000000000001</v>
      </c>
      <c r="AY33" s="101">
        <f t="shared" si="193"/>
        <v>3076.6179999999999</v>
      </c>
      <c r="AZ33" s="101">
        <v>3.2907999999999999</v>
      </c>
      <c r="BA33" s="101">
        <f t="shared" si="194"/>
        <v>3076.6179999999999</v>
      </c>
      <c r="BB33" s="101">
        <v>2.1269999999999998</v>
      </c>
      <c r="BC33" s="101">
        <f t="shared" si="195"/>
        <v>3076.6179999999999</v>
      </c>
      <c r="BD33" s="101">
        <v>1.3748</v>
      </c>
      <c r="BE33" s="101">
        <f t="shared" si="196"/>
        <v>3076.6179999999999</v>
      </c>
      <c r="BF33" s="101">
        <v>0.88859999999999995</v>
      </c>
      <c r="BG33" s="101">
        <f t="shared" si="197"/>
        <v>3076.6179999999999</v>
      </c>
      <c r="BH33" s="101">
        <v>0.57440000000000002</v>
      </c>
      <c r="BI33" s="101">
        <f t="shared" si="198"/>
        <v>3076.6179999999999</v>
      </c>
      <c r="BJ33" s="171">
        <v>0.37119999999999997</v>
      </c>
      <c r="BK33" s="184">
        <f t="shared" si="199"/>
        <v>3076.6179999999999</v>
      </c>
      <c r="BL33" s="184">
        <v>0.24</v>
      </c>
      <c r="BM33" s="184">
        <f t="shared" si="200"/>
        <v>3076.6179999999999</v>
      </c>
      <c r="BN33" s="184">
        <v>0.15509999999999999</v>
      </c>
      <c r="BO33" s="184">
        <f t="shared" si="201"/>
        <v>3076.6179999999999</v>
      </c>
      <c r="BP33" s="184">
        <v>0.1002</v>
      </c>
      <c r="BQ33" s="184">
        <f t="shared" si="202"/>
        <v>3076.6179999999999</v>
      </c>
      <c r="BR33" s="171">
        <v>6.4799999999999996E-2</v>
      </c>
      <c r="BS33" s="185">
        <f t="shared" si="203"/>
        <v>3076.6179999999999</v>
      </c>
      <c r="BT33" s="185">
        <v>4.19E-2</v>
      </c>
      <c r="BU33" s="185">
        <f t="shared" si="204"/>
        <v>3076.6179999999999</v>
      </c>
      <c r="BV33" s="185">
        <v>2.7099999999999999E-2</v>
      </c>
      <c r="BW33" s="185">
        <f t="shared" si="205"/>
        <v>3076.6179999999999</v>
      </c>
    </row>
    <row r="34" spans="1:75" ht="15" customHeight="1" x14ac:dyDescent="0.25">
      <c r="A34" s="42" t="s">
        <v>22</v>
      </c>
      <c r="B34" s="78">
        <v>6113</v>
      </c>
      <c r="C34" s="78">
        <v>4</v>
      </c>
      <c r="D34" s="86">
        <f>(LARGE('Annual Heat Inputs'!D34:K34,1)+LARGE('Annual Heat Inputs'!D34:K34,2)+LARGE('Annual Heat Inputs'!D34:K34,3))/3</f>
        <v>35608937.206333332</v>
      </c>
      <c r="E34" s="87">
        <v>1165162556</v>
      </c>
      <c r="F34" s="88">
        <f t="shared" si="9"/>
        <v>3.0561347018032162E-2</v>
      </c>
      <c r="G34" s="97">
        <v>105171</v>
      </c>
      <c r="H34" s="97">
        <f t="shared" si="0"/>
        <v>3214.1674272334603</v>
      </c>
      <c r="I34" s="97">
        <f>MIN(H34,'NOx Annual Emissions'!L34,'Annual NOx Consent Decree Caps '!D34,' Retirement Adjustments'!D34)</f>
        <v>2282.922</v>
      </c>
      <c r="J34" s="101">
        <v>31441.621800000001</v>
      </c>
      <c r="K34" s="101">
        <f t="shared" si="173"/>
        <v>2282.922</v>
      </c>
      <c r="L34" s="101">
        <v>20322.244699999999</v>
      </c>
      <c r="M34" s="101">
        <f t="shared" si="174"/>
        <v>2282.922</v>
      </c>
      <c r="N34" s="101">
        <v>13135.252200000001</v>
      </c>
      <c r="O34" s="101">
        <f t="shared" si="175"/>
        <v>2282.922</v>
      </c>
      <c r="P34" s="124">
        <v>8489.9503999999997</v>
      </c>
      <c r="Q34" s="101">
        <f t="shared" si="176"/>
        <v>2282.922</v>
      </c>
      <c r="R34" s="101">
        <v>5487.4665999999997</v>
      </c>
      <c r="S34" s="101">
        <f t="shared" si="177"/>
        <v>2282.922</v>
      </c>
      <c r="T34" s="101">
        <v>3546.8157000000001</v>
      </c>
      <c r="U34" s="101">
        <f t="shared" si="178"/>
        <v>2282.922</v>
      </c>
      <c r="V34" s="101">
        <v>2292.4789999999998</v>
      </c>
      <c r="W34" s="101">
        <f t="shared" si="179"/>
        <v>2282.922</v>
      </c>
      <c r="X34" s="101">
        <v>1481.7402999999999</v>
      </c>
      <c r="Y34" s="101">
        <f t="shared" si="180"/>
        <v>2282.922</v>
      </c>
      <c r="Z34" s="101">
        <v>957.72059999999999</v>
      </c>
      <c r="AA34" s="101">
        <f t="shared" si="181"/>
        <v>2282.922</v>
      </c>
      <c r="AB34" s="101">
        <v>619.0213</v>
      </c>
      <c r="AC34" s="101">
        <f t="shared" si="182"/>
        <v>2282.922</v>
      </c>
      <c r="AD34" s="101">
        <v>400.1035</v>
      </c>
      <c r="AE34" s="101">
        <f t="shared" si="183"/>
        <v>2282.922</v>
      </c>
      <c r="AF34" s="101">
        <v>258.60629999999998</v>
      </c>
      <c r="AG34" s="101">
        <f t="shared" si="184"/>
        <v>2282.922</v>
      </c>
      <c r="AH34" s="101">
        <v>167.1497</v>
      </c>
      <c r="AI34" s="101">
        <f t="shared" si="185"/>
        <v>2282.922</v>
      </c>
      <c r="AJ34" s="101">
        <v>108.03700000000001</v>
      </c>
      <c r="AK34" s="101">
        <f t="shared" si="186"/>
        <v>2282.922</v>
      </c>
      <c r="AL34" s="101">
        <v>69.829599999999999</v>
      </c>
      <c r="AM34" s="101">
        <f t="shared" si="187"/>
        <v>2282.922</v>
      </c>
      <c r="AN34" s="101">
        <v>45.1342</v>
      </c>
      <c r="AO34" s="101">
        <f t="shared" si="188"/>
        <v>2282.922</v>
      </c>
      <c r="AP34" s="101">
        <v>29.1724</v>
      </c>
      <c r="AQ34" s="101">
        <f t="shared" si="189"/>
        <v>2282.922</v>
      </c>
      <c r="AR34" s="101">
        <v>18.855599999999999</v>
      </c>
      <c r="AS34" s="101">
        <f t="shared" si="190"/>
        <v>2282.922</v>
      </c>
      <c r="AT34" s="101">
        <v>12.1873</v>
      </c>
      <c r="AU34" s="101">
        <f t="shared" si="191"/>
        <v>2282.922</v>
      </c>
      <c r="AV34" s="101">
        <v>7.8772000000000002</v>
      </c>
      <c r="AW34" s="101">
        <f t="shared" si="192"/>
        <v>2282.922</v>
      </c>
      <c r="AX34" s="101">
        <v>5.0914000000000001</v>
      </c>
      <c r="AY34" s="101">
        <f t="shared" si="193"/>
        <v>2282.922</v>
      </c>
      <c r="AZ34" s="101">
        <v>3.2907999999999999</v>
      </c>
      <c r="BA34" s="101">
        <f t="shared" si="194"/>
        <v>2282.922</v>
      </c>
      <c r="BB34" s="101">
        <v>2.1269999999999998</v>
      </c>
      <c r="BC34" s="101">
        <f t="shared" si="195"/>
        <v>2282.922</v>
      </c>
      <c r="BD34" s="101">
        <v>1.3748</v>
      </c>
      <c r="BE34" s="101">
        <f t="shared" si="196"/>
        <v>2282.922</v>
      </c>
      <c r="BF34" s="101">
        <v>0.88859999999999995</v>
      </c>
      <c r="BG34" s="101">
        <f t="shared" si="197"/>
        <v>2282.922</v>
      </c>
      <c r="BH34" s="101">
        <v>0.57440000000000002</v>
      </c>
      <c r="BI34" s="101">
        <f t="shared" si="198"/>
        <v>2282.922</v>
      </c>
      <c r="BJ34" s="171">
        <v>0.37119999999999997</v>
      </c>
      <c r="BK34" s="184">
        <f t="shared" si="199"/>
        <v>2282.922</v>
      </c>
      <c r="BL34" s="184">
        <v>0.24</v>
      </c>
      <c r="BM34" s="184">
        <f t="shared" si="200"/>
        <v>2282.922</v>
      </c>
      <c r="BN34" s="184">
        <v>0.15509999999999999</v>
      </c>
      <c r="BO34" s="184">
        <f t="shared" si="201"/>
        <v>2282.922</v>
      </c>
      <c r="BP34" s="184">
        <v>0.1002</v>
      </c>
      <c r="BQ34" s="184">
        <f t="shared" si="202"/>
        <v>2282.922</v>
      </c>
      <c r="BR34" s="171">
        <v>6.4799999999999996E-2</v>
      </c>
      <c r="BS34" s="185">
        <f t="shared" si="203"/>
        <v>2282.922</v>
      </c>
      <c r="BT34" s="185">
        <v>4.19E-2</v>
      </c>
      <c r="BU34" s="185">
        <f t="shared" si="204"/>
        <v>2282.922</v>
      </c>
      <c r="BV34" s="185">
        <v>2.7099999999999999E-2</v>
      </c>
      <c r="BW34" s="185">
        <f t="shared" si="205"/>
        <v>2282.922</v>
      </c>
    </row>
    <row r="35" spans="1:75" ht="15" customHeight="1" x14ac:dyDescent="0.25">
      <c r="A35" s="42" t="s">
        <v>22</v>
      </c>
      <c r="B35" s="78">
        <v>6113</v>
      </c>
      <c r="C35" s="78">
        <v>5</v>
      </c>
      <c r="D35" s="86">
        <f>(LARGE('Annual Heat Inputs'!D35:K35,1)+LARGE('Annual Heat Inputs'!D35:K35,2)+LARGE('Annual Heat Inputs'!D35:K35,3))/3</f>
        <v>33259313.532333333</v>
      </c>
      <c r="E35" s="87">
        <v>1165162556</v>
      </c>
      <c r="F35" s="88">
        <f t="shared" si="9"/>
        <v>2.8544784039844593E-2</v>
      </c>
      <c r="G35" s="97">
        <v>105171</v>
      </c>
      <c r="H35" s="97">
        <f t="shared" si="0"/>
        <v>3002.0834822544957</v>
      </c>
      <c r="I35" s="97">
        <f>MIN(H35,'NOx Annual Emissions'!L35,'Annual NOx Consent Decree Caps '!D35,' Retirement Adjustments'!D35)</f>
        <v>3002.0834822544957</v>
      </c>
      <c r="J35" s="101">
        <v>31441.621800000001</v>
      </c>
      <c r="K35" s="101">
        <f>PRODUCT(F35,J35)+H35</f>
        <v>3899.5777863979656</v>
      </c>
      <c r="L35" s="101">
        <v>20322.244699999999</v>
      </c>
      <c r="M35" s="100">
        <f>PRODUCT(F35,L35)+K35</f>
        <v>4479.6718725643423</v>
      </c>
      <c r="N35" s="101">
        <v>13135.252200000001</v>
      </c>
      <c r="O35" s="100">
        <f t="shared" ref="O35" si="206">PRODUCT(F35,N35)+M35</f>
        <v>4854.6148099222355</v>
      </c>
      <c r="P35" s="124">
        <v>8489.9503999999997</v>
      </c>
      <c r="Q35" s="100">
        <f>PRODUCT(F35,P35)+O35</f>
        <v>5096.9586105992275</v>
      </c>
      <c r="R35" s="101">
        <v>5487.4665999999997</v>
      </c>
      <c r="S35" s="100">
        <f>PRODUCT(F35,R35)+Q35</f>
        <v>5253.5971596220879</v>
      </c>
      <c r="T35" s="101">
        <v>3546.8157000000001</v>
      </c>
      <c r="U35" s="124">
        <f>PRODUCT(F35,T35)+S35</f>
        <v>5354.8402478077178</v>
      </c>
      <c r="V35" s="101">
        <v>2292.4789999999998</v>
      </c>
      <c r="W35" s="100">
        <f>PRODUCT(F35,V35)+U35</f>
        <v>5420.2785657785971</v>
      </c>
      <c r="X35" s="101">
        <v>1481.7402999999999</v>
      </c>
      <c r="Y35" s="100">
        <f>PRODUCT(F35,X35)+W35</f>
        <v>5462.5745226452318</v>
      </c>
      <c r="Z35" s="101">
        <v>957.72059999999999</v>
      </c>
      <c r="AA35" s="100">
        <f>PRODUCT(F35,Z35)+Y35</f>
        <v>5489.912450342742</v>
      </c>
      <c r="AB35" s="101">
        <v>619.0213</v>
      </c>
      <c r="AC35" s="100">
        <f>PRODUCT(F35,AB35)+AA35</f>
        <v>5507.5822796673056</v>
      </c>
      <c r="AD35" s="101">
        <v>400.1035</v>
      </c>
      <c r="AE35" s="100">
        <f>PRODUCT(F35,AD35)+AC35</f>
        <v>5519.0031476683916</v>
      </c>
      <c r="AF35" s="101">
        <v>258.60629999999998</v>
      </c>
      <c r="AG35" s="100">
        <f>PRODUCT(F35,AF35)+AE35</f>
        <v>5526.3850086532348</v>
      </c>
      <c r="AH35" s="101">
        <v>167.1497</v>
      </c>
      <c r="AI35" s="100">
        <f>PRODUCT(F35,AH35)+AG35</f>
        <v>5531.1562607420592</v>
      </c>
      <c r="AJ35" s="101">
        <v>108.03700000000001</v>
      </c>
      <c r="AK35" s="100">
        <f>PRODUCT(F35,AJ35)+AI35</f>
        <v>5534.2401535753716</v>
      </c>
      <c r="AL35" s="101">
        <v>69.829599999999999</v>
      </c>
      <c r="AM35" s="100">
        <f>PRODUCT(F35,AL35)+AK35</f>
        <v>5536.2334244269605</v>
      </c>
      <c r="AN35" s="101">
        <v>45.1342</v>
      </c>
      <c r="AO35" s="100">
        <f>PRODUCT(F35,AN35)+AM35</f>
        <v>5537.5217704187717</v>
      </c>
      <c r="AP35" s="101">
        <v>29.1724</v>
      </c>
      <c r="AQ35" s="100">
        <f>PRODUCT(F35,AP35)+AO35</f>
        <v>5538.3544902766953</v>
      </c>
      <c r="AR35" s="101">
        <v>18.855599999999999</v>
      </c>
      <c r="AS35" s="100">
        <f>PRODUCT(F35,AR35)+AQ35</f>
        <v>5538.8927193066365</v>
      </c>
      <c r="AT35" s="101">
        <v>12.1873</v>
      </c>
      <c r="AU35" s="101">
        <f>PRODUCT(F35,AT35)+AS35</f>
        <v>5539.2406031531655</v>
      </c>
      <c r="AV35" s="101">
        <v>7.8772000000000002</v>
      </c>
      <c r="AW35" s="101">
        <f>PRODUCT(F35,AV35)+AU35</f>
        <v>5539.465456126004</v>
      </c>
      <c r="AX35" s="101">
        <v>5.0914000000000001</v>
      </c>
      <c r="AY35" s="101">
        <f>PRODUCT(F35,AX35)+AW35</f>
        <v>5539.6107890394642</v>
      </c>
      <c r="AZ35" s="101">
        <v>3.2907999999999999</v>
      </c>
      <c r="BA35" s="101">
        <f>PRODUCT(F35,AZ35)+AY35</f>
        <v>5539.7047242147828</v>
      </c>
      <c r="BB35" s="101">
        <v>2.1269999999999998</v>
      </c>
      <c r="BC35" s="101">
        <f>PRODUCT(F35,BB35)+BA35</f>
        <v>5539.7654389704358</v>
      </c>
      <c r="BD35" s="101">
        <v>1.3748</v>
      </c>
      <c r="BE35" s="101">
        <f>PRODUCT(F35,BD35)+BC35</f>
        <v>5539.8046823395334</v>
      </c>
      <c r="BF35" s="101">
        <v>0.88859999999999995</v>
      </c>
      <c r="BG35" s="101">
        <f>PRODUCT(F35,BF35)+BE35</f>
        <v>5539.8300472346309</v>
      </c>
      <c r="BH35" s="101">
        <v>0.57440000000000002</v>
      </c>
      <c r="BI35" s="101">
        <f>PRODUCT(F35,BH35)+BG35</f>
        <v>5539.8464433585832</v>
      </c>
      <c r="BJ35" s="171">
        <v>0.37119999999999997</v>
      </c>
      <c r="BK35" s="184">
        <f>PRODUCT(F35,BJ35)+BI35</f>
        <v>5539.8570391824187</v>
      </c>
      <c r="BL35" s="184">
        <v>0.24</v>
      </c>
      <c r="BM35" s="184">
        <f>PRODUCT(F35,BL35)+BK35</f>
        <v>5539.8638899305879</v>
      </c>
      <c r="BN35" s="184">
        <v>0.15509999999999999</v>
      </c>
      <c r="BO35" s="184">
        <f>PRODUCT(F35,BN35)+BM35</f>
        <v>5539.8683172265928</v>
      </c>
      <c r="BP35" s="184">
        <v>0.1002</v>
      </c>
      <c r="BQ35" s="184">
        <f>PRODUCT(F35,BP35)+BO35</f>
        <v>5539.8711774139538</v>
      </c>
      <c r="BR35" s="171">
        <v>6.4799999999999996E-2</v>
      </c>
      <c r="BS35" s="185">
        <f>PRODUCT(F35,BR35)+BQ35</f>
        <v>5539.8730271159593</v>
      </c>
      <c r="BT35" s="185">
        <v>4.19E-2</v>
      </c>
      <c r="BU35" s="185">
        <f>PRODUCT(F35,BT35)+BS35</f>
        <v>5539.8742231424103</v>
      </c>
      <c r="BV35" s="185">
        <v>2.7099999999999999E-2</v>
      </c>
      <c r="BW35" s="185">
        <f>PRODUCT(F35,BV35)+BU35</f>
        <v>5539.8749967060576</v>
      </c>
    </row>
    <row r="36" spans="1:75" ht="15" customHeight="1" x14ac:dyDescent="0.25">
      <c r="A36" s="42" t="s">
        <v>23</v>
      </c>
      <c r="B36" s="78">
        <v>7763</v>
      </c>
      <c r="C36" s="78">
        <v>1</v>
      </c>
      <c r="D36" s="86">
        <f>(LARGE('Annual Heat Inputs'!D36:K36,1)+LARGE('Annual Heat Inputs'!D36:K36,2)+LARGE('Annual Heat Inputs'!D36:K36,3))/3</f>
        <v>874485.85066666675</v>
      </c>
      <c r="E36" s="87">
        <v>1165162556</v>
      </c>
      <c r="F36" s="88">
        <f t="shared" si="9"/>
        <v>7.5052690816702385E-4</v>
      </c>
      <c r="G36" s="97">
        <v>105171</v>
      </c>
      <c r="H36" s="97">
        <f t="shared" si="0"/>
        <v>78.933665458834071</v>
      </c>
      <c r="I36" s="97">
        <f>MIN(H36,'NOx Annual Emissions'!L36,'Annual NOx Consent Decree Caps '!D36,' Retirement Adjustments'!D36)</f>
        <v>43.728000000000002</v>
      </c>
      <c r="J36" s="101">
        <v>31441.621800000001</v>
      </c>
      <c r="K36" s="101">
        <f t="shared" ref="K36:K43" si="207">I36</f>
        <v>43.728000000000002</v>
      </c>
      <c r="L36" s="101">
        <v>20322.244699999999</v>
      </c>
      <c r="M36" s="101">
        <f t="shared" ref="M36:M42" si="208">K36</f>
        <v>43.728000000000002</v>
      </c>
      <c r="N36" s="101">
        <v>13135.252200000001</v>
      </c>
      <c r="O36" s="101">
        <f t="shared" ref="O36:O42" si="209">M36</f>
        <v>43.728000000000002</v>
      </c>
      <c r="P36" s="124">
        <v>8489.9503999999997</v>
      </c>
      <c r="Q36" s="101">
        <f t="shared" ref="Q36:Q43" si="210">O36</f>
        <v>43.728000000000002</v>
      </c>
      <c r="R36" s="101">
        <v>5487.4665999999997</v>
      </c>
      <c r="S36" s="101">
        <f t="shared" ref="S36:S42" si="211">Q36</f>
        <v>43.728000000000002</v>
      </c>
      <c r="T36" s="101">
        <v>3546.8157000000001</v>
      </c>
      <c r="U36" s="101">
        <f t="shared" ref="U36:U42" si="212">S36</f>
        <v>43.728000000000002</v>
      </c>
      <c r="V36" s="101">
        <v>2292.4789999999998</v>
      </c>
      <c r="W36" s="101">
        <f t="shared" ref="W36:W42" si="213">U36</f>
        <v>43.728000000000002</v>
      </c>
      <c r="X36" s="101">
        <v>1481.7402999999999</v>
      </c>
      <c r="Y36" s="101">
        <f t="shared" ref="Y36:Y42" si="214">W36</f>
        <v>43.728000000000002</v>
      </c>
      <c r="Z36" s="101">
        <v>957.72059999999999</v>
      </c>
      <c r="AA36" s="101">
        <f t="shared" ref="AA36:AA42" si="215">Y36</f>
        <v>43.728000000000002</v>
      </c>
      <c r="AB36" s="101">
        <v>619.0213</v>
      </c>
      <c r="AC36" s="101">
        <f t="shared" ref="AC36:AC42" si="216">AA36</f>
        <v>43.728000000000002</v>
      </c>
      <c r="AD36" s="101">
        <v>400.1035</v>
      </c>
      <c r="AE36" s="101">
        <f t="shared" ref="AE36:AE42" si="217">AC36</f>
        <v>43.728000000000002</v>
      </c>
      <c r="AF36" s="101">
        <v>258.60629999999998</v>
      </c>
      <c r="AG36" s="101">
        <f t="shared" ref="AG36:AG42" si="218">AE36</f>
        <v>43.728000000000002</v>
      </c>
      <c r="AH36" s="101">
        <v>167.1497</v>
      </c>
      <c r="AI36" s="101">
        <f t="shared" ref="AI36:AI42" si="219">AG36</f>
        <v>43.728000000000002</v>
      </c>
      <c r="AJ36" s="101">
        <v>108.03700000000001</v>
      </c>
      <c r="AK36" s="101">
        <f t="shared" ref="AK36:AK42" si="220">AI36</f>
        <v>43.728000000000002</v>
      </c>
      <c r="AL36" s="101">
        <v>69.829599999999999</v>
      </c>
      <c r="AM36" s="101">
        <f t="shared" ref="AM36:AM42" si="221">AK36</f>
        <v>43.728000000000002</v>
      </c>
      <c r="AN36" s="101">
        <v>45.1342</v>
      </c>
      <c r="AO36" s="101">
        <f t="shared" ref="AO36:AO42" si="222">AM36</f>
        <v>43.728000000000002</v>
      </c>
      <c r="AP36" s="101">
        <v>29.1724</v>
      </c>
      <c r="AQ36" s="101">
        <f t="shared" ref="AQ36:AQ42" si="223">AO36</f>
        <v>43.728000000000002</v>
      </c>
      <c r="AR36" s="101">
        <v>18.855599999999999</v>
      </c>
      <c r="AS36" s="101">
        <f t="shared" ref="AS36:AS42" si="224">AQ36</f>
        <v>43.728000000000002</v>
      </c>
      <c r="AT36" s="101">
        <v>12.1873</v>
      </c>
      <c r="AU36" s="101">
        <f t="shared" ref="AU36:AU42" si="225">AS36</f>
        <v>43.728000000000002</v>
      </c>
      <c r="AV36" s="101">
        <v>7.8772000000000002</v>
      </c>
      <c r="AW36" s="101">
        <f t="shared" ref="AW36:AW42" si="226">AU36</f>
        <v>43.728000000000002</v>
      </c>
      <c r="AX36" s="101">
        <v>5.0914000000000001</v>
      </c>
      <c r="AY36" s="101">
        <f t="shared" ref="AY36:AY43" si="227">AW36</f>
        <v>43.728000000000002</v>
      </c>
      <c r="AZ36" s="101">
        <v>3.2907999999999999</v>
      </c>
      <c r="BA36" s="101">
        <f t="shared" ref="BA36:BA43" si="228">AY36</f>
        <v>43.728000000000002</v>
      </c>
      <c r="BB36" s="101">
        <v>2.1269999999999998</v>
      </c>
      <c r="BC36" s="101">
        <f t="shared" ref="BC36:BC43" si="229">BA36</f>
        <v>43.728000000000002</v>
      </c>
      <c r="BD36" s="101">
        <v>1.3748</v>
      </c>
      <c r="BE36" s="101">
        <f t="shared" ref="BE36:BE43" si="230">BC36</f>
        <v>43.728000000000002</v>
      </c>
      <c r="BF36" s="101">
        <v>0.88859999999999995</v>
      </c>
      <c r="BG36" s="101">
        <f t="shared" ref="BG36:BG43" si="231">BE36</f>
        <v>43.728000000000002</v>
      </c>
      <c r="BH36" s="101">
        <v>0.57440000000000002</v>
      </c>
      <c r="BI36" s="101">
        <f t="shared" ref="BI36:BI42" si="232">BG36</f>
        <v>43.728000000000002</v>
      </c>
      <c r="BJ36" s="171">
        <v>0.37119999999999997</v>
      </c>
      <c r="BK36" s="184">
        <f t="shared" ref="BK36:BK42" si="233">BI36</f>
        <v>43.728000000000002</v>
      </c>
      <c r="BL36" s="184">
        <v>0.24</v>
      </c>
      <c r="BM36" s="184">
        <f t="shared" ref="BM36:BM42" si="234">BK36</f>
        <v>43.728000000000002</v>
      </c>
      <c r="BN36" s="184">
        <v>0.15509999999999999</v>
      </c>
      <c r="BO36" s="184">
        <f t="shared" ref="BO36:BO42" si="235">BM36</f>
        <v>43.728000000000002</v>
      </c>
      <c r="BP36" s="184">
        <v>0.1002</v>
      </c>
      <c r="BQ36" s="184">
        <f t="shared" ref="BQ36:BQ42" si="236">BO36</f>
        <v>43.728000000000002</v>
      </c>
      <c r="BR36" s="171">
        <v>6.4799999999999996E-2</v>
      </c>
      <c r="BS36" s="185">
        <f t="shared" ref="BS36:BS42" si="237">BQ36</f>
        <v>43.728000000000002</v>
      </c>
      <c r="BT36" s="185">
        <v>4.19E-2</v>
      </c>
      <c r="BU36" s="185">
        <f t="shared" ref="BU36:BU42" si="238">BS36</f>
        <v>43.728000000000002</v>
      </c>
      <c r="BV36" s="185">
        <v>2.7099999999999999E-2</v>
      </c>
      <c r="BW36" s="185">
        <f t="shared" ref="BW36:BW42" si="239">BU36</f>
        <v>43.728000000000002</v>
      </c>
    </row>
    <row r="37" spans="1:75" ht="15" customHeight="1" x14ac:dyDescent="0.25">
      <c r="A37" s="42" t="s">
        <v>23</v>
      </c>
      <c r="B37" s="78">
        <v>7763</v>
      </c>
      <c r="C37" s="78">
        <v>2</v>
      </c>
      <c r="D37" s="86">
        <f>(LARGE('Annual Heat Inputs'!D37:K37,1)+LARGE('Annual Heat Inputs'!D37:K37,2)+LARGE('Annual Heat Inputs'!D37:K37,3))/3</f>
        <v>1022454.7946666667</v>
      </c>
      <c r="E37" s="87">
        <v>1165162556</v>
      </c>
      <c r="F37" s="88">
        <f t="shared" si="9"/>
        <v>8.7752115737116658E-4</v>
      </c>
      <c r="G37" s="97">
        <v>105171</v>
      </c>
      <c r="H37" s="97">
        <f t="shared" si="0"/>
        <v>92.289777641882964</v>
      </c>
      <c r="I37" s="97">
        <f>MIN(H37,'NOx Annual Emissions'!L37,'Annual NOx Consent Decree Caps '!D37,' Retirement Adjustments'!D37)</f>
        <v>46.545000000000002</v>
      </c>
      <c r="J37" s="101">
        <v>31441.621800000001</v>
      </c>
      <c r="K37" s="101">
        <f t="shared" si="207"/>
        <v>46.545000000000002</v>
      </c>
      <c r="L37" s="101">
        <v>20322.244699999999</v>
      </c>
      <c r="M37" s="101">
        <f t="shared" si="208"/>
        <v>46.545000000000002</v>
      </c>
      <c r="N37" s="101">
        <v>13135.252200000001</v>
      </c>
      <c r="O37" s="101">
        <f t="shared" si="209"/>
        <v>46.545000000000002</v>
      </c>
      <c r="P37" s="124">
        <v>8489.9503999999997</v>
      </c>
      <c r="Q37" s="101">
        <f t="shared" si="210"/>
        <v>46.545000000000002</v>
      </c>
      <c r="R37" s="101">
        <v>5487.4665999999997</v>
      </c>
      <c r="S37" s="101">
        <f t="shared" si="211"/>
        <v>46.545000000000002</v>
      </c>
      <c r="T37" s="101">
        <v>3546.8157000000001</v>
      </c>
      <c r="U37" s="101">
        <f t="shared" si="212"/>
        <v>46.545000000000002</v>
      </c>
      <c r="V37" s="101">
        <v>2292.4789999999998</v>
      </c>
      <c r="W37" s="101">
        <f t="shared" si="213"/>
        <v>46.545000000000002</v>
      </c>
      <c r="X37" s="101">
        <v>1481.7402999999999</v>
      </c>
      <c r="Y37" s="101">
        <f t="shared" si="214"/>
        <v>46.545000000000002</v>
      </c>
      <c r="Z37" s="101">
        <v>957.72059999999999</v>
      </c>
      <c r="AA37" s="101">
        <f t="shared" si="215"/>
        <v>46.545000000000002</v>
      </c>
      <c r="AB37" s="101">
        <v>619.0213</v>
      </c>
      <c r="AC37" s="101">
        <f t="shared" si="216"/>
        <v>46.545000000000002</v>
      </c>
      <c r="AD37" s="101">
        <v>400.1035</v>
      </c>
      <c r="AE37" s="101">
        <f t="shared" si="217"/>
        <v>46.545000000000002</v>
      </c>
      <c r="AF37" s="101">
        <v>258.60629999999998</v>
      </c>
      <c r="AG37" s="101">
        <f t="shared" si="218"/>
        <v>46.545000000000002</v>
      </c>
      <c r="AH37" s="101">
        <v>167.1497</v>
      </c>
      <c r="AI37" s="101">
        <f t="shared" si="219"/>
        <v>46.545000000000002</v>
      </c>
      <c r="AJ37" s="101">
        <v>108.03700000000001</v>
      </c>
      <c r="AK37" s="101">
        <f t="shared" si="220"/>
        <v>46.545000000000002</v>
      </c>
      <c r="AL37" s="101">
        <v>69.829599999999999</v>
      </c>
      <c r="AM37" s="101">
        <f t="shared" si="221"/>
        <v>46.545000000000002</v>
      </c>
      <c r="AN37" s="101">
        <v>45.1342</v>
      </c>
      <c r="AO37" s="101">
        <f t="shared" si="222"/>
        <v>46.545000000000002</v>
      </c>
      <c r="AP37" s="101">
        <v>29.1724</v>
      </c>
      <c r="AQ37" s="101">
        <f t="shared" si="223"/>
        <v>46.545000000000002</v>
      </c>
      <c r="AR37" s="101">
        <v>18.855599999999999</v>
      </c>
      <c r="AS37" s="101">
        <f t="shared" si="224"/>
        <v>46.545000000000002</v>
      </c>
      <c r="AT37" s="101">
        <v>12.1873</v>
      </c>
      <c r="AU37" s="101">
        <f t="shared" si="225"/>
        <v>46.545000000000002</v>
      </c>
      <c r="AV37" s="101">
        <v>7.8772000000000002</v>
      </c>
      <c r="AW37" s="101">
        <f t="shared" si="226"/>
        <v>46.545000000000002</v>
      </c>
      <c r="AX37" s="101">
        <v>5.0914000000000001</v>
      </c>
      <c r="AY37" s="101">
        <f t="shared" si="227"/>
        <v>46.545000000000002</v>
      </c>
      <c r="AZ37" s="101">
        <v>3.2907999999999999</v>
      </c>
      <c r="BA37" s="101">
        <f t="shared" si="228"/>
        <v>46.545000000000002</v>
      </c>
      <c r="BB37" s="101">
        <v>2.1269999999999998</v>
      </c>
      <c r="BC37" s="101">
        <f t="shared" si="229"/>
        <v>46.545000000000002</v>
      </c>
      <c r="BD37" s="101">
        <v>1.3748</v>
      </c>
      <c r="BE37" s="101">
        <f t="shared" si="230"/>
        <v>46.545000000000002</v>
      </c>
      <c r="BF37" s="101">
        <v>0.88859999999999995</v>
      </c>
      <c r="BG37" s="101">
        <f t="shared" si="231"/>
        <v>46.545000000000002</v>
      </c>
      <c r="BH37" s="101">
        <v>0.57440000000000002</v>
      </c>
      <c r="BI37" s="101">
        <f t="shared" si="232"/>
        <v>46.545000000000002</v>
      </c>
      <c r="BJ37" s="171">
        <v>0.37119999999999997</v>
      </c>
      <c r="BK37" s="184">
        <f t="shared" si="233"/>
        <v>46.545000000000002</v>
      </c>
      <c r="BL37" s="184">
        <v>0.24</v>
      </c>
      <c r="BM37" s="184">
        <f t="shared" si="234"/>
        <v>46.545000000000002</v>
      </c>
      <c r="BN37" s="184">
        <v>0.15509999999999999</v>
      </c>
      <c r="BO37" s="184">
        <f t="shared" si="235"/>
        <v>46.545000000000002</v>
      </c>
      <c r="BP37" s="184">
        <v>0.1002</v>
      </c>
      <c r="BQ37" s="184">
        <f t="shared" si="236"/>
        <v>46.545000000000002</v>
      </c>
      <c r="BR37" s="171">
        <v>6.4799999999999996E-2</v>
      </c>
      <c r="BS37" s="185">
        <f t="shared" si="237"/>
        <v>46.545000000000002</v>
      </c>
      <c r="BT37" s="185">
        <v>4.19E-2</v>
      </c>
      <c r="BU37" s="185">
        <f t="shared" si="238"/>
        <v>46.545000000000002</v>
      </c>
      <c r="BV37" s="185">
        <v>2.7099999999999999E-2</v>
      </c>
      <c r="BW37" s="185">
        <f t="shared" si="239"/>
        <v>46.545000000000002</v>
      </c>
    </row>
    <row r="38" spans="1:75" ht="15" customHeight="1" x14ac:dyDescent="0.25">
      <c r="A38" s="42" t="s">
        <v>23</v>
      </c>
      <c r="B38" s="78">
        <v>7763</v>
      </c>
      <c r="C38" s="78">
        <v>3</v>
      </c>
      <c r="D38" s="86">
        <f>(LARGE('Annual Heat Inputs'!D38:K38,1)+LARGE('Annual Heat Inputs'!D38:K38,2)+LARGE('Annual Heat Inputs'!D38:K38,3))/3</f>
        <v>1007005.5133333333</v>
      </c>
      <c r="E38" s="87">
        <v>1165162556</v>
      </c>
      <c r="F38" s="88">
        <f t="shared" ref="F38:F90" si="240">D38/E38</f>
        <v>8.642618217928154E-4</v>
      </c>
      <c r="G38" s="97">
        <v>105171</v>
      </c>
      <c r="H38" s="97">
        <f t="shared" si="0"/>
        <v>90.89528005977219</v>
      </c>
      <c r="I38" s="97">
        <f>MIN(H38,'NOx Annual Emissions'!L38,'Annual NOx Consent Decree Caps '!D38,' Retirement Adjustments'!D38)</f>
        <v>45.686</v>
      </c>
      <c r="J38" s="101">
        <v>31441.621800000001</v>
      </c>
      <c r="K38" s="101">
        <f t="shared" si="207"/>
        <v>45.686</v>
      </c>
      <c r="L38" s="101">
        <v>20322.244699999999</v>
      </c>
      <c r="M38" s="101">
        <f t="shared" si="208"/>
        <v>45.686</v>
      </c>
      <c r="N38" s="101">
        <v>13135.252200000001</v>
      </c>
      <c r="O38" s="101">
        <f t="shared" si="209"/>
        <v>45.686</v>
      </c>
      <c r="P38" s="124">
        <v>8489.9503999999997</v>
      </c>
      <c r="Q38" s="101">
        <f t="shared" si="210"/>
        <v>45.686</v>
      </c>
      <c r="R38" s="101">
        <v>5487.4665999999997</v>
      </c>
      <c r="S38" s="101">
        <f t="shared" si="211"/>
        <v>45.686</v>
      </c>
      <c r="T38" s="101">
        <v>3546.8157000000001</v>
      </c>
      <c r="U38" s="101">
        <f t="shared" si="212"/>
        <v>45.686</v>
      </c>
      <c r="V38" s="101">
        <v>2292.4789999999998</v>
      </c>
      <c r="W38" s="101">
        <f t="shared" si="213"/>
        <v>45.686</v>
      </c>
      <c r="X38" s="101">
        <v>1481.7402999999999</v>
      </c>
      <c r="Y38" s="101">
        <f t="shared" si="214"/>
        <v>45.686</v>
      </c>
      <c r="Z38" s="101">
        <v>957.72059999999999</v>
      </c>
      <c r="AA38" s="101">
        <f t="shared" si="215"/>
        <v>45.686</v>
      </c>
      <c r="AB38" s="101">
        <v>619.0213</v>
      </c>
      <c r="AC38" s="101">
        <f t="shared" si="216"/>
        <v>45.686</v>
      </c>
      <c r="AD38" s="101">
        <v>400.1035</v>
      </c>
      <c r="AE38" s="101">
        <f t="shared" si="217"/>
        <v>45.686</v>
      </c>
      <c r="AF38" s="101">
        <v>258.60629999999998</v>
      </c>
      <c r="AG38" s="101">
        <f t="shared" si="218"/>
        <v>45.686</v>
      </c>
      <c r="AH38" s="101">
        <v>167.1497</v>
      </c>
      <c r="AI38" s="101">
        <f t="shared" si="219"/>
        <v>45.686</v>
      </c>
      <c r="AJ38" s="101">
        <v>108.03700000000001</v>
      </c>
      <c r="AK38" s="101">
        <f t="shared" si="220"/>
        <v>45.686</v>
      </c>
      <c r="AL38" s="101">
        <v>69.829599999999999</v>
      </c>
      <c r="AM38" s="101">
        <f t="shared" si="221"/>
        <v>45.686</v>
      </c>
      <c r="AN38" s="101">
        <v>45.1342</v>
      </c>
      <c r="AO38" s="101">
        <f t="shared" si="222"/>
        <v>45.686</v>
      </c>
      <c r="AP38" s="101">
        <v>29.1724</v>
      </c>
      <c r="AQ38" s="101">
        <f t="shared" si="223"/>
        <v>45.686</v>
      </c>
      <c r="AR38" s="101">
        <v>18.855599999999999</v>
      </c>
      <c r="AS38" s="101">
        <f t="shared" si="224"/>
        <v>45.686</v>
      </c>
      <c r="AT38" s="101">
        <v>12.1873</v>
      </c>
      <c r="AU38" s="101">
        <f t="shared" si="225"/>
        <v>45.686</v>
      </c>
      <c r="AV38" s="101">
        <v>7.8772000000000002</v>
      </c>
      <c r="AW38" s="101">
        <f t="shared" si="226"/>
        <v>45.686</v>
      </c>
      <c r="AX38" s="101">
        <v>5.0914000000000001</v>
      </c>
      <c r="AY38" s="101">
        <f t="shared" si="227"/>
        <v>45.686</v>
      </c>
      <c r="AZ38" s="101">
        <v>3.2907999999999999</v>
      </c>
      <c r="BA38" s="101">
        <f t="shared" si="228"/>
        <v>45.686</v>
      </c>
      <c r="BB38" s="101">
        <v>2.1269999999999998</v>
      </c>
      <c r="BC38" s="101">
        <f t="shared" si="229"/>
        <v>45.686</v>
      </c>
      <c r="BD38" s="101">
        <v>1.3748</v>
      </c>
      <c r="BE38" s="101">
        <f t="shared" si="230"/>
        <v>45.686</v>
      </c>
      <c r="BF38" s="101">
        <v>0.88859999999999995</v>
      </c>
      <c r="BG38" s="101">
        <f t="shared" si="231"/>
        <v>45.686</v>
      </c>
      <c r="BH38" s="101">
        <v>0.57440000000000002</v>
      </c>
      <c r="BI38" s="101">
        <f t="shared" si="232"/>
        <v>45.686</v>
      </c>
      <c r="BJ38" s="171">
        <v>0.37119999999999997</v>
      </c>
      <c r="BK38" s="184">
        <f t="shared" si="233"/>
        <v>45.686</v>
      </c>
      <c r="BL38" s="184">
        <v>0.24</v>
      </c>
      <c r="BM38" s="184">
        <f t="shared" si="234"/>
        <v>45.686</v>
      </c>
      <c r="BN38" s="184">
        <v>0.15509999999999999</v>
      </c>
      <c r="BO38" s="184">
        <f t="shared" si="235"/>
        <v>45.686</v>
      </c>
      <c r="BP38" s="184">
        <v>0.1002</v>
      </c>
      <c r="BQ38" s="184">
        <f t="shared" si="236"/>
        <v>45.686</v>
      </c>
      <c r="BR38" s="171">
        <v>6.4799999999999996E-2</v>
      </c>
      <c r="BS38" s="185">
        <f t="shared" si="237"/>
        <v>45.686</v>
      </c>
      <c r="BT38" s="185">
        <v>4.19E-2</v>
      </c>
      <c r="BU38" s="185">
        <f t="shared" si="238"/>
        <v>45.686</v>
      </c>
      <c r="BV38" s="185">
        <v>2.7099999999999999E-2</v>
      </c>
      <c r="BW38" s="185">
        <f t="shared" si="239"/>
        <v>45.686</v>
      </c>
    </row>
    <row r="39" spans="1:75" ht="15" customHeight="1" x14ac:dyDescent="0.25">
      <c r="A39" s="42" t="s">
        <v>24</v>
      </c>
      <c r="B39" s="78">
        <v>7948</v>
      </c>
      <c r="C39" s="78">
        <v>1</v>
      </c>
      <c r="D39" s="86">
        <f>(LARGE('Annual Heat Inputs'!D39:K39,1)+LARGE('Annual Heat Inputs'!D39:K39,2)+LARGE('Annual Heat Inputs'!D39:K39,3))/3</f>
        <v>135631.42933333333</v>
      </c>
      <c r="E39" s="87">
        <v>1165162556</v>
      </c>
      <c r="F39" s="88">
        <f t="shared" si="240"/>
        <v>1.1640558532790109E-4</v>
      </c>
      <c r="G39" s="97">
        <v>105171</v>
      </c>
      <c r="H39" s="97">
        <f t="shared" si="0"/>
        <v>12.242491814520685</v>
      </c>
      <c r="I39" s="97">
        <f>MIN(H39,'NOx Annual Emissions'!L39,'Annual NOx Consent Decree Caps '!D39,' Retirement Adjustments'!D39)</f>
        <v>10.714</v>
      </c>
      <c r="J39" s="101">
        <v>31441.621800000001</v>
      </c>
      <c r="K39" s="101">
        <f t="shared" si="207"/>
        <v>10.714</v>
      </c>
      <c r="L39" s="101">
        <v>20322.244699999999</v>
      </c>
      <c r="M39" s="101">
        <f t="shared" si="208"/>
        <v>10.714</v>
      </c>
      <c r="N39" s="101">
        <v>13135.252200000001</v>
      </c>
      <c r="O39" s="101">
        <f t="shared" si="209"/>
        <v>10.714</v>
      </c>
      <c r="P39" s="124">
        <v>8489.9503999999997</v>
      </c>
      <c r="Q39" s="101">
        <f t="shared" si="210"/>
        <v>10.714</v>
      </c>
      <c r="R39" s="101">
        <v>5487.4665999999997</v>
      </c>
      <c r="S39" s="101">
        <f t="shared" si="211"/>
        <v>10.714</v>
      </c>
      <c r="T39" s="101">
        <v>3546.8157000000001</v>
      </c>
      <c r="U39" s="101">
        <f t="shared" si="212"/>
        <v>10.714</v>
      </c>
      <c r="V39" s="101">
        <v>2292.4789999999998</v>
      </c>
      <c r="W39" s="101">
        <f t="shared" si="213"/>
        <v>10.714</v>
      </c>
      <c r="X39" s="101">
        <v>1481.7402999999999</v>
      </c>
      <c r="Y39" s="101">
        <f t="shared" si="214"/>
        <v>10.714</v>
      </c>
      <c r="Z39" s="101">
        <v>957.72059999999999</v>
      </c>
      <c r="AA39" s="101">
        <f t="shared" si="215"/>
        <v>10.714</v>
      </c>
      <c r="AB39" s="101">
        <v>619.0213</v>
      </c>
      <c r="AC39" s="101">
        <f t="shared" si="216"/>
        <v>10.714</v>
      </c>
      <c r="AD39" s="101">
        <v>400.1035</v>
      </c>
      <c r="AE39" s="101">
        <f t="shared" si="217"/>
        <v>10.714</v>
      </c>
      <c r="AF39" s="101">
        <v>258.60629999999998</v>
      </c>
      <c r="AG39" s="101">
        <f t="shared" si="218"/>
        <v>10.714</v>
      </c>
      <c r="AH39" s="101">
        <v>167.1497</v>
      </c>
      <c r="AI39" s="101">
        <f t="shared" si="219"/>
        <v>10.714</v>
      </c>
      <c r="AJ39" s="101">
        <v>108.03700000000001</v>
      </c>
      <c r="AK39" s="101">
        <f t="shared" si="220"/>
        <v>10.714</v>
      </c>
      <c r="AL39" s="101">
        <v>69.829599999999999</v>
      </c>
      <c r="AM39" s="101">
        <f t="shared" si="221"/>
        <v>10.714</v>
      </c>
      <c r="AN39" s="101">
        <v>45.1342</v>
      </c>
      <c r="AO39" s="101">
        <f t="shared" si="222"/>
        <v>10.714</v>
      </c>
      <c r="AP39" s="101">
        <v>29.1724</v>
      </c>
      <c r="AQ39" s="101">
        <f t="shared" si="223"/>
        <v>10.714</v>
      </c>
      <c r="AR39" s="101">
        <v>18.855599999999999</v>
      </c>
      <c r="AS39" s="101">
        <f t="shared" si="224"/>
        <v>10.714</v>
      </c>
      <c r="AT39" s="101">
        <v>12.1873</v>
      </c>
      <c r="AU39" s="101">
        <f t="shared" si="225"/>
        <v>10.714</v>
      </c>
      <c r="AV39" s="101">
        <v>7.8772000000000002</v>
      </c>
      <c r="AW39" s="101">
        <f t="shared" si="226"/>
        <v>10.714</v>
      </c>
      <c r="AX39" s="101">
        <v>5.0914000000000001</v>
      </c>
      <c r="AY39" s="101">
        <f t="shared" si="227"/>
        <v>10.714</v>
      </c>
      <c r="AZ39" s="101">
        <v>3.2907999999999999</v>
      </c>
      <c r="BA39" s="101">
        <f t="shared" si="228"/>
        <v>10.714</v>
      </c>
      <c r="BB39" s="101">
        <v>2.1269999999999998</v>
      </c>
      <c r="BC39" s="101">
        <f t="shared" si="229"/>
        <v>10.714</v>
      </c>
      <c r="BD39" s="101">
        <v>1.3748</v>
      </c>
      <c r="BE39" s="101">
        <f t="shared" si="230"/>
        <v>10.714</v>
      </c>
      <c r="BF39" s="101">
        <v>0.88859999999999995</v>
      </c>
      <c r="BG39" s="101">
        <f t="shared" si="231"/>
        <v>10.714</v>
      </c>
      <c r="BH39" s="101">
        <v>0.57440000000000002</v>
      </c>
      <c r="BI39" s="101">
        <f t="shared" si="232"/>
        <v>10.714</v>
      </c>
      <c r="BJ39" s="171">
        <v>0.37119999999999997</v>
      </c>
      <c r="BK39" s="184">
        <f t="shared" si="233"/>
        <v>10.714</v>
      </c>
      <c r="BL39" s="184">
        <v>0.24</v>
      </c>
      <c r="BM39" s="184">
        <f t="shared" si="234"/>
        <v>10.714</v>
      </c>
      <c r="BN39" s="184">
        <v>0.15509999999999999</v>
      </c>
      <c r="BO39" s="184">
        <f t="shared" si="235"/>
        <v>10.714</v>
      </c>
      <c r="BP39" s="184">
        <v>0.1002</v>
      </c>
      <c r="BQ39" s="184">
        <f t="shared" si="236"/>
        <v>10.714</v>
      </c>
      <c r="BR39" s="171">
        <v>6.4799999999999996E-2</v>
      </c>
      <c r="BS39" s="185">
        <f t="shared" si="237"/>
        <v>10.714</v>
      </c>
      <c r="BT39" s="185">
        <v>4.19E-2</v>
      </c>
      <c r="BU39" s="185">
        <f t="shared" si="238"/>
        <v>10.714</v>
      </c>
      <c r="BV39" s="185">
        <v>2.7099999999999999E-2</v>
      </c>
      <c r="BW39" s="185">
        <f t="shared" si="239"/>
        <v>10.714</v>
      </c>
    </row>
    <row r="40" spans="1:75" ht="15" customHeight="1" x14ac:dyDescent="0.25">
      <c r="A40" s="42" t="s">
        <v>24</v>
      </c>
      <c r="B40" s="78">
        <v>7948</v>
      </c>
      <c r="C40" s="78">
        <v>2</v>
      </c>
      <c r="D40" s="86">
        <f>(LARGE('Annual Heat Inputs'!D40:K40,1)+LARGE('Annual Heat Inputs'!D40:K40,2)+LARGE('Annual Heat Inputs'!D40:K40,3))/3</f>
        <v>147962.76633333333</v>
      </c>
      <c r="E40" s="87">
        <v>1165162556</v>
      </c>
      <c r="F40" s="88">
        <f t="shared" si="240"/>
        <v>1.2698894722577519E-4</v>
      </c>
      <c r="G40" s="97">
        <v>105171</v>
      </c>
      <c r="H40" s="97">
        <f t="shared" si="0"/>
        <v>13.355554568682003</v>
      </c>
      <c r="I40" s="97">
        <f>MIN(H40,'NOx Annual Emissions'!L40,'Annual NOx Consent Decree Caps '!D40,' Retirement Adjustments'!D40)</f>
        <v>10.986000000000001</v>
      </c>
      <c r="J40" s="101">
        <v>31441.621800000001</v>
      </c>
      <c r="K40" s="101">
        <f t="shared" si="207"/>
        <v>10.986000000000001</v>
      </c>
      <c r="L40" s="101">
        <v>20322.244699999999</v>
      </c>
      <c r="M40" s="101">
        <f t="shared" si="208"/>
        <v>10.986000000000001</v>
      </c>
      <c r="N40" s="101">
        <v>13135.252200000001</v>
      </c>
      <c r="O40" s="101">
        <f t="shared" si="209"/>
        <v>10.986000000000001</v>
      </c>
      <c r="P40" s="124">
        <v>8489.9503999999997</v>
      </c>
      <c r="Q40" s="101">
        <f t="shared" si="210"/>
        <v>10.986000000000001</v>
      </c>
      <c r="R40" s="101">
        <v>5487.4665999999997</v>
      </c>
      <c r="S40" s="101">
        <f t="shared" si="211"/>
        <v>10.986000000000001</v>
      </c>
      <c r="T40" s="101">
        <v>3546.8157000000001</v>
      </c>
      <c r="U40" s="101">
        <f t="shared" si="212"/>
        <v>10.986000000000001</v>
      </c>
      <c r="V40" s="101">
        <v>2292.4789999999998</v>
      </c>
      <c r="W40" s="101">
        <f t="shared" si="213"/>
        <v>10.986000000000001</v>
      </c>
      <c r="X40" s="101">
        <v>1481.7402999999999</v>
      </c>
      <c r="Y40" s="101">
        <f t="shared" si="214"/>
        <v>10.986000000000001</v>
      </c>
      <c r="Z40" s="101">
        <v>957.72059999999999</v>
      </c>
      <c r="AA40" s="101">
        <f t="shared" si="215"/>
        <v>10.986000000000001</v>
      </c>
      <c r="AB40" s="101">
        <v>619.0213</v>
      </c>
      <c r="AC40" s="101">
        <f t="shared" si="216"/>
        <v>10.986000000000001</v>
      </c>
      <c r="AD40" s="101">
        <v>400.1035</v>
      </c>
      <c r="AE40" s="101">
        <f t="shared" si="217"/>
        <v>10.986000000000001</v>
      </c>
      <c r="AF40" s="101">
        <v>258.60629999999998</v>
      </c>
      <c r="AG40" s="101">
        <f t="shared" si="218"/>
        <v>10.986000000000001</v>
      </c>
      <c r="AH40" s="101">
        <v>167.1497</v>
      </c>
      <c r="AI40" s="101">
        <f t="shared" si="219"/>
        <v>10.986000000000001</v>
      </c>
      <c r="AJ40" s="101">
        <v>108.03700000000001</v>
      </c>
      <c r="AK40" s="101">
        <f t="shared" si="220"/>
        <v>10.986000000000001</v>
      </c>
      <c r="AL40" s="101">
        <v>69.829599999999999</v>
      </c>
      <c r="AM40" s="101">
        <f t="shared" si="221"/>
        <v>10.986000000000001</v>
      </c>
      <c r="AN40" s="101">
        <v>45.1342</v>
      </c>
      <c r="AO40" s="101">
        <f t="shared" si="222"/>
        <v>10.986000000000001</v>
      </c>
      <c r="AP40" s="101">
        <v>29.1724</v>
      </c>
      <c r="AQ40" s="101">
        <f t="shared" si="223"/>
        <v>10.986000000000001</v>
      </c>
      <c r="AR40" s="101">
        <v>18.855599999999999</v>
      </c>
      <c r="AS40" s="101">
        <f t="shared" si="224"/>
        <v>10.986000000000001</v>
      </c>
      <c r="AT40" s="101">
        <v>12.1873</v>
      </c>
      <c r="AU40" s="101">
        <f t="shared" si="225"/>
        <v>10.986000000000001</v>
      </c>
      <c r="AV40" s="101">
        <v>7.8772000000000002</v>
      </c>
      <c r="AW40" s="101">
        <f t="shared" si="226"/>
        <v>10.986000000000001</v>
      </c>
      <c r="AX40" s="101">
        <v>5.0914000000000001</v>
      </c>
      <c r="AY40" s="101">
        <f t="shared" si="227"/>
        <v>10.986000000000001</v>
      </c>
      <c r="AZ40" s="101">
        <v>3.2907999999999999</v>
      </c>
      <c r="BA40" s="101">
        <f t="shared" si="228"/>
        <v>10.986000000000001</v>
      </c>
      <c r="BB40" s="101">
        <v>2.1269999999999998</v>
      </c>
      <c r="BC40" s="101">
        <f t="shared" si="229"/>
        <v>10.986000000000001</v>
      </c>
      <c r="BD40" s="101">
        <v>1.3748</v>
      </c>
      <c r="BE40" s="101">
        <f t="shared" si="230"/>
        <v>10.986000000000001</v>
      </c>
      <c r="BF40" s="101">
        <v>0.88859999999999995</v>
      </c>
      <c r="BG40" s="101">
        <f t="shared" si="231"/>
        <v>10.986000000000001</v>
      </c>
      <c r="BH40" s="101">
        <v>0.57440000000000002</v>
      </c>
      <c r="BI40" s="101">
        <f t="shared" si="232"/>
        <v>10.986000000000001</v>
      </c>
      <c r="BJ40" s="171">
        <v>0.37119999999999997</v>
      </c>
      <c r="BK40" s="184">
        <f t="shared" si="233"/>
        <v>10.986000000000001</v>
      </c>
      <c r="BL40" s="184">
        <v>0.24</v>
      </c>
      <c r="BM40" s="184">
        <f t="shared" si="234"/>
        <v>10.986000000000001</v>
      </c>
      <c r="BN40" s="184">
        <v>0.15509999999999999</v>
      </c>
      <c r="BO40" s="184">
        <f t="shared" si="235"/>
        <v>10.986000000000001</v>
      </c>
      <c r="BP40" s="184">
        <v>0.1002</v>
      </c>
      <c r="BQ40" s="184">
        <f t="shared" si="236"/>
        <v>10.986000000000001</v>
      </c>
      <c r="BR40" s="171">
        <v>6.4799999999999996E-2</v>
      </c>
      <c r="BS40" s="185">
        <f t="shared" si="237"/>
        <v>10.986000000000001</v>
      </c>
      <c r="BT40" s="185">
        <v>4.19E-2</v>
      </c>
      <c r="BU40" s="185">
        <f t="shared" si="238"/>
        <v>10.986000000000001</v>
      </c>
      <c r="BV40" s="185">
        <v>2.7099999999999999E-2</v>
      </c>
      <c r="BW40" s="185">
        <f t="shared" si="239"/>
        <v>10.986000000000001</v>
      </c>
    </row>
    <row r="41" spans="1:75" ht="15" customHeight="1" x14ac:dyDescent="0.25">
      <c r="A41" s="42" t="s">
        <v>24</v>
      </c>
      <c r="B41" s="78">
        <v>7948</v>
      </c>
      <c r="C41" s="78">
        <v>3</v>
      </c>
      <c r="D41" s="86">
        <f>(LARGE('Annual Heat Inputs'!D41:K41,1)+LARGE('Annual Heat Inputs'!D41:K41,2)+LARGE('Annual Heat Inputs'!D41:K41,3))/3</f>
        <v>132320.95033333334</v>
      </c>
      <c r="E41" s="87">
        <v>1165162556</v>
      </c>
      <c r="F41" s="88">
        <f t="shared" si="240"/>
        <v>1.1356436889595115E-4</v>
      </c>
      <c r="G41" s="97">
        <v>105171</v>
      </c>
      <c r="H41" s="97">
        <f t="shared" si="0"/>
        <v>11.943678241156078</v>
      </c>
      <c r="I41" s="97">
        <f>MIN(H41,'NOx Annual Emissions'!L41,'Annual NOx Consent Decree Caps '!D41,' Retirement Adjustments'!D41)</f>
        <v>10.206</v>
      </c>
      <c r="J41" s="101">
        <v>31441.621800000001</v>
      </c>
      <c r="K41" s="101">
        <f t="shared" si="207"/>
        <v>10.206</v>
      </c>
      <c r="L41" s="101">
        <v>20322.244699999999</v>
      </c>
      <c r="M41" s="101">
        <f t="shared" si="208"/>
        <v>10.206</v>
      </c>
      <c r="N41" s="101">
        <v>13135.252200000001</v>
      </c>
      <c r="O41" s="101">
        <f t="shared" si="209"/>
        <v>10.206</v>
      </c>
      <c r="P41" s="124">
        <v>8489.9503999999997</v>
      </c>
      <c r="Q41" s="101">
        <f t="shared" si="210"/>
        <v>10.206</v>
      </c>
      <c r="R41" s="101">
        <v>5487.4665999999997</v>
      </c>
      <c r="S41" s="101">
        <f t="shared" si="211"/>
        <v>10.206</v>
      </c>
      <c r="T41" s="101">
        <v>3546.8157000000001</v>
      </c>
      <c r="U41" s="101">
        <f t="shared" si="212"/>
        <v>10.206</v>
      </c>
      <c r="V41" s="101">
        <v>2292.4789999999998</v>
      </c>
      <c r="W41" s="101">
        <f t="shared" si="213"/>
        <v>10.206</v>
      </c>
      <c r="X41" s="101">
        <v>1481.7402999999999</v>
      </c>
      <c r="Y41" s="101">
        <f t="shared" si="214"/>
        <v>10.206</v>
      </c>
      <c r="Z41" s="101">
        <v>957.72059999999999</v>
      </c>
      <c r="AA41" s="101">
        <f t="shared" si="215"/>
        <v>10.206</v>
      </c>
      <c r="AB41" s="101">
        <v>619.0213</v>
      </c>
      <c r="AC41" s="101">
        <f t="shared" si="216"/>
        <v>10.206</v>
      </c>
      <c r="AD41" s="101">
        <v>400.1035</v>
      </c>
      <c r="AE41" s="101">
        <f t="shared" si="217"/>
        <v>10.206</v>
      </c>
      <c r="AF41" s="101">
        <v>258.60629999999998</v>
      </c>
      <c r="AG41" s="101">
        <f t="shared" si="218"/>
        <v>10.206</v>
      </c>
      <c r="AH41" s="101">
        <v>167.1497</v>
      </c>
      <c r="AI41" s="101">
        <f t="shared" si="219"/>
        <v>10.206</v>
      </c>
      <c r="AJ41" s="101">
        <v>108.03700000000001</v>
      </c>
      <c r="AK41" s="101">
        <f t="shared" si="220"/>
        <v>10.206</v>
      </c>
      <c r="AL41" s="101">
        <v>69.829599999999999</v>
      </c>
      <c r="AM41" s="101">
        <f t="shared" si="221"/>
        <v>10.206</v>
      </c>
      <c r="AN41" s="101">
        <v>45.1342</v>
      </c>
      <c r="AO41" s="101">
        <f t="shared" si="222"/>
        <v>10.206</v>
      </c>
      <c r="AP41" s="101">
        <v>29.1724</v>
      </c>
      <c r="AQ41" s="101">
        <f t="shared" si="223"/>
        <v>10.206</v>
      </c>
      <c r="AR41" s="101">
        <v>18.855599999999999</v>
      </c>
      <c r="AS41" s="101">
        <f t="shared" si="224"/>
        <v>10.206</v>
      </c>
      <c r="AT41" s="101">
        <v>12.1873</v>
      </c>
      <c r="AU41" s="101">
        <f t="shared" si="225"/>
        <v>10.206</v>
      </c>
      <c r="AV41" s="101">
        <v>7.8772000000000002</v>
      </c>
      <c r="AW41" s="101">
        <f t="shared" si="226"/>
        <v>10.206</v>
      </c>
      <c r="AX41" s="101">
        <v>5.0914000000000001</v>
      </c>
      <c r="AY41" s="101">
        <f t="shared" si="227"/>
        <v>10.206</v>
      </c>
      <c r="AZ41" s="101">
        <v>3.2907999999999999</v>
      </c>
      <c r="BA41" s="101">
        <f t="shared" si="228"/>
        <v>10.206</v>
      </c>
      <c r="BB41" s="101">
        <v>2.1269999999999998</v>
      </c>
      <c r="BC41" s="101">
        <f t="shared" si="229"/>
        <v>10.206</v>
      </c>
      <c r="BD41" s="101">
        <v>1.3748</v>
      </c>
      <c r="BE41" s="101">
        <f t="shared" si="230"/>
        <v>10.206</v>
      </c>
      <c r="BF41" s="101">
        <v>0.88859999999999995</v>
      </c>
      <c r="BG41" s="101">
        <f t="shared" si="231"/>
        <v>10.206</v>
      </c>
      <c r="BH41" s="101">
        <v>0.57440000000000002</v>
      </c>
      <c r="BI41" s="101">
        <f t="shared" si="232"/>
        <v>10.206</v>
      </c>
      <c r="BJ41" s="171">
        <v>0.37119999999999997</v>
      </c>
      <c r="BK41" s="184">
        <f t="shared" si="233"/>
        <v>10.206</v>
      </c>
      <c r="BL41" s="184">
        <v>0.24</v>
      </c>
      <c r="BM41" s="184">
        <f t="shared" si="234"/>
        <v>10.206</v>
      </c>
      <c r="BN41" s="184">
        <v>0.15509999999999999</v>
      </c>
      <c r="BO41" s="184">
        <f t="shared" si="235"/>
        <v>10.206</v>
      </c>
      <c r="BP41" s="184">
        <v>0.1002</v>
      </c>
      <c r="BQ41" s="184">
        <f t="shared" si="236"/>
        <v>10.206</v>
      </c>
      <c r="BR41" s="171">
        <v>6.4799999999999996E-2</v>
      </c>
      <c r="BS41" s="185">
        <f t="shared" si="237"/>
        <v>10.206</v>
      </c>
      <c r="BT41" s="185">
        <v>4.19E-2</v>
      </c>
      <c r="BU41" s="185">
        <f t="shared" si="238"/>
        <v>10.206</v>
      </c>
      <c r="BV41" s="185">
        <v>2.7099999999999999E-2</v>
      </c>
      <c r="BW41" s="185">
        <f t="shared" si="239"/>
        <v>10.206</v>
      </c>
    </row>
    <row r="42" spans="1:75" ht="15" customHeight="1" x14ac:dyDescent="0.25">
      <c r="A42" s="42" t="s">
        <v>24</v>
      </c>
      <c r="B42" s="78">
        <v>7948</v>
      </c>
      <c r="C42" s="78">
        <v>4</v>
      </c>
      <c r="D42" s="86">
        <f>(LARGE('Annual Heat Inputs'!D42:K42,1)+LARGE('Annual Heat Inputs'!D42:K42,2)+LARGE('Annual Heat Inputs'!D42:K42,3))/3</f>
        <v>136897.23300000001</v>
      </c>
      <c r="E42" s="87">
        <v>1165162556</v>
      </c>
      <c r="F42" s="88">
        <f t="shared" si="240"/>
        <v>1.1749196049516717E-4</v>
      </c>
      <c r="G42" s="97">
        <v>105171</v>
      </c>
      <c r="H42" s="97">
        <f t="shared" si="0"/>
        <v>12.356746977237226</v>
      </c>
      <c r="I42" s="97">
        <f>MIN(H42,'NOx Annual Emissions'!L42,'Annual NOx Consent Decree Caps '!D42,' Retirement Adjustments'!D42)</f>
        <v>10.869</v>
      </c>
      <c r="J42" s="101">
        <v>31441.621800000001</v>
      </c>
      <c r="K42" s="101">
        <f t="shared" si="207"/>
        <v>10.869</v>
      </c>
      <c r="L42" s="101">
        <v>20322.244699999999</v>
      </c>
      <c r="M42" s="101">
        <f t="shared" si="208"/>
        <v>10.869</v>
      </c>
      <c r="N42" s="101">
        <v>13135.252200000001</v>
      </c>
      <c r="O42" s="101">
        <f t="shared" si="209"/>
        <v>10.869</v>
      </c>
      <c r="P42" s="124">
        <v>8489.9503999999997</v>
      </c>
      <c r="Q42" s="101">
        <f t="shared" si="210"/>
        <v>10.869</v>
      </c>
      <c r="R42" s="101">
        <v>5487.4665999999997</v>
      </c>
      <c r="S42" s="101">
        <f t="shared" si="211"/>
        <v>10.869</v>
      </c>
      <c r="T42" s="101">
        <v>3546.8157000000001</v>
      </c>
      <c r="U42" s="101">
        <f t="shared" si="212"/>
        <v>10.869</v>
      </c>
      <c r="V42" s="101">
        <v>2292.4789999999998</v>
      </c>
      <c r="W42" s="101">
        <f t="shared" si="213"/>
        <v>10.869</v>
      </c>
      <c r="X42" s="101">
        <v>1481.7402999999999</v>
      </c>
      <c r="Y42" s="101">
        <f t="shared" si="214"/>
        <v>10.869</v>
      </c>
      <c r="Z42" s="101">
        <v>957.72059999999999</v>
      </c>
      <c r="AA42" s="101">
        <f t="shared" si="215"/>
        <v>10.869</v>
      </c>
      <c r="AB42" s="101">
        <v>619.0213</v>
      </c>
      <c r="AC42" s="101">
        <f t="shared" si="216"/>
        <v>10.869</v>
      </c>
      <c r="AD42" s="101">
        <v>400.1035</v>
      </c>
      <c r="AE42" s="101">
        <f t="shared" si="217"/>
        <v>10.869</v>
      </c>
      <c r="AF42" s="101">
        <v>258.60629999999998</v>
      </c>
      <c r="AG42" s="101">
        <f t="shared" si="218"/>
        <v>10.869</v>
      </c>
      <c r="AH42" s="101">
        <v>167.1497</v>
      </c>
      <c r="AI42" s="101">
        <f t="shared" si="219"/>
        <v>10.869</v>
      </c>
      <c r="AJ42" s="101">
        <v>108.03700000000001</v>
      </c>
      <c r="AK42" s="101">
        <f t="shared" si="220"/>
        <v>10.869</v>
      </c>
      <c r="AL42" s="101">
        <v>69.829599999999999</v>
      </c>
      <c r="AM42" s="101">
        <f t="shared" si="221"/>
        <v>10.869</v>
      </c>
      <c r="AN42" s="101">
        <v>45.1342</v>
      </c>
      <c r="AO42" s="101">
        <f t="shared" si="222"/>
        <v>10.869</v>
      </c>
      <c r="AP42" s="101">
        <v>29.1724</v>
      </c>
      <c r="AQ42" s="101">
        <f t="shared" si="223"/>
        <v>10.869</v>
      </c>
      <c r="AR42" s="101">
        <v>18.855599999999999</v>
      </c>
      <c r="AS42" s="101">
        <f t="shared" si="224"/>
        <v>10.869</v>
      </c>
      <c r="AT42" s="101">
        <v>12.1873</v>
      </c>
      <c r="AU42" s="101">
        <f t="shared" si="225"/>
        <v>10.869</v>
      </c>
      <c r="AV42" s="101">
        <v>7.8772000000000002</v>
      </c>
      <c r="AW42" s="101">
        <f t="shared" si="226"/>
        <v>10.869</v>
      </c>
      <c r="AX42" s="101">
        <v>5.0914000000000001</v>
      </c>
      <c r="AY42" s="101">
        <f t="shared" si="227"/>
        <v>10.869</v>
      </c>
      <c r="AZ42" s="101">
        <v>3.2907999999999999</v>
      </c>
      <c r="BA42" s="101">
        <f t="shared" si="228"/>
        <v>10.869</v>
      </c>
      <c r="BB42" s="101">
        <v>2.1269999999999998</v>
      </c>
      <c r="BC42" s="101">
        <f t="shared" si="229"/>
        <v>10.869</v>
      </c>
      <c r="BD42" s="101">
        <v>1.3748</v>
      </c>
      <c r="BE42" s="101">
        <f t="shared" si="230"/>
        <v>10.869</v>
      </c>
      <c r="BF42" s="101">
        <v>0.88859999999999995</v>
      </c>
      <c r="BG42" s="101">
        <f t="shared" si="231"/>
        <v>10.869</v>
      </c>
      <c r="BH42" s="101">
        <v>0.57440000000000002</v>
      </c>
      <c r="BI42" s="101">
        <f t="shared" si="232"/>
        <v>10.869</v>
      </c>
      <c r="BJ42" s="171">
        <v>0.37119999999999997</v>
      </c>
      <c r="BK42" s="184">
        <f t="shared" si="233"/>
        <v>10.869</v>
      </c>
      <c r="BL42" s="184">
        <v>0.24</v>
      </c>
      <c r="BM42" s="184">
        <f t="shared" si="234"/>
        <v>10.869</v>
      </c>
      <c r="BN42" s="184">
        <v>0.15509999999999999</v>
      </c>
      <c r="BO42" s="184">
        <f t="shared" si="235"/>
        <v>10.869</v>
      </c>
      <c r="BP42" s="184">
        <v>0.1002</v>
      </c>
      <c r="BQ42" s="184">
        <f t="shared" si="236"/>
        <v>10.869</v>
      </c>
      <c r="BR42" s="171">
        <v>6.4799999999999996E-2</v>
      </c>
      <c r="BS42" s="185">
        <f t="shared" si="237"/>
        <v>10.869</v>
      </c>
      <c r="BT42" s="185">
        <v>4.19E-2</v>
      </c>
      <c r="BU42" s="185">
        <f t="shared" si="238"/>
        <v>10.869</v>
      </c>
      <c r="BV42" s="185">
        <v>2.7099999999999999E-2</v>
      </c>
      <c r="BW42" s="185">
        <f t="shared" si="239"/>
        <v>10.869</v>
      </c>
    </row>
    <row r="43" spans="1:75" ht="15" customHeight="1" x14ac:dyDescent="0.25">
      <c r="A43" s="42" t="s">
        <v>24</v>
      </c>
      <c r="B43" s="78">
        <v>7948</v>
      </c>
      <c r="C43" s="78">
        <v>5</v>
      </c>
      <c r="D43" s="86">
        <f>(LARGE('Annual Heat Inputs'!D43:K43,1)+LARGE('Annual Heat Inputs'!D43:K43,2)+LARGE('Annual Heat Inputs'!D43:K43,3))/3</f>
        <v>156496.08033333335</v>
      </c>
      <c r="E43" s="87">
        <v>1165162556</v>
      </c>
      <c r="F43" s="88">
        <f t="shared" si="240"/>
        <v>1.3431265837325222E-4</v>
      </c>
      <c r="G43" s="97">
        <v>105171</v>
      </c>
      <c r="H43" s="97">
        <f t="shared" si="0"/>
        <v>14.125796593773309</v>
      </c>
      <c r="I43" s="97">
        <f>MIN(H43,'NOx Annual Emissions'!L43,'Annual NOx Consent Decree Caps '!D43,' Retirement Adjustments'!D43)</f>
        <v>12.919</v>
      </c>
      <c r="J43" s="101">
        <v>31441.621800000001</v>
      </c>
      <c r="K43" s="101">
        <f t="shared" si="207"/>
        <v>12.919</v>
      </c>
      <c r="L43" s="101">
        <v>20322.244699999999</v>
      </c>
      <c r="M43" s="101">
        <f>K43</f>
        <v>12.919</v>
      </c>
      <c r="N43" s="101">
        <v>13135.252200000001</v>
      </c>
      <c r="O43" s="101">
        <f>M43</f>
        <v>12.919</v>
      </c>
      <c r="P43" s="124">
        <v>8489.9503999999997</v>
      </c>
      <c r="Q43" s="101">
        <f t="shared" si="210"/>
        <v>12.919</v>
      </c>
      <c r="R43" s="101">
        <v>5487.4665999999997</v>
      </c>
      <c r="S43" s="101">
        <f>Q43</f>
        <v>12.919</v>
      </c>
      <c r="T43" s="101">
        <v>3546.8157000000001</v>
      </c>
      <c r="U43" s="101">
        <f>S43</f>
        <v>12.919</v>
      </c>
      <c r="V43" s="101">
        <v>2292.4789999999998</v>
      </c>
      <c r="W43" s="101">
        <f>U43</f>
        <v>12.919</v>
      </c>
      <c r="X43" s="101">
        <v>1481.7402999999999</v>
      </c>
      <c r="Y43" s="101">
        <f>W43</f>
        <v>12.919</v>
      </c>
      <c r="Z43" s="101">
        <v>957.72059999999999</v>
      </c>
      <c r="AA43" s="101">
        <f>Y43</f>
        <v>12.919</v>
      </c>
      <c r="AB43" s="101">
        <v>619.0213</v>
      </c>
      <c r="AC43" s="101">
        <f>AA43</f>
        <v>12.919</v>
      </c>
      <c r="AD43" s="101">
        <v>400.1035</v>
      </c>
      <c r="AE43" s="101">
        <f>AC43</f>
        <v>12.919</v>
      </c>
      <c r="AF43" s="101">
        <v>258.60629999999998</v>
      </c>
      <c r="AG43" s="101">
        <f>AE43</f>
        <v>12.919</v>
      </c>
      <c r="AH43" s="101">
        <v>167.1497</v>
      </c>
      <c r="AI43" s="101">
        <f>AG43</f>
        <v>12.919</v>
      </c>
      <c r="AJ43" s="101">
        <v>108.03700000000001</v>
      </c>
      <c r="AK43" s="101">
        <f>AI43</f>
        <v>12.919</v>
      </c>
      <c r="AL43" s="101">
        <v>69.829599999999999</v>
      </c>
      <c r="AM43" s="101">
        <f>AK43</f>
        <v>12.919</v>
      </c>
      <c r="AN43" s="101">
        <v>45.1342</v>
      </c>
      <c r="AO43" s="101">
        <f>AM43</f>
        <v>12.919</v>
      </c>
      <c r="AP43" s="101">
        <v>29.1724</v>
      </c>
      <c r="AQ43" s="101">
        <f>AO43</f>
        <v>12.919</v>
      </c>
      <c r="AR43" s="101">
        <v>18.855599999999999</v>
      </c>
      <c r="AS43" s="101">
        <f>AQ43</f>
        <v>12.919</v>
      </c>
      <c r="AT43" s="101">
        <v>12.1873</v>
      </c>
      <c r="AU43" s="101">
        <f>AS43</f>
        <v>12.919</v>
      </c>
      <c r="AV43" s="101">
        <v>7.8772000000000002</v>
      </c>
      <c r="AW43" s="101">
        <f>AU43</f>
        <v>12.919</v>
      </c>
      <c r="AX43" s="101">
        <v>5.0914000000000001</v>
      </c>
      <c r="AY43" s="101">
        <f t="shared" si="227"/>
        <v>12.919</v>
      </c>
      <c r="AZ43" s="101">
        <v>3.2907999999999999</v>
      </c>
      <c r="BA43" s="101">
        <f t="shared" si="228"/>
        <v>12.919</v>
      </c>
      <c r="BB43" s="101">
        <v>2.1269999999999998</v>
      </c>
      <c r="BC43" s="101">
        <f t="shared" si="229"/>
        <v>12.919</v>
      </c>
      <c r="BD43" s="101">
        <v>1.3748</v>
      </c>
      <c r="BE43" s="101">
        <f t="shared" si="230"/>
        <v>12.919</v>
      </c>
      <c r="BF43" s="101">
        <v>0.88859999999999995</v>
      </c>
      <c r="BG43" s="101">
        <f t="shared" si="231"/>
        <v>12.919</v>
      </c>
      <c r="BH43" s="101">
        <v>0.57440000000000002</v>
      </c>
      <c r="BI43" s="101">
        <f>BG43</f>
        <v>12.919</v>
      </c>
      <c r="BJ43" s="171">
        <v>0.37119999999999997</v>
      </c>
      <c r="BK43" s="184">
        <f>BI43</f>
        <v>12.919</v>
      </c>
      <c r="BL43" s="184">
        <v>0.24</v>
      </c>
      <c r="BM43" s="184">
        <f>BK43</f>
        <v>12.919</v>
      </c>
      <c r="BN43" s="184">
        <v>0.15509999999999999</v>
      </c>
      <c r="BO43" s="184">
        <f>BM43</f>
        <v>12.919</v>
      </c>
      <c r="BP43" s="184">
        <v>0.1002</v>
      </c>
      <c r="BQ43" s="184">
        <f>BO43</f>
        <v>12.919</v>
      </c>
      <c r="BR43" s="171">
        <v>6.4799999999999996E-2</v>
      </c>
      <c r="BS43" s="185">
        <f>BQ43</f>
        <v>12.919</v>
      </c>
      <c r="BT43" s="185">
        <v>4.19E-2</v>
      </c>
      <c r="BU43" s="185">
        <f>BS43</f>
        <v>12.919</v>
      </c>
      <c r="BV43" s="185">
        <v>2.7099999999999999E-2</v>
      </c>
      <c r="BW43" s="185">
        <f>BU43</f>
        <v>12.919</v>
      </c>
    </row>
    <row r="44" spans="1:75" ht="15" customHeight="1" x14ac:dyDescent="0.25">
      <c r="A44" s="42" t="s">
        <v>24</v>
      </c>
      <c r="B44" s="78">
        <v>7948</v>
      </c>
      <c r="C44" s="78">
        <v>6</v>
      </c>
      <c r="D44" s="86">
        <f>(LARGE('Annual Heat Inputs'!D44:K44,1)+LARGE('Annual Heat Inputs'!D44:K44,2)+LARGE('Annual Heat Inputs'!D44:K44,3))/3</f>
        <v>167348.052</v>
      </c>
      <c r="E44" s="87">
        <v>1165162556</v>
      </c>
      <c r="F44" s="88">
        <f t="shared" si="240"/>
        <v>1.436263559434191E-4</v>
      </c>
      <c r="G44" s="97">
        <v>105171</v>
      </c>
      <c r="H44" s="97">
        <f t="shared" si="0"/>
        <v>15.105327480925331</v>
      </c>
      <c r="I44" s="97">
        <f>MIN(H44,'NOx Annual Emissions'!L44,'Annual NOx Consent Decree Caps '!D44,' Retirement Adjustments'!D44)</f>
        <v>15.105327480925331</v>
      </c>
      <c r="J44" s="101">
        <v>31441.621800000001</v>
      </c>
      <c r="K44" s="101">
        <f>PRODUCT(F44,J44)+H44</f>
        <v>19.621173045010497</v>
      </c>
      <c r="L44" s="101">
        <v>20322.244699999999</v>
      </c>
      <c r="M44" s="97">
        <f>PRODUCT(F44,L44)+K44</f>
        <v>22.539982995861958</v>
      </c>
      <c r="N44" s="101">
        <v>13135.252200000001</v>
      </c>
      <c r="O44" s="97">
        <f t="shared" ref="O44" si="241">PRODUCT(F44,N44)+M44</f>
        <v>24.426551403745737</v>
      </c>
      <c r="P44" s="124">
        <v>8489.9503999999997</v>
      </c>
      <c r="Q44" s="97">
        <f>PRODUCT(F44,P44)+O44</f>
        <v>25.645932041838112</v>
      </c>
      <c r="R44" s="101">
        <v>5487.4665999999997</v>
      </c>
      <c r="S44" s="97">
        <f>PRODUCT(F44,R44)+Q44</f>
        <v>26.434076872957334</v>
      </c>
      <c r="T44" s="101">
        <v>3546.8157000000001</v>
      </c>
      <c r="U44" s="97">
        <f>PRODUCT(F44,T44)+S44</f>
        <v>26.943493087151243</v>
      </c>
      <c r="V44" s="101">
        <v>2292.4789999999998</v>
      </c>
      <c r="W44" s="97">
        <f>PRODUCT(F44,V44)+U44</f>
        <v>27.272753491998056</v>
      </c>
      <c r="X44" s="101">
        <v>1481.7402999999999</v>
      </c>
      <c r="Y44" s="97">
        <f>PRODUCT(F44,X44)+W44</f>
        <v>27.485570451741566</v>
      </c>
      <c r="Z44" s="101">
        <v>957.72059999999999</v>
      </c>
      <c r="AA44" s="97">
        <f>PRODUCT(F44,Z44)+Y44</f>
        <v>27.62312437153151</v>
      </c>
      <c r="AB44" s="101">
        <v>619.0213</v>
      </c>
      <c r="AC44" s="97">
        <f>PRODUCT(F44,AB44)+AA44</f>
        <v>27.712032145101869</v>
      </c>
      <c r="AD44" s="101">
        <v>400.1035</v>
      </c>
      <c r="AE44" s="97">
        <f>PRODUCT(F44,AD44)+AC44</f>
        <v>27.769497552807078</v>
      </c>
      <c r="AF44" s="101">
        <v>258.60629999999998</v>
      </c>
      <c r="AG44" s="97">
        <f>PRODUCT(F44,AF44)+AE44</f>
        <v>27.80664023330009</v>
      </c>
      <c r="AH44" s="101">
        <v>167.1497</v>
      </c>
      <c r="AI44" s="101">
        <f>PRODUCT(F44,AH44)+AG44</f>
        <v>27.830647335608127</v>
      </c>
      <c r="AJ44" s="101">
        <v>108.03700000000001</v>
      </c>
      <c r="AK44" s="101">
        <f>PRODUCT(F44,AJ44)+AI44</f>
        <v>27.846164296225187</v>
      </c>
      <c r="AL44" s="101">
        <v>69.829599999999999</v>
      </c>
      <c r="AM44" s="101">
        <f>PRODUCT(F44,AL44)+AK44</f>
        <v>27.856193667210174</v>
      </c>
      <c r="AN44" s="101">
        <v>45.1342</v>
      </c>
      <c r="AO44" s="101">
        <f>PRODUCT(F44,AN44)+AM44</f>
        <v>27.862676127884598</v>
      </c>
      <c r="AP44" s="101">
        <v>29.1724</v>
      </c>
      <c r="AQ44" s="101">
        <f>PRODUCT(F44,AP44)+AO44</f>
        <v>27.866866053390723</v>
      </c>
      <c r="AR44" s="101">
        <v>18.855599999999999</v>
      </c>
      <c r="AS44" s="101">
        <f>PRODUCT(F44,AR44)+AQ44</f>
        <v>27.86957421450785</v>
      </c>
      <c r="AT44" s="101">
        <v>12.1873</v>
      </c>
      <c r="AU44" s="101">
        <f>PRODUCT(F44,AT44)+AS44</f>
        <v>27.871324631995638</v>
      </c>
      <c r="AV44" s="101">
        <v>7.8772000000000002</v>
      </c>
      <c r="AW44" s="101">
        <f>PRODUCT(F44,AV44)+AU44</f>
        <v>27.872456005526676</v>
      </c>
      <c r="AX44" s="101">
        <v>5.0914000000000001</v>
      </c>
      <c r="AY44" s="101">
        <f>PRODUCT(F44,AX44)+AW44</f>
        <v>27.873187264755327</v>
      </c>
      <c r="AZ44" s="101">
        <v>3.2907999999999999</v>
      </c>
      <c r="BA44" s="101">
        <f>PRODUCT(F44,AZ44)+AY44</f>
        <v>27.873659910367465</v>
      </c>
      <c r="BB44" s="101">
        <v>2.1269999999999998</v>
      </c>
      <c r="BC44" s="101">
        <f>PRODUCT(F44,BB44)+BA44</f>
        <v>27.873965403626556</v>
      </c>
      <c r="BD44" s="101">
        <v>1.3748</v>
      </c>
      <c r="BE44" s="101">
        <f>PRODUCT(F44,BD44)+BC44</f>
        <v>27.874162861140707</v>
      </c>
      <c r="BF44" s="101">
        <v>0.88859999999999995</v>
      </c>
      <c r="BG44" s="101">
        <f>PRODUCT(F44,BF44)+BE44</f>
        <v>27.8742904875206</v>
      </c>
      <c r="BH44" s="101">
        <v>0.57440000000000002</v>
      </c>
      <c r="BI44" s="101">
        <f>PRODUCT(F44,BH44)+BG44</f>
        <v>27.874372986499456</v>
      </c>
      <c r="BJ44" s="171">
        <v>0.37119999999999997</v>
      </c>
      <c r="BK44" s="184">
        <f>PRODUCT(F44,BJ44)+BI44</f>
        <v>27.874426300602781</v>
      </c>
      <c r="BL44" s="184">
        <v>0.24</v>
      </c>
      <c r="BM44" s="184">
        <f>PRODUCT(F44,BL44)+BK44</f>
        <v>27.874460770928209</v>
      </c>
      <c r="BN44" s="184">
        <v>0.15509999999999999</v>
      </c>
      <c r="BO44" s="184">
        <f>PRODUCT(F44,BN44)+BM44</f>
        <v>27.874483047376017</v>
      </c>
      <c r="BP44" s="184">
        <v>0.1002</v>
      </c>
      <c r="BQ44" s="184">
        <f>PRODUCT(F44,BP44)+BO44</f>
        <v>27.874497438736881</v>
      </c>
      <c r="BR44" s="171">
        <v>6.4799999999999996E-2</v>
      </c>
      <c r="BS44" s="185">
        <f>PRODUCT(F44,BR44)+BQ44</f>
        <v>27.874506745724748</v>
      </c>
      <c r="BT44" s="185">
        <v>4.19E-2</v>
      </c>
      <c r="BU44" s="185">
        <f>PRODUCT(F44,BT44)+BS44</f>
        <v>27.874512763669063</v>
      </c>
      <c r="BV44" s="185">
        <v>2.7099999999999999E-2</v>
      </c>
      <c r="BW44" s="185">
        <f>PRODUCT(F44,BV44)+BU44</f>
        <v>27.87451665594331</v>
      </c>
    </row>
    <row r="45" spans="1:75" s="167" customFormat="1" ht="15" customHeight="1" x14ac:dyDescent="0.25">
      <c r="A45" s="170" t="s">
        <v>132</v>
      </c>
      <c r="B45" s="170">
        <v>991</v>
      </c>
      <c r="C45" s="169" t="s">
        <v>18</v>
      </c>
      <c r="D45" s="86">
        <f>(LARGE('Annual Heat Inputs'!D45:K45,1)+LARGE('Annual Heat Inputs'!D45:K45,2)+LARGE('Annual Heat Inputs'!D45:K45,3))/3</f>
        <v>14533204.334333332</v>
      </c>
      <c r="E45" s="87">
        <v>1165162556</v>
      </c>
      <c r="F45" s="107">
        <f t="shared" ref="F45:F46" si="242">D45/E45</f>
        <v>1.2473113094387263E-2</v>
      </c>
      <c r="G45" s="97">
        <v>105171</v>
      </c>
      <c r="H45" s="97">
        <f t="shared" si="0"/>
        <v>1311.8097772498029</v>
      </c>
      <c r="I45" s="97">
        <f>MIN(H45,'NOx Annual Emissions'!L45,'Annual NOx Consent Decree Caps '!D45,' Retirement Adjustments'!D45)</f>
        <v>58.511000000000003</v>
      </c>
      <c r="J45" s="101">
        <v>31441.621800000001</v>
      </c>
      <c r="K45" s="101">
        <f t="shared" ref="K45:K46" si="243">I45</f>
        <v>58.511000000000003</v>
      </c>
      <c r="L45" s="101">
        <v>20322.244699999999</v>
      </c>
      <c r="M45" s="101">
        <f t="shared" ref="M45:M46" si="244">K45</f>
        <v>58.511000000000003</v>
      </c>
      <c r="N45" s="101">
        <v>13135.252200000001</v>
      </c>
      <c r="O45" s="101">
        <f t="shared" ref="O45:O46" si="245">M45</f>
        <v>58.511000000000003</v>
      </c>
      <c r="P45" s="124">
        <v>8489.9503999999997</v>
      </c>
      <c r="Q45" s="101">
        <f t="shared" ref="Q45:Q46" si="246">O45</f>
        <v>58.511000000000003</v>
      </c>
      <c r="R45" s="101">
        <v>5487.4665999999997</v>
      </c>
      <c r="S45" s="101">
        <f t="shared" ref="S45:S46" si="247">Q45</f>
        <v>58.511000000000003</v>
      </c>
      <c r="T45" s="101">
        <v>3546.8157000000001</v>
      </c>
      <c r="U45" s="101">
        <f t="shared" ref="U45:U46" si="248">S45</f>
        <v>58.511000000000003</v>
      </c>
      <c r="V45" s="101">
        <v>2292.4789999999998</v>
      </c>
      <c r="W45" s="101">
        <f t="shared" ref="W45:W46" si="249">U45</f>
        <v>58.511000000000003</v>
      </c>
      <c r="X45" s="101">
        <v>1481.7402999999999</v>
      </c>
      <c r="Y45" s="101">
        <f t="shared" ref="Y45:Y46" si="250">W45</f>
        <v>58.511000000000003</v>
      </c>
      <c r="Z45" s="101">
        <v>957.72059999999999</v>
      </c>
      <c r="AA45" s="101">
        <f t="shared" ref="AA45:AA46" si="251">Y45</f>
        <v>58.511000000000003</v>
      </c>
      <c r="AB45" s="101">
        <v>619.0213</v>
      </c>
      <c r="AC45" s="101">
        <f t="shared" ref="AC45:AC46" si="252">AA45</f>
        <v>58.511000000000003</v>
      </c>
      <c r="AD45" s="101">
        <v>400.1035</v>
      </c>
      <c r="AE45" s="101">
        <f t="shared" ref="AE45:AE46" si="253">AC45</f>
        <v>58.511000000000003</v>
      </c>
      <c r="AF45" s="101">
        <v>258.60629999999998</v>
      </c>
      <c r="AG45" s="101">
        <f t="shared" ref="AG45:AG46" si="254">AE45</f>
        <v>58.511000000000003</v>
      </c>
      <c r="AH45" s="101">
        <v>167.1497</v>
      </c>
      <c r="AI45" s="101">
        <f t="shared" ref="AI45:AI46" si="255">AG45</f>
        <v>58.511000000000003</v>
      </c>
      <c r="AJ45" s="101">
        <v>108.03700000000001</v>
      </c>
      <c r="AK45" s="101">
        <f t="shared" ref="AK45:AK46" si="256">AI45</f>
        <v>58.511000000000003</v>
      </c>
      <c r="AL45" s="101">
        <v>69.829599999999999</v>
      </c>
      <c r="AM45" s="101">
        <f t="shared" ref="AM45:AM46" si="257">AK45</f>
        <v>58.511000000000003</v>
      </c>
      <c r="AN45" s="101">
        <v>45.1342</v>
      </c>
      <c r="AO45" s="101">
        <f t="shared" ref="AO45:AO46" si="258">AM45</f>
        <v>58.511000000000003</v>
      </c>
      <c r="AP45" s="101">
        <v>29.1724</v>
      </c>
      <c r="AQ45" s="101">
        <f t="shared" ref="AQ45:AQ46" si="259">AO45</f>
        <v>58.511000000000003</v>
      </c>
      <c r="AR45" s="101">
        <v>18.855599999999999</v>
      </c>
      <c r="AS45" s="101">
        <f t="shared" ref="AS45:AS46" si="260">AQ45</f>
        <v>58.511000000000003</v>
      </c>
      <c r="AT45" s="101">
        <v>12.1873</v>
      </c>
      <c r="AU45" s="101">
        <f t="shared" ref="AU45:AU46" si="261">AS45</f>
        <v>58.511000000000003</v>
      </c>
      <c r="AV45" s="101">
        <v>7.8772000000000002</v>
      </c>
      <c r="AW45" s="101">
        <f t="shared" ref="AW45:AW46" si="262">AU45</f>
        <v>58.511000000000003</v>
      </c>
      <c r="AX45" s="101">
        <v>5.0914000000000001</v>
      </c>
      <c r="AY45" s="101">
        <f t="shared" ref="AY45:AY46" si="263">AW45</f>
        <v>58.511000000000003</v>
      </c>
      <c r="AZ45" s="101">
        <v>3.2907999999999999</v>
      </c>
      <c r="BA45" s="101">
        <f t="shared" ref="BA45:BA46" si="264">AY45</f>
        <v>58.511000000000003</v>
      </c>
      <c r="BB45" s="101">
        <v>2.1269999999999998</v>
      </c>
      <c r="BC45" s="101">
        <f t="shared" ref="BC45:BC46" si="265">BA45</f>
        <v>58.511000000000003</v>
      </c>
      <c r="BD45" s="101">
        <v>1.3748</v>
      </c>
      <c r="BE45" s="101">
        <f t="shared" ref="BE45:BE46" si="266">BC45</f>
        <v>58.511000000000003</v>
      </c>
      <c r="BF45" s="101">
        <v>0.88859999999999995</v>
      </c>
      <c r="BG45" s="101">
        <f t="shared" ref="BG45:BG46" si="267">BE45</f>
        <v>58.511000000000003</v>
      </c>
      <c r="BH45" s="101">
        <v>0.57440000000000002</v>
      </c>
      <c r="BI45" s="101">
        <f t="shared" ref="BI45:BI46" si="268">BG45</f>
        <v>58.511000000000003</v>
      </c>
      <c r="BJ45" s="171">
        <v>0.37119999999999997</v>
      </c>
      <c r="BK45" s="184">
        <f t="shared" ref="BK45:BK46" si="269">BI45</f>
        <v>58.511000000000003</v>
      </c>
      <c r="BL45" s="184">
        <v>0.24</v>
      </c>
      <c r="BM45" s="184">
        <f t="shared" ref="BM45:BM46" si="270">BK45</f>
        <v>58.511000000000003</v>
      </c>
      <c r="BN45" s="184">
        <v>0.15509999999999999</v>
      </c>
      <c r="BO45" s="184">
        <f t="shared" ref="BO45:BO46" si="271">BM45</f>
        <v>58.511000000000003</v>
      </c>
      <c r="BP45" s="184">
        <v>0.1002</v>
      </c>
      <c r="BQ45" s="184">
        <f t="shared" ref="BQ45:BQ46" si="272">BO45</f>
        <v>58.511000000000003</v>
      </c>
      <c r="BR45" s="171">
        <v>6.4799999999999996E-2</v>
      </c>
      <c r="BS45" s="185">
        <f t="shared" ref="BS45:BS46" si="273">BQ45</f>
        <v>58.511000000000003</v>
      </c>
      <c r="BT45" s="185">
        <v>4.19E-2</v>
      </c>
      <c r="BU45" s="185">
        <f t="shared" ref="BU45:BU46" si="274">BS45</f>
        <v>58.511000000000003</v>
      </c>
      <c r="BV45" s="185">
        <v>2.7099999999999999E-2</v>
      </c>
      <c r="BW45" s="185">
        <f t="shared" ref="BW45:BW46" si="275">BU45</f>
        <v>58.511000000000003</v>
      </c>
    </row>
    <row r="46" spans="1:75" s="167" customFormat="1" ht="15" customHeight="1" x14ac:dyDescent="0.25">
      <c r="A46" s="170" t="s">
        <v>132</v>
      </c>
      <c r="B46" s="170">
        <v>991</v>
      </c>
      <c r="C46" s="169" t="s">
        <v>19</v>
      </c>
      <c r="D46" s="86">
        <f>(LARGE('Annual Heat Inputs'!D46:K46,1)+LARGE('Annual Heat Inputs'!D46:K46,2)+LARGE('Annual Heat Inputs'!D46:K46,3))/3</f>
        <v>14295614.410000002</v>
      </c>
      <c r="E46" s="87">
        <v>1165162556</v>
      </c>
      <c r="F46" s="107">
        <f t="shared" si="242"/>
        <v>1.2269201697552665E-2</v>
      </c>
      <c r="G46" s="97">
        <v>105171</v>
      </c>
      <c r="H46" s="97">
        <f t="shared" si="0"/>
        <v>1290.3642117333113</v>
      </c>
      <c r="I46" s="97">
        <f>MIN(H46,'NOx Annual Emissions'!L46,'Annual NOx Consent Decree Caps '!D46,' Retirement Adjustments'!D46)</f>
        <v>56.442999999999998</v>
      </c>
      <c r="J46" s="101">
        <v>31441.621800000001</v>
      </c>
      <c r="K46" s="101">
        <f t="shared" si="243"/>
        <v>56.442999999999998</v>
      </c>
      <c r="L46" s="101">
        <v>20322.244699999999</v>
      </c>
      <c r="M46" s="101">
        <f t="shared" si="244"/>
        <v>56.442999999999998</v>
      </c>
      <c r="N46" s="101">
        <v>13135.252200000001</v>
      </c>
      <c r="O46" s="101">
        <f t="shared" si="245"/>
        <v>56.442999999999998</v>
      </c>
      <c r="P46" s="124">
        <v>8489.9503999999997</v>
      </c>
      <c r="Q46" s="101">
        <f t="shared" si="246"/>
        <v>56.442999999999998</v>
      </c>
      <c r="R46" s="101">
        <v>5487.4665999999997</v>
      </c>
      <c r="S46" s="101">
        <f t="shared" si="247"/>
        <v>56.442999999999998</v>
      </c>
      <c r="T46" s="101">
        <v>3546.8157000000001</v>
      </c>
      <c r="U46" s="101">
        <f t="shared" si="248"/>
        <v>56.442999999999998</v>
      </c>
      <c r="V46" s="101">
        <v>2292.4789999999998</v>
      </c>
      <c r="W46" s="101">
        <f t="shared" si="249"/>
        <v>56.442999999999998</v>
      </c>
      <c r="X46" s="101">
        <v>1481.7402999999999</v>
      </c>
      <c r="Y46" s="101">
        <f t="shared" si="250"/>
        <v>56.442999999999998</v>
      </c>
      <c r="Z46" s="101">
        <v>957.72059999999999</v>
      </c>
      <c r="AA46" s="101">
        <f t="shared" si="251"/>
        <v>56.442999999999998</v>
      </c>
      <c r="AB46" s="101">
        <v>619.0213</v>
      </c>
      <c r="AC46" s="101">
        <f t="shared" si="252"/>
        <v>56.442999999999998</v>
      </c>
      <c r="AD46" s="101">
        <v>400.1035</v>
      </c>
      <c r="AE46" s="101">
        <f t="shared" si="253"/>
        <v>56.442999999999998</v>
      </c>
      <c r="AF46" s="101">
        <v>258.60629999999998</v>
      </c>
      <c r="AG46" s="101">
        <f t="shared" si="254"/>
        <v>56.442999999999998</v>
      </c>
      <c r="AH46" s="101">
        <v>167.1497</v>
      </c>
      <c r="AI46" s="101">
        <f t="shared" si="255"/>
        <v>56.442999999999998</v>
      </c>
      <c r="AJ46" s="101">
        <v>108.03700000000001</v>
      </c>
      <c r="AK46" s="101">
        <f t="shared" si="256"/>
        <v>56.442999999999998</v>
      </c>
      <c r="AL46" s="101">
        <v>69.829599999999999</v>
      </c>
      <c r="AM46" s="101">
        <f t="shared" si="257"/>
        <v>56.442999999999998</v>
      </c>
      <c r="AN46" s="101">
        <v>45.1342</v>
      </c>
      <c r="AO46" s="101">
        <f t="shared" si="258"/>
        <v>56.442999999999998</v>
      </c>
      <c r="AP46" s="101">
        <v>29.1724</v>
      </c>
      <c r="AQ46" s="101">
        <f t="shared" si="259"/>
        <v>56.442999999999998</v>
      </c>
      <c r="AR46" s="101">
        <v>18.855599999999999</v>
      </c>
      <c r="AS46" s="101">
        <f t="shared" si="260"/>
        <v>56.442999999999998</v>
      </c>
      <c r="AT46" s="101">
        <v>12.1873</v>
      </c>
      <c r="AU46" s="101">
        <f t="shared" si="261"/>
        <v>56.442999999999998</v>
      </c>
      <c r="AV46" s="101">
        <v>7.8772000000000002</v>
      </c>
      <c r="AW46" s="101">
        <f t="shared" si="262"/>
        <v>56.442999999999998</v>
      </c>
      <c r="AX46" s="101">
        <v>5.0914000000000001</v>
      </c>
      <c r="AY46" s="101">
        <f t="shared" si="263"/>
        <v>56.442999999999998</v>
      </c>
      <c r="AZ46" s="101">
        <v>3.2907999999999999</v>
      </c>
      <c r="BA46" s="101">
        <f t="shared" si="264"/>
        <v>56.442999999999998</v>
      </c>
      <c r="BB46" s="101">
        <v>2.1269999999999998</v>
      </c>
      <c r="BC46" s="101">
        <f t="shared" si="265"/>
        <v>56.442999999999998</v>
      </c>
      <c r="BD46" s="101">
        <v>1.3748</v>
      </c>
      <c r="BE46" s="101">
        <f t="shared" si="266"/>
        <v>56.442999999999998</v>
      </c>
      <c r="BF46" s="101">
        <v>0.88859999999999995</v>
      </c>
      <c r="BG46" s="101">
        <f t="shared" si="267"/>
        <v>56.442999999999998</v>
      </c>
      <c r="BH46" s="101">
        <v>0.57440000000000002</v>
      </c>
      <c r="BI46" s="101">
        <f t="shared" si="268"/>
        <v>56.442999999999998</v>
      </c>
      <c r="BJ46" s="171">
        <v>0.37119999999999997</v>
      </c>
      <c r="BK46" s="184">
        <f t="shared" si="269"/>
        <v>56.442999999999998</v>
      </c>
      <c r="BL46" s="184">
        <v>0.24</v>
      </c>
      <c r="BM46" s="184">
        <f t="shared" si="270"/>
        <v>56.442999999999998</v>
      </c>
      <c r="BN46" s="184">
        <v>0.15509999999999999</v>
      </c>
      <c r="BO46" s="184">
        <f t="shared" si="271"/>
        <v>56.442999999999998</v>
      </c>
      <c r="BP46" s="184">
        <v>0.1002</v>
      </c>
      <c r="BQ46" s="184">
        <f t="shared" si="272"/>
        <v>56.442999999999998</v>
      </c>
      <c r="BR46" s="171">
        <v>6.4799999999999996E-2</v>
      </c>
      <c r="BS46" s="185">
        <f t="shared" si="273"/>
        <v>56.442999999999998</v>
      </c>
      <c r="BT46" s="185">
        <v>4.19E-2</v>
      </c>
      <c r="BU46" s="185">
        <f t="shared" si="274"/>
        <v>56.442999999999998</v>
      </c>
      <c r="BV46" s="185">
        <v>2.7099999999999999E-2</v>
      </c>
      <c r="BW46" s="185">
        <f t="shared" si="275"/>
        <v>56.442999999999998</v>
      </c>
    </row>
    <row r="47" spans="1:75" ht="15" customHeight="1" x14ac:dyDescent="0.25">
      <c r="A47" s="48" t="s">
        <v>133</v>
      </c>
      <c r="B47" s="78">
        <v>990</v>
      </c>
      <c r="C47" s="78">
        <v>50</v>
      </c>
      <c r="D47" s="86">
        <f>(LARGE('Annual Heat Inputs'!D47:K47,1)+LARGE('Annual Heat Inputs'!D47:K47,2)+LARGE('Annual Heat Inputs'!D47:K47,3))/3</f>
        <v>5880455.1296666665</v>
      </c>
      <c r="E47" s="87">
        <v>1165162556</v>
      </c>
      <c r="F47" s="88">
        <f t="shared" ref="F47:F56" si="276">D47/E47</f>
        <v>5.0468967607869702E-3</v>
      </c>
      <c r="G47" s="97">
        <v>105171</v>
      </c>
      <c r="H47" s="97">
        <f t="shared" si="0"/>
        <v>530.78717922872647</v>
      </c>
      <c r="I47" s="97">
        <f>MIN(H47,'NOx Annual Emissions'!L47,'Annual NOx Consent Decree Caps '!D47,' Retirement Adjustments'!D47)</f>
        <v>530.78717922872647</v>
      </c>
      <c r="J47" s="101">
        <v>31441.621800000001</v>
      </c>
      <c r="K47" s="178">
        <f t="shared" ref="K47:K50" si="277">PRODUCT(F47,J47)+H47</f>
        <v>689.46979844503551</v>
      </c>
      <c r="L47" s="101">
        <v>20322.244699999999</v>
      </c>
      <c r="M47" s="101">
        <f t="shared" ref="M47:M50" si="278">PRODUCT(F47,L47)+K47</f>
        <v>792.03406939338572</v>
      </c>
      <c r="N47" s="101">
        <v>13135.252200000001</v>
      </c>
      <c r="O47" s="101">
        <f t="shared" ref="O47:O50" si="279">PRODUCT(F47,N47)+M47</f>
        <v>858.32633117368562</v>
      </c>
      <c r="P47" s="124">
        <v>8489.9503999999997</v>
      </c>
      <c r="Q47" s="101">
        <f t="shared" ref="Q47:Q50" si="280">PRODUCT(F47,P47)+O47</f>
        <v>901.17423434668763</v>
      </c>
      <c r="R47" s="101">
        <v>5487.4665999999997</v>
      </c>
      <c r="S47" s="101">
        <f t="shared" ref="S47:S50" si="281">PRODUCT(F47,R47)+Q47</f>
        <v>928.86891175515427</v>
      </c>
      <c r="T47" s="101">
        <v>3546.8157000000001</v>
      </c>
      <c r="U47" s="101">
        <f t="shared" ref="U47:U50" si="282">PRODUCT(F47,T47)+S47</f>
        <v>946.7693244225926</v>
      </c>
      <c r="V47" s="101">
        <v>2292.4789999999998</v>
      </c>
      <c r="W47" s="101">
        <f t="shared" ref="W47:W50" si="283">PRODUCT(F47,V47)+U47</f>
        <v>958.33922926186472</v>
      </c>
      <c r="X47" s="101">
        <v>1481.7402999999999</v>
      </c>
      <c r="Y47" s="101">
        <f t="shared" ref="Y47:Y50" si="284">PRODUCT(F47,X47)+W47</f>
        <v>965.81741958226223</v>
      </c>
      <c r="Z47" s="101">
        <v>957.72059999999999</v>
      </c>
      <c r="AA47" s="101">
        <f t="shared" ref="AA47:AA50" si="285">PRODUCT(F47,Z47)+Y47</f>
        <v>970.65093657614113</v>
      </c>
      <c r="AB47" s="101">
        <v>619.0213</v>
      </c>
      <c r="AC47" s="101">
        <f t="shared" ref="AC47:AC50" si="286">PRODUCT(F47,AB47)+AA47</f>
        <v>973.77507316996923</v>
      </c>
      <c r="AD47" s="101">
        <v>400.1035</v>
      </c>
      <c r="AE47" s="101">
        <f t="shared" ref="AE47:AE50" si="287">PRODUCT(F47,AD47)+AC47</f>
        <v>975.79435422809877</v>
      </c>
      <c r="AF47" s="101">
        <v>258.60629999999998</v>
      </c>
      <c r="AG47" s="101">
        <f t="shared" ref="AG47:AG50" si="288">PRODUCT(F47,AF47)+AE47</f>
        <v>977.09951352588791</v>
      </c>
      <c r="AH47" s="101">
        <v>167.1497</v>
      </c>
      <c r="AI47" s="101">
        <f t="shared" ref="AI47:AI50" si="289">PRODUCT(F47,AH47)+AG47</f>
        <v>977.94310080538446</v>
      </c>
      <c r="AJ47" s="101">
        <v>108.03700000000001</v>
      </c>
      <c r="AK47" s="101">
        <f t="shared" ref="AK47:AK50" si="290">PRODUCT(F47,AJ47)+AI47</f>
        <v>978.48835239072957</v>
      </c>
      <c r="AL47" s="101">
        <v>69.829599999999999</v>
      </c>
      <c r="AM47" s="101">
        <f t="shared" ref="AM47:AM50" si="291">PRODUCT(F47,AL47)+AK47</f>
        <v>978.8407751727766</v>
      </c>
      <c r="AN47" s="101">
        <v>45.1342</v>
      </c>
      <c r="AO47" s="101">
        <f t="shared" ref="AO47:AO50" si="292">PRODUCT(F47,AN47)+AM47</f>
        <v>979.0685628205573</v>
      </c>
      <c r="AP47" s="101">
        <v>29.1724</v>
      </c>
      <c r="AQ47" s="101">
        <f t="shared" ref="AQ47:AQ50" si="293">PRODUCT(F47,AP47)+AO47</f>
        <v>979.21579291162163</v>
      </c>
      <c r="AR47" s="101">
        <v>18.855599999999999</v>
      </c>
      <c r="AS47" s="101">
        <f t="shared" ref="AS47:AS50" si="294">PRODUCT(F47,AR47)+AQ47</f>
        <v>979.31095517818437</v>
      </c>
      <c r="AT47" s="101">
        <v>12.1873</v>
      </c>
      <c r="AU47" s="101">
        <f t="shared" ref="AU47:AU50" si="295">PRODUCT(F47,AT47)+AS47</f>
        <v>979.37246322307715</v>
      </c>
      <c r="AV47" s="101">
        <v>7.8772000000000002</v>
      </c>
      <c r="AW47" s="101">
        <f t="shared" ref="AW47:AW50" si="296">PRODUCT(F47,AV47)+AU47</f>
        <v>979.41221863824126</v>
      </c>
      <c r="AX47" s="101">
        <v>5.0914000000000001</v>
      </c>
      <c r="AY47" s="101">
        <f t="shared" ref="AY47:AY50" si="297">PRODUCT(F47,AX47)+AW47</f>
        <v>979.43791440840914</v>
      </c>
      <c r="AZ47" s="101">
        <v>3.2907999999999999</v>
      </c>
      <c r="BA47" s="101">
        <f t="shared" ref="BA47:BA50" si="298">PRODUCT(F47,AZ47)+AY47</f>
        <v>979.4545227362695</v>
      </c>
      <c r="BB47" s="101">
        <v>2.1269999999999998</v>
      </c>
      <c r="BC47" s="101">
        <f t="shared" ref="BC47:BC50" si="299">PRODUCT(F47,BB47)+BA47</f>
        <v>979.46525748567967</v>
      </c>
      <c r="BD47" s="101">
        <v>1.3748</v>
      </c>
      <c r="BE47" s="101">
        <f t="shared" ref="BE47:BE50" si="300">PRODUCT(F47,BD47)+BC47</f>
        <v>979.47219595934644</v>
      </c>
      <c r="BF47" s="101">
        <v>0.88859999999999995</v>
      </c>
      <c r="BG47" s="101">
        <f t="shared" ref="BG47:BG50" si="301">PRODUCT(F47,BF47)+BE47</f>
        <v>979.47668063180811</v>
      </c>
      <c r="BH47" s="101">
        <v>0.57440000000000002</v>
      </c>
      <c r="BI47" s="101">
        <f t="shared" ref="BI47:BI50" si="302">PRODUCT(F47,BH47)+BG47</f>
        <v>979.47957956930748</v>
      </c>
      <c r="BJ47" s="171">
        <v>0.37119999999999997</v>
      </c>
      <c r="BK47" s="184">
        <f t="shared" ref="BK47:BK50" si="303">PRODUCT(F47,BJ47)+BI47</f>
        <v>979.48145297738506</v>
      </c>
      <c r="BL47" s="184">
        <v>0.24</v>
      </c>
      <c r="BM47" s="184">
        <f t="shared" ref="BM47:BM50" si="304">PRODUCT(F47,BL47)+BK47</f>
        <v>979.4826642326077</v>
      </c>
      <c r="BN47" s="184">
        <v>0.15509999999999999</v>
      </c>
      <c r="BO47" s="184">
        <f t="shared" ref="BO47:BO50" si="305">PRODUCT(F47,BN47)+BM47</f>
        <v>979.48344700629525</v>
      </c>
      <c r="BP47" s="184">
        <v>0.1002</v>
      </c>
      <c r="BQ47" s="184">
        <f t="shared" ref="BQ47:BQ50" si="306">PRODUCT(F47,BP47)+BO47</f>
        <v>979.4839527053507</v>
      </c>
      <c r="BR47" s="171">
        <v>6.4799999999999996E-2</v>
      </c>
      <c r="BS47" s="185">
        <f t="shared" ref="BS47:BS50" si="307">PRODUCT(F47,BR47)+BQ47</f>
        <v>979.48427974426079</v>
      </c>
      <c r="BT47" s="185">
        <v>4.19E-2</v>
      </c>
      <c r="BU47" s="185">
        <f t="shared" ref="BU47:BU50" si="308">PRODUCT(F47,BT47)+BS47</f>
        <v>979.4844912092351</v>
      </c>
      <c r="BV47" s="185">
        <v>2.7099999999999999E-2</v>
      </c>
      <c r="BW47" s="185">
        <f t="shared" ref="BW47:BW50" si="309">PRODUCT(F47,BV47)+BU47</f>
        <v>979.48462798013736</v>
      </c>
    </row>
    <row r="48" spans="1:75" ht="15" customHeight="1" x14ac:dyDescent="0.25">
      <c r="A48" s="48" t="s">
        <v>133</v>
      </c>
      <c r="B48" s="78">
        <v>990</v>
      </c>
      <c r="C48" s="78">
        <v>60</v>
      </c>
      <c r="D48" s="86">
        <f>(LARGE('Annual Heat Inputs'!D48:K48,1)+LARGE('Annual Heat Inputs'!D48:K48,2)+LARGE('Annual Heat Inputs'!D48:K48,3))/3</f>
        <v>5656528.5483333329</v>
      </c>
      <c r="E48" s="87">
        <v>1165162556</v>
      </c>
      <c r="F48" s="88">
        <f t="shared" si="276"/>
        <v>4.8547119191267012E-3</v>
      </c>
      <c r="G48" s="97">
        <v>105171</v>
      </c>
      <c r="H48" s="97">
        <f t="shared" si="0"/>
        <v>510.57490724647431</v>
      </c>
      <c r="I48" s="97">
        <f>MIN(H48,'NOx Annual Emissions'!L48,'Annual NOx Consent Decree Caps '!D48,' Retirement Adjustments'!D48)</f>
        <v>510.57490724647431</v>
      </c>
      <c r="J48" s="101">
        <v>31441.621800000001</v>
      </c>
      <c r="K48" s="101">
        <f t="shared" si="277"/>
        <v>663.21492335560822</v>
      </c>
      <c r="L48" s="101">
        <v>20322.244699999999</v>
      </c>
      <c r="M48" s="101">
        <f t="shared" si="278"/>
        <v>761.87356692410765</v>
      </c>
      <c r="N48" s="101">
        <v>13135.252200000001</v>
      </c>
      <c r="O48" s="101">
        <f t="shared" si="279"/>
        <v>825.64143234018286</v>
      </c>
      <c r="P48" s="124">
        <v>8489.9503999999997</v>
      </c>
      <c r="Q48" s="101">
        <f t="shared" si="280"/>
        <v>866.85769573985738</v>
      </c>
      <c r="R48" s="101">
        <v>5487.4665999999997</v>
      </c>
      <c r="S48" s="101">
        <f t="shared" si="281"/>
        <v>893.49776524868707</v>
      </c>
      <c r="T48" s="101">
        <v>3546.8157000000001</v>
      </c>
      <c r="U48" s="101">
        <f t="shared" si="282"/>
        <v>910.71653370242279</v>
      </c>
      <c r="V48" s="101">
        <v>2292.4789999999998</v>
      </c>
      <c r="W48" s="101">
        <f t="shared" si="283"/>
        <v>921.8458588280705</v>
      </c>
      <c r="X48" s="101">
        <v>1481.7402999999999</v>
      </c>
      <c r="Y48" s="101">
        <f t="shared" si="284"/>
        <v>929.03928112353083</v>
      </c>
      <c r="Z48" s="101">
        <v>957.72059999999999</v>
      </c>
      <c r="AA48" s="101">
        <f t="shared" si="285"/>
        <v>933.68873873554401</v>
      </c>
      <c r="AB48" s="101">
        <v>619.0213</v>
      </c>
      <c r="AC48" s="101">
        <f t="shared" si="286"/>
        <v>936.69390881884726</v>
      </c>
      <c r="AD48" s="101">
        <v>400.1035</v>
      </c>
      <c r="AE48" s="101">
        <f t="shared" si="287"/>
        <v>938.63629604918162</v>
      </c>
      <c r="AF48" s="101">
        <v>258.60629999999998</v>
      </c>
      <c r="AG48" s="101">
        <f t="shared" si="288"/>
        <v>939.89175513615282</v>
      </c>
      <c r="AH48" s="101">
        <v>167.1497</v>
      </c>
      <c r="AI48" s="101">
        <f t="shared" si="289"/>
        <v>940.70321877702122</v>
      </c>
      <c r="AJ48" s="101">
        <v>108.03700000000001</v>
      </c>
      <c r="AK48" s="101">
        <f t="shared" si="290"/>
        <v>941.22770728862793</v>
      </c>
      <c r="AL48" s="101">
        <v>69.829599999999999</v>
      </c>
      <c r="AM48" s="101">
        <f t="shared" si="291"/>
        <v>941.56670988005578</v>
      </c>
      <c r="AN48" s="101">
        <v>45.1342</v>
      </c>
      <c r="AO48" s="101">
        <f t="shared" si="292"/>
        <v>941.78582341875608</v>
      </c>
      <c r="AP48" s="101">
        <v>29.1724</v>
      </c>
      <c r="AQ48" s="101">
        <f t="shared" si="293"/>
        <v>941.92744701674565</v>
      </c>
      <c r="AR48" s="101">
        <v>18.855599999999999</v>
      </c>
      <c r="AS48" s="101">
        <f t="shared" si="294"/>
        <v>942.01898552280795</v>
      </c>
      <c r="AT48" s="101">
        <v>12.1873</v>
      </c>
      <c r="AU48" s="101">
        <f t="shared" si="295"/>
        <v>942.07815135337989</v>
      </c>
      <c r="AV48" s="101">
        <v>7.8772000000000002</v>
      </c>
      <c r="AW48" s="101">
        <f t="shared" si="296"/>
        <v>942.1163928901093</v>
      </c>
      <c r="AX48" s="101">
        <v>5.0914000000000001</v>
      </c>
      <c r="AY48" s="101">
        <f t="shared" si="297"/>
        <v>942.1411101703743</v>
      </c>
      <c r="AZ48" s="101">
        <v>3.2907999999999999</v>
      </c>
      <c r="BA48" s="101">
        <f t="shared" si="298"/>
        <v>942.1570860563578</v>
      </c>
      <c r="BB48" s="101">
        <v>2.1269999999999998</v>
      </c>
      <c r="BC48" s="101">
        <f t="shared" si="299"/>
        <v>942.16741202860976</v>
      </c>
      <c r="BD48" s="101">
        <v>1.3748</v>
      </c>
      <c r="BE48" s="101">
        <f t="shared" si="300"/>
        <v>942.17408628655619</v>
      </c>
      <c r="BF48" s="101">
        <v>0.88859999999999995</v>
      </c>
      <c r="BG48" s="101">
        <f t="shared" si="301"/>
        <v>942.17840018356753</v>
      </c>
      <c r="BH48" s="101">
        <v>0.57440000000000002</v>
      </c>
      <c r="BI48" s="101">
        <f t="shared" si="302"/>
        <v>942.18118873009382</v>
      </c>
      <c r="BJ48" s="171">
        <v>0.37119999999999997</v>
      </c>
      <c r="BK48" s="184">
        <f t="shared" si="303"/>
        <v>942.18299079915823</v>
      </c>
      <c r="BL48" s="184">
        <v>0.24</v>
      </c>
      <c r="BM48" s="184">
        <f t="shared" si="304"/>
        <v>942.18415593001885</v>
      </c>
      <c r="BN48" s="184">
        <v>0.15509999999999999</v>
      </c>
      <c r="BO48" s="184">
        <f t="shared" si="305"/>
        <v>942.18490889583745</v>
      </c>
      <c r="BP48" s="184">
        <v>0.1002</v>
      </c>
      <c r="BQ48" s="184">
        <f t="shared" si="306"/>
        <v>942.18539533797173</v>
      </c>
      <c r="BR48" s="171">
        <v>6.4799999999999996E-2</v>
      </c>
      <c r="BS48" s="185">
        <f t="shared" si="307"/>
        <v>942.1857099233041</v>
      </c>
      <c r="BT48" s="185">
        <v>4.19E-2</v>
      </c>
      <c r="BU48" s="185">
        <f t="shared" si="308"/>
        <v>942.18591333573352</v>
      </c>
      <c r="BV48" s="185">
        <v>2.7099999999999999E-2</v>
      </c>
      <c r="BW48" s="185">
        <f t="shared" si="309"/>
        <v>942.18604489842653</v>
      </c>
    </row>
    <row r="49" spans="1:75" ht="15" customHeight="1" x14ac:dyDescent="0.25">
      <c r="A49" s="48" t="s">
        <v>133</v>
      </c>
      <c r="B49" s="78">
        <v>990</v>
      </c>
      <c r="C49" s="78">
        <v>70</v>
      </c>
      <c r="D49" s="86">
        <f>(LARGE('Annual Heat Inputs'!D49:K49,1)+LARGE('Annual Heat Inputs'!D49:K49,2)+LARGE('Annual Heat Inputs'!D49:K49,3))/3</f>
        <v>28318896.798999999</v>
      </c>
      <c r="E49" s="87">
        <v>1165162556</v>
      </c>
      <c r="F49" s="88">
        <f t="shared" si="276"/>
        <v>2.4304674616577704E-2</v>
      </c>
      <c r="G49" s="97">
        <v>105171</v>
      </c>
      <c r="H49" s="97">
        <f t="shared" si="0"/>
        <v>2556.1469341000939</v>
      </c>
      <c r="I49" s="97">
        <f>MIN(H49,'NOx Annual Emissions'!L49,'Annual NOx Consent Decree Caps '!D49,' Retirement Adjustments'!D49)</f>
        <v>2556.1469341000939</v>
      </c>
      <c r="J49" s="101">
        <v>31441.621800000001</v>
      </c>
      <c r="K49" s="101">
        <f t="shared" si="277"/>
        <v>3320.3253213665903</v>
      </c>
      <c r="L49" s="101">
        <v>20322.244699999999</v>
      </c>
      <c r="M49" s="101">
        <f t="shared" si="278"/>
        <v>3814.2508662785613</v>
      </c>
      <c r="N49" s="101">
        <v>13135.252200000001</v>
      </c>
      <c r="O49" s="101">
        <f t="shared" si="279"/>
        <v>4133.4988970062477</v>
      </c>
      <c r="P49" s="124">
        <v>8489.9503999999997</v>
      </c>
      <c r="Q49" s="101">
        <f t="shared" si="280"/>
        <v>4339.8443789891317</v>
      </c>
      <c r="R49" s="101">
        <v>5487.4665999999997</v>
      </c>
      <c r="S49" s="101">
        <f t="shared" si="281"/>
        <v>4473.2154691714695</v>
      </c>
      <c r="T49" s="101">
        <v>3546.8157000000001</v>
      </c>
      <c r="U49" s="101">
        <f t="shared" si="282"/>
        <v>4559.4196706849389</v>
      </c>
      <c r="V49" s="101">
        <v>2292.4789999999998</v>
      </c>
      <c r="W49" s="101">
        <f t="shared" si="283"/>
        <v>4615.1376268452759</v>
      </c>
      <c r="X49" s="101">
        <v>1481.7402999999999</v>
      </c>
      <c r="Y49" s="101">
        <f t="shared" si="284"/>
        <v>4651.1508427030458</v>
      </c>
      <c r="Z49" s="101">
        <v>957.72059999999999</v>
      </c>
      <c r="AA49" s="101">
        <f t="shared" si="285"/>
        <v>4674.4279302596397</v>
      </c>
      <c r="AB49" s="101">
        <v>619.0213</v>
      </c>
      <c r="AC49" s="101">
        <f t="shared" si="286"/>
        <v>4689.4730415368704</v>
      </c>
      <c r="AD49" s="101">
        <v>400.1035</v>
      </c>
      <c r="AE49" s="101">
        <f t="shared" si="287"/>
        <v>4699.1974269173243</v>
      </c>
      <c r="AF49" s="101">
        <v>258.60629999999998</v>
      </c>
      <c r="AG49" s="101">
        <f t="shared" si="288"/>
        <v>4705.4827688926216</v>
      </c>
      <c r="AH49" s="101">
        <v>167.1497</v>
      </c>
      <c r="AI49" s="101">
        <f t="shared" si="289"/>
        <v>4709.5452879633804</v>
      </c>
      <c r="AJ49" s="101">
        <v>108.03700000000001</v>
      </c>
      <c r="AK49" s="101">
        <f t="shared" si="290"/>
        <v>4712.1710920949317</v>
      </c>
      <c r="AL49" s="101">
        <v>69.829599999999999</v>
      </c>
      <c r="AM49" s="101">
        <f t="shared" si="291"/>
        <v>4713.8682778015373</v>
      </c>
      <c r="AN49" s="101">
        <v>45.1342</v>
      </c>
      <c r="AO49" s="101">
        <f t="shared" si="292"/>
        <v>4714.9652498466166</v>
      </c>
      <c r="AP49" s="101">
        <v>29.1724</v>
      </c>
      <c r="AQ49" s="101">
        <f t="shared" si="293"/>
        <v>4715.6742755364012</v>
      </c>
      <c r="AR49" s="101">
        <v>18.855599999999999</v>
      </c>
      <c r="AS49" s="101">
        <f t="shared" si="294"/>
        <v>4716.1325547591014</v>
      </c>
      <c r="AT49" s="101">
        <v>12.1873</v>
      </c>
      <c r="AU49" s="101">
        <f t="shared" si="295"/>
        <v>4716.4287631200559</v>
      </c>
      <c r="AV49" s="101">
        <v>7.8772000000000002</v>
      </c>
      <c r="AW49" s="101">
        <f t="shared" si="296"/>
        <v>4716.6202159029453</v>
      </c>
      <c r="AX49" s="101">
        <v>5.0914000000000001</v>
      </c>
      <c r="AY49" s="101">
        <f t="shared" si="297"/>
        <v>4716.7439607232882</v>
      </c>
      <c r="AZ49" s="101">
        <v>3.2907999999999999</v>
      </c>
      <c r="BA49" s="101">
        <f t="shared" si="298"/>
        <v>4716.8239425465163</v>
      </c>
      <c r="BB49" s="101">
        <v>2.1269999999999998</v>
      </c>
      <c r="BC49" s="101">
        <f t="shared" si="299"/>
        <v>4716.8756385894258</v>
      </c>
      <c r="BD49" s="101">
        <v>1.3748</v>
      </c>
      <c r="BE49" s="101">
        <f t="shared" si="300"/>
        <v>4716.9090526560885</v>
      </c>
      <c r="BF49" s="101">
        <v>0.88859999999999995</v>
      </c>
      <c r="BG49" s="101">
        <f t="shared" si="301"/>
        <v>4716.9306497899524</v>
      </c>
      <c r="BH49" s="101">
        <v>0.57440000000000002</v>
      </c>
      <c r="BI49" s="101">
        <f t="shared" si="302"/>
        <v>4716.9446103950522</v>
      </c>
      <c r="BJ49" s="171">
        <v>0.37119999999999997</v>
      </c>
      <c r="BK49" s="184">
        <f t="shared" si="303"/>
        <v>4716.9536322902695</v>
      </c>
      <c r="BL49" s="184">
        <v>0.24</v>
      </c>
      <c r="BM49" s="184">
        <f t="shared" si="304"/>
        <v>4716.9594654121775</v>
      </c>
      <c r="BN49" s="184">
        <v>0.15509999999999999</v>
      </c>
      <c r="BO49" s="184">
        <f t="shared" si="305"/>
        <v>4716.9632350672109</v>
      </c>
      <c r="BP49" s="184">
        <v>0.1002</v>
      </c>
      <c r="BQ49" s="184">
        <f t="shared" si="306"/>
        <v>4716.965670395607</v>
      </c>
      <c r="BR49" s="171">
        <v>6.4799999999999996E-2</v>
      </c>
      <c r="BS49" s="185">
        <f t="shared" si="307"/>
        <v>4716.9672453385219</v>
      </c>
      <c r="BT49" s="185">
        <v>4.19E-2</v>
      </c>
      <c r="BU49" s="185">
        <f t="shared" si="308"/>
        <v>4716.9682637043879</v>
      </c>
      <c r="BV49" s="185">
        <v>2.7099999999999999E-2</v>
      </c>
      <c r="BW49" s="185">
        <f t="shared" si="309"/>
        <v>4716.9689223610703</v>
      </c>
    </row>
    <row r="50" spans="1:75" ht="15" customHeight="1" x14ac:dyDescent="0.25">
      <c r="A50" s="48" t="s">
        <v>133</v>
      </c>
      <c r="B50" s="78">
        <v>990</v>
      </c>
      <c r="C50" s="84" t="s">
        <v>21</v>
      </c>
      <c r="D50" s="86">
        <f>(LARGE('Annual Heat Inputs'!D50:K50,1)+LARGE('Annual Heat Inputs'!D50:K50,2)+LARGE('Annual Heat Inputs'!D50:K50,3))/3</f>
        <v>675495.33099999989</v>
      </c>
      <c r="E50" s="87">
        <v>1165162556</v>
      </c>
      <c r="F50" s="88">
        <f t="shared" si="276"/>
        <v>5.7974342508823281E-4</v>
      </c>
      <c r="G50" s="97">
        <v>105171</v>
      </c>
      <c r="H50" s="97">
        <f t="shared" si="0"/>
        <v>60.972195759954531</v>
      </c>
      <c r="I50" s="97">
        <f>MIN(H50,'NOx Annual Emissions'!L50,'Annual NOx Consent Decree Caps '!D50,' Retirement Adjustments'!D50)</f>
        <v>60.972195759954531</v>
      </c>
      <c r="J50" s="101">
        <v>31441.621800000001</v>
      </c>
      <c r="K50" s="101">
        <f t="shared" si="277"/>
        <v>79.200269272615373</v>
      </c>
      <c r="L50" s="101">
        <v>20322.244699999999</v>
      </c>
      <c r="M50" s="101">
        <f t="shared" si="278"/>
        <v>90.981957020474553</v>
      </c>
      <c r="N50" s="101">
        <v>13135.252200000001</v>
      </c>
      <c r="O50" s="101">
        <f t="shared" si="279"/>
        <v>98.597033120300296</v>
      </c>
      <c r="P50" s="124">
        <v>8489.9503999999997</v>
      </c>
      <c r="Q50" s="101">
        <f t="shared" si="280"/>
        <v>103.51902604402551</v>
      </c>
      <c r="R50" s="101">
        <v>5487.4665999999997</v>
      </c>
      <c r="S50" s="101">
        <f t="shared" si="281"/>
        <v>106.70034872576679</v>
      </c>
      <c r="T50" s="101">
        <v>3546.8157000000001</v>
      </c>
      <c r="U50" s="124">
        <f t="shared" si="282"/>
        <v>108.7565918078415</v>
      </c>
      <c r="V50" s="101">
        <v>2292.4789999999998</v>
      </c>
      <c r="W50" s="101">
        <f t="shared" si="283"/>
        <v>110.08564143524436</v>
      </c>
      <c r="X50" s="101">
        <v>1481.7402999999999</v>
      </c>
      <c r="Y50" s="101">
        <f t="shared" si="284"/>
        <v>110.94467063185762</v>
      </c>
      <c r="Z50" s="101">
        <v>957.72059999999999</v>
      </c>
      <c r="AA50" s="101">
        <f t="shared" si="285"/>
        <v>111.49990285277917</v>
      </c>
      <c r="AB50" s="101">
        <v>619.0213</v>
      </c>
      <c r="AC50" s="101">
        <f t="shared" si="286"/>
        <v>111.85877638144375</v>
      </c>
      <c r="AD50" s="101">
        <v>400.1035</v>
      </c>
      <c r="AE50" s="101">
        <f t="shared" si="287"/>
        <v>112.09073375492353</v>
      </c>
      <c r="AF50" s="101">
        <v>258.60629999999998</v>
      </c>
      <c r="AG50" s="101">
        <f t="shared" si="288"/>
        <v>112.24065905703493</v>
      </c>
      <c r="AH50" s="101">
        <v>167.1497</v>
      </c>
      <c r="AI50" s="101">
        <f t="shared" si="289"/>
        <v>112.3375629966154</v>
      </c>
      <c r="AJ50" s="101">
        <v>108.03700000000001</v>
      </c>
      <c r="AK50" s="101">
        <f t="shared" si="290"/>
        <v>112.40019673703166</v>
      </c>
      <c r="AL50" s="101">
        <v>69.829599999999999</v>
      </c>
      <c r="AM50" s="101">
        <f t="shared" si="291"/>
        <v>112.44067998850821</v>
      </c>
      <c r="AN50" s="101">
        <v>45.1342</v>
      </c>
      <c r="AO50" s="101">
        <f t="shared" si="292"/>
        <v>112.46684624420483</v>
      </c>
      <c r="AP50" s="101">
        <v>29.1724</v>
      </c>
      <c r="AQ50" s="101">
        <f t="shared" si="293"/>
        <v>112.48375875129888</v>
      </c>
      <c r="AR50" s="101">
        <v>18.855599999999999</v>
      </c>
      <c r="AS50" s="101">
        <f t="shared" si="294"/>
        <v>112.49469016142497</v>
      </c>
      <c r="AT50" s="101">
        <v>12.1873</v>
      </c>
      <c r="AU50" s="101">
        <f t="shared" si="295"/>
        <v>112.50175566846954</v>
      </c>
      <c r="AV50" s="101">
        <v>7.8772000000000002</v>
      </c>
      <c r="AW50" s="101">
        <f t="shared" si="296"/>
        <v>112.50632242337765</v>
      </c>
      <c r="AX50" s="101">
        <v>5.0914000000000001</v>
      </c>
      <c r="AY50" s="101">
        <f t="shared" si="297"/>
        <v>112.50927412905214</v>
      </c>
      <c r="AZ50" s="101">
        <v>3.2907999999999999</v>
      </c>
      <c r="BA50" s="101">
        <f t="shared" si="298"/>
        <v>112.51118194871542</v>
      </c>
      <c r="BB50" s="101">
        <v>2.1269999999999998</v>
      </c>
      <c r="BC50" s="101">
        <f t="shared" si="299"/>
        <v>112.51241506298058</v>
      </c>
      <c r="BD50" s="101">
        <v>1.3748</v>
      </c>
      <c r="BE50" s="101">
        <f t="shared" si="300"/>
        <v>112.5132120942414</v>
      </c>
      <c r="BF50" s="101">
        <v>0.88859999999999995</v>
      </c>
      <c r="BG50" s="101">
        <f t="shared" si="301"/>
        <v>112.51372725424893</v>
      </c>
      <c r="BH50" s="101">
        <v>0.57440000000000002</v>
      </c>
      <c r="BI50" s="101">
        <f t="shared" si="302"/>
        <v>112.51406025887231</v>
      </c>
      <c r="BJ50" s="171">
        <v>0.37119999999999997</v>
      </c>
      <c r="BK50" s="184">
        <f t="shared" si="303"/>
        <v>112.5142754596317</v>
      </c>
      <c r="BL50" s="184">
        <v>0.24</v>
      </c>
      <c r="BM50" s="184">
        <f t="shared" si="304"/>
        <v>112.51441459805372</v>
      </c>
      <c r="BN50" s="184">
        <v>0.15509999999999999</v>
      </c>
      <c r="BO50" s="184">
        <f t="shared" si="305"/>
        <v>112.51450451625895</v>
      </c>
      <c r="BP50" s="184">
        <v>0.1002</v>
      </c>
      <c r="BQ50" s="184">
        <f t="shared" si="306"/>
        <v>112.51456260655014</v>
      </c>
      <c r="BR50" s="171">
        <v>6.4799999999999996E-2</v>
      </c>
      <c r="BS50" s="185">
        <f t="shared" si="307"/>
        <v>112.51460017392409</v>
      </c>
      <c r="BT50" s="185">
        <v>4.19E-2</v>
      </c>
      <c r="BU50" s="185">
        <f t="shared" si="308"/>
        <v>112.51462446517361</v>
      </c>
      <c r="BV50" s="185">
        <v>2.7099999999999999E-2</v>
      </c>
      <c r="BW50" s="185">
        <f t="shared" si="309"/>
        <v>112.51464017622042</v>
      </c>
    </row>
    <row r="51" spans="1:75" ht="15" customHeight="1" x14ac:dyDescent="0.25">
      <c r="A51" s="48" t="s">
        <v>133</v>
      </c>
      <c r="B51" s="78">
        <v>990</v>
      </c>
      <c r="C51" s="84" t="s">
        <v>25</v>
      </c>
      <c r="D51" s="86">
        <f>(LARGE('Annual Heat Inputs'!D51:K51,1)+LARGE('Annual Heat Inputs'!D51:K51,2)+LARGE('Annual Heat Inputs'!D51:K51,3))/3</f>
        <v>657221.51633333333</v>
      </c>
      <c r="E51" s="87">
        <v>1165162556</v>
      </c>
      <c r="F51" s="88">
        <f t="shared" si="276"/>
        <v>5.6405993562784332E-4</v>
      </c>
      <c r="G51" s="97">
        <v>105171</v>
      </c>
      <c r="H51" s="97">
        <f t="shared" si="0"/>
        <v>59.322747489915912</v>
      </c>
      <c r="I51" s="97">
        <f>MIN(H51,'NOx Annual Emissions'!L51,'Annual NOx Consent Decree Caps '!D51,' Retirement Adjustments'!D51)</f>
        <v>54.274999999999999</v>
      </c>
      <c r="J51" s="101">
        <v>31441.621800000001</v>
      </c>
      <c r="K51" s="101">
        <f t="shared" ref="K51:K63" si="310">I51</f>
        <v>54.274999999999999</v>
      </c>
      <c r="L51" s="101">
        <v>20322.244699999999</v>
      </c>
      <c r="M51" s="97">
        <f t="shared" ref="M51:M63" si="311">K51</f>
        <v>54.274999999999999</v>
      </c>
      <c r="N51" s="101">
        <v>13135.252200000001</v>
      </c>
      <c r="O51" s="97">
        <f t="shared" ref="O51:O63" si="312">M51</f>
        <v>54.274999999999999</v>
      </c>
      <c r="P51" s="124">
        <v>8489.9503999999997</v>
      </c>
      <c r="Q51" s="97">
        <f t="shared" ref="Q51:Q63" si="313">O51</f>
        <v>54.274999999999999</v>
      </c>
      <c r="R51" s="101">
        <v>5487.4665999999997</v>
      </c>
      <c r="S51" s="97">
        <f t="shared" ref="S51:S63" si="314">Q51</f>
        <v>54.274999999999999</v>
      </c>
      <c r="T51" s="101">
        <v>3546.8157000000001</v>
      </c>
      <c r="U51" s="97">
        <f t="shared" ref="U51:U63" si="315">S51</f>
        <v>54.274999999999999</v>
      </c>
      <c r="V51" s="101">
        <v>2292.4789999999998</v>
      </c>
      <c r="W51" s="97">
        <f t="shared" ref="W51:W63" si="316">U51</f>
        <v>54.274999999999999</v>
      </c>
      <c r="X51" s="101">
        <v>1481.7402999999999</v>
      </c>
      <c r="Y51" s="97">
        <f t="shared" ref="Y51:Y63" si="317">W51</f>
        <v>54.274999999999999</v>
      </c>
      <c r="Z51" s="101">
        <v>957.72059999999999</v>
      </c>
      <c r="AA51" s="97">
        <f t="shared" ref="AA51:AA63" si="318">Y51</f>
        <v>54.274999999999999</v>
      </c>
      <c r="AB51" s="101">
        <v>619.0213</v>
      </c>
      <c r="AC51" s="97">
        <f t="shared" ref="AC51:AC63" si="319">AA51</f>
        <v>54.274999999999999</v>
      </c>
      <c r="AD51" s="101">
        <v>400.1035</v>
      </c>
      <c r="AE51" s="97">
        <f t="shared" ref="AE51:AE63" si="320">AC51</f>
        <v>54.274999999999999</v>
      </c>
      <c r="AF51" s="101">
        <v>258.60629999999998</v>
      </c>
      <c r="AG51" s="97">
        <f t="shared" ref="AG51:AG63" si="321">AE51</f>
        <v>54.274999999999999</v>
      </c>
      <c r="AH51" s="101">
        <v>167.1497</v>
      </c>
      <c r="AI51" s="101">
        <f t="shared" ref="AI51:AI63" si="322">AG51</f>
        <v>54.274999999999999</v>
      </c>
      <c r="AJ51" s="101">
        <v>108.03700000000001</v>
      </c>
      <c r="AK51" s="101">
        <f t="shared" ref="AK51:AK63" si="323">AI51</f>
        <v>54.274999999999999</v>
      </c>
      <c r="AL51" s="101">
        <v>69.829599999999999</v>
      </c>
      <c r="AM51" s="101">
        <f t="shared" ref="AM51:AM63" si="324">AK51</f>
        <v>54.274999999999999</v>
      </c>
      <c r="AN51" s="101">
        <v>45.1342</v>
      </c>
      <c r="AO51" s="101">
        <f t="shared" ref="AO51:AO63" si="325">AM51</f>
        <v>54.274999999999999</v>
      </c>
      <c r="AP51" s="101">
        <v>29.1724</v>
      </c>
      <c r="AQ51" s="101">
        <f t="shared" ref="AQ51:AQ63" si="326">AO51</f>
        <v>54.274999999999999</v>
      </c>
      <c r="AR51" s="101">
        <v>18.855599999999999</v>
      </c>
      <c r="AS51" s="101">
        <f t="shared" ref="AS51:AS63" si="327">AQ51</f>
        <v>54.274999999999999</v>
      </c>
      <c r="AT51" s="101">
        <v>12.1873</v>
      </c>
      <c r="AU51" s="101">
        <f t="shared" ref="AU51:AU63" si="328">AS51</f>
        <v>54.274999999999999</v>
      </c>
      <c r="AV51" s="101">
        <v>7.8772000000000002</v>
      </c>
      <c r="AW51" s="101">
        <f t="shared" ref="AW51:AW63" si="329">AU51</f>
        <v>54.274999999999999</v>
      </c>
      <c r="AX51" s="101">
        <v>5.0914000000000001</v>
      </c>
      <c r="AY51" s="101">
        <f t="shared" ref="AY51:AY63" si="330">AW51</f>
        <v>54.274999999999999</v>
      </c>
      <c r="AZ51" s="101">
        <v>3.2907999999999999</v>
      </c>
      <c r="BA51" s="101">
        <f t="shared" ref="BA51:BA63" si="331">AY51</f>
        <v>54.274999999999999</v>
      </c>
      <c r="BB51" s="101">
        <v>2.1269999999999998</v>
      </c>
      <c r="BC51" s="101">
        <f t="shared" ref="BC51:BC63" si="332">BA51</f>
        <v>54.274999999999999</v>
      </c>
      <c r="BD51" s="101">
        <v>1.3748</v>
      </c>
      <c r="BE51" s="101">
        <f t="shared" ref="BE51:BE63" si="333">BC51</f>
        <v>54.274999999999999</v>
      </c>
      <c r="BF51" s="101">
        <v>0.88859999999999995</v>
      </c>
      <c r="BG51" s="101">
        <f t="shared" ref="BG51:BG63" si="334">BE51</f>
        <v>54.274999999999999</v>
      </c>
      <c r="BH51" s="101">
        <v>0.57440000000000002</v>
      </c>
      <c r="BI51" s="101">
        <f t="shared" ref="BI51:BI63" si="335">BG51</f>
        <v>54.274999999999999</v>
      </c>
      <c r="BJ51" s="171">
        <v>0.37119999999999997</v>
      </c>
      <c r="BK51" s="184">
        <f t="shared" ref="BK51:BK63" si="336">BI51</f>
        <v>54.274999999999999</v>
      </c>
      <c r="BL51" s="184">
        <v>0.24</v>
      </c>
      <c r="BM51" s="184">
        <f t="shared" ref="BM51:BM63" si="337">BK51</f>
        <v>54.274999999999999</v>
      </c>
      <c r="BN51" s="184">
        <v>0.15509999999999999</v>
      </c>
      <c r="BO51" s="184">
        <f t="shared" ref="BO51:BO63" si="338">BM51</f>
        <v>54.274999999999999</v>
      </c>
      <c r="BP51" s="184">
        <v>0.1002</v>
      </c>
      <c r="BQ51" s="184">
        <f t="shared" ref="BQ51:BQ63" si="339">BO51</f>
        <v>54.274999999999999</v>
      </c>
      <c r="BR51" s="171">
        <v>6.4799999999999996E-2</v>
      </c>
      <c r="BS51" s="185">
        <f t="shared" ref="BS51:BS63" si="340">BQ51</f>
        <v>54.274999999999999</v>
      </c>
      <c r="BT51" s="185">
        <v>4.19E-2</v>
      </c>
      <c r="BU51" s="185">
        <f t="shared" ref="BU51:BU63" si="341">BS51</f>
        <v>54.274999999999999</v>
      </c>
      <c r="BV51" s="185">
        <v>2.7099999999999999E-2</v>
      </c>
      <c r="BW51" s="185">
        <f t="shared" ref="BW51:BW63" si="342">BU51</f>
        <v>54.274999999999999</v>
      </c>
    </row>
    <row r="52" spans="1:75" ht="15" customHeight="1" x14ac:dyDescent="0.25">
      <c r="A52" s="48" t="s">
        <v>133</v>
      </c>
      <c r="B52" s="78">
        <v>990</v>
      </c>
      <c r="C52" s="84" t="s">
        <v>26</v>
      </c>
      <c r="D52" s="86">
        <f>(LARGE('Annual Heat Inputs'!D52:K52,1)+LARGE('Annual Heat Inputs'!D52:K52,2)+LARGE('Annual Heat Inputs'!D52:K52,3))/3</f>
        <v>2231665.5956666665</v>
      </c>
      <c r="E52" s="87">
        <v>1165162556</v>
      </c>
      <c r="F52" s="88">
        <f t="shared" si="276"/>
        <v>1.9153255347717048E-3</v>
      </c>
      <c r="G52" s="97">
        <v>105171</v>
      </c>
      <c r="H52" s="97">
        <f t="shared" si="0"/>
        <v>201.43670181747498</v>
      </c>
      <c r="I52" s="97">
        <f>MIN(H52,'NOx Annual Emissions'!L52,'Annual NOx Consent Decree Caps '!D52,' Retirement Adjustments'!D52)</f>
        <v>38.494999999999997</v>
      </c>
      <c r="J52" s="101">
        <v>31441.621800000001</v>
      </c>
      <c r="K52" s="101">
        <f t="shared" si="310"/>
        <v>38.494999999999997</v>
      </c>
      <c r="L52" s="101">
        <v>20322.244699999999</v>
      </c>
      <c r="M52" s="101">
        <f t="shared" si="311"/>
        <v>38.494999999999997</v>
      </c>
      <c r="N52" s="101">
        <v>13135.252200000001</v>
      </c>
      <c r="O52" s="101">
        <f t="shared" si="312"/>
        <v>38.494999999999997</v>
      </c>
      <c r="P52" s="124">
        <v>8489.9503999999997</v>
      </c>
      <c r="Q52" s="101">
        <f t="shared" si="313"/>
        <v>38.494999999999997</v>
      </c>
      <c r="R52" s="101">
        <v>5487.4665999999997</v>
      </c>
      <c r="S52" s="101">
        <f t="shared" si="314"/>
        <v>38.494999999999997</v>
      </c>
      <c r="T52" s="101">
        <v>3546.8157000000001</v>
      </c>
      <c r="U52" s="101">
        <f t="shared" si="315"/>
        <v>38.494999999999997</v>
      </c>
      <c r="V52" s="101">
        <v>2292.4789999999998</v>
      </c>
      <c r="W52" s="101">
        <f t="shared" si="316"/>
        <v>38.494999999999997</v>
      </c>
      <c r="X52" s="101">
        <v>1481.7402999999999</v>
      </c>
      <c r="Y52" s="101">
        <f t="shared" si="317"/>
        <v>38.494999999999997</v>
      </c>
      <c r="Z52" s="101">
        <v>957.72059999999999</v>
      </c>
      <c r="AA52" s="101">
        <f t="shared" si="318"/>
        <v>38.494999999999997</v>
      </c>
      <c r="AB52" s="101">
        <v>619.0213</v>
      </c>
      <c r="AC52" s="101">
        <f t="shared" si="319"/>
        <v>38.494999999999997</v>
      </c>
      <c r="AD52" s="101">
        <v>400.1035</v>
      </c>
      <c r="AE52" s="101">
        <f t="shared" si="320"/>
        <v>38.494999999999997</v>
      </c>
      <c r="AF52" s="101">
        <v>258.60629999999998</v>
      </c>
      <c r="AG52" s="101">
        <f t="shared" si="321"/>
        <v>38.494999999999997</v>
      </c>
      <c r="AH52" s="101">
        <v>167.1497</v>
      </c>
      <c r="AI52" s="101">
        <f t="shared" si="322"/>
        <v>38.494999999999997</v>
      </c>
      <c r="AJ52" s="101">
        <v>108.03700000000001</v>
      </c>
      <c r="AK52" s="101">
        <f t="shared" si="323"/>
        <v>38.494999999999997</v>
      </c>
      <c r="AL52" s="101">
        <v>69.829599999999999</v>
      </c>
      <c r="AM52" s="101">
        <f t="shared" si="324"/>
        <v>38.494999999999997</v>
      </c>
      <c r="AN52" s="101">
        <v>45.1342</v>
      </c>
      <c r="AO52" s="101">
        <f t="shared" si="325"/>
        <v>38.494999999999997</v>
      </c>
      <c r="AP52" s="101">
        <v>29.1724</v>
      </c>
      <c r="AQ52" s="101">
        <f t="shared" si="326"/>
        <v>38.494999999999997</v>
      </c>
      <c r="AR52" s="101">
        <v>18.855599999999999</v>
      </c>
      <c r="AS52" s="101">
        <f t="shared" si="327"/>
        <v>38.494999999999997</v>
      </c>
      <c r="AT52" s="101">
        <v>12.1873</v>
      </c>
      <c r="AU52" s="101">
        <f t="shared" si="328"/>
        <v>38.494999999999997</v>
      </c>
      <c r="AV52" s="101">
        <v>7.8772000000000002</v>
      </c>
      <c r="AW52" s="101">
        <f t="shared" si="329"/>
        <v>38.494999999999997</v>
      </c>
      <c r="AX52" s="101">
        <v>5.0914000000000001</v>
      </c>
      <c r="AY52" s="101">
        <f t="shared" si="330"/>
        <v>38.494999999999997</v>
      </c>
      <c r="AZ52" s="101">
        <v>3.2907999999999999</v>
      </c>
      <c r="BA52" s="101">
        <f t="shared" si="331"/>
        <v>38.494999999999997</v>
      </c>
      <c r="BB52" s="101">
        <v>2.1269999999999998</v>
      </c>
      <c r="BC52" s="101">
        <f t="shared" si="332"/>
        <v>38.494999999999997</v>
      </c>
      <c r="BD52" s="101">
        <v>1.3748</v>
      </c>
      <c r="BE52" s="101">
        <f t="shared" si="333"/>
        <v>38.494999999999997</v>
      </c>
      <c r="BF52" s="101">
        <v>0.88859999999999995</v>
      </c>
      <c r="BG52" s="101">
        <f t="shared" si="334"/>
        <v>38.494999999999997</v>
      </c>
      <c r="BH52" s="101">
        <v>0.57440000000000002</v>
      </c>
      <c r="BI52" s="101">
        <f t="shared" si="335"/>
        <v>38.494999999999997</v>
      </c>
      <c r="BJ52" s="171">
        <v>0.37119999999999997</v>
      </c>
      <c r="BK52" s="184">
        <f t="shared" si="336"/>
        <v>38.494999999999997</v>
      </c>
      <c r="BL52" s="184">
        <v>0.24</v>
      </c>
      <c r="BM52" s="184">
        <f t="shared" si="337"/>
        <v>38.494999999999997</v>
      </c>
      <c r="BN52" s="184">
        <v>0.15509999999999999</v>
      </c>
      <c r="BO52" s="184">
        <f t="shared" si="338"/>
        <v>38.494999999999997</v>
      </c>
      <c r="BP52" s="184">
        <v>0.1002</v>
      </c>
      <c r="BQ52" s="184">
        <f t="shared" si="339"/>
        <v>38.494999999999997</v>
      </c>
      <c r="BR52" s="171">
        <v>6.4799999999999996E-2</v>
      </c>
      <c r="BS52" s="185">
        <f t="shared" si="340"/>
        <v>38.494999999999997</v>
      </c>
      <c r="BT52" s="185">
        <v>4.19E-2</v>
      </c>
      <c r="BU52" s="185">
        <f t="shared" si="341"/>
        <v>38.494999999999997</v>
      </c>
      <c r="BV52" s="185">
        <v>2.7099999999999999E-2</v>
      </c>
      <c r="BW52" s="185">
        <f t="shared" si="342"/>
        <v>38.494999999999997</v>
      </c>
    </row>
    <row r="53" spans="1:75" ht="15" customHeight="1" x14ac:dyDescent="0.25">
      <c r="A53" s="42" t="s">
        <v>134</v>
      </c>
      <c r="B53" s="78">
        <v>994</v>
      </c>
      <c r="C53" s="78">
        <v>1</v>
      </c>
      <c r="D53" s="86">
        <f>(LARGE('Annual Heat Inputs'!D53:K53,1)+LARGE('Annual Heat Inputs'!D53:K53,2)+LARGE('Annual Heat Inputs'!D53:K53,3))/3</f>
        <v>18249286.083333332</v>
      </c>
      <c r="E53" s="87">
        <v>1165162556</v>
      </c>
      <c r="F53" s="88">
        <f t="shared" si="276"/>
        <v>1.5662437819820681E-2</v>
      </c>
      <c r="G53" s="97">
        <v>105171</v>
      </c>
      <c r="H53" s="97">
        <f t="shared" si="0"/>
        <v>1647.2342479483609</v>
      </c>
      <c r="I53" s="97">
        <v>0</v>
      </c>
      <c r="J53" s="101">
        <v>31441.621800000001</v>
      </c>
      <c r="K53" s="101">
        <f t="shared" si="310"/>
        <v>0</v>
      </c>
      <c r="L53" s="101">
        <v>20322.244699999999</v>
      </c>
      <c r="M53" s="101">
        <f t="shared" si="311"/>
        <v>0</v>
      </c>
      <c r="N53" s="101">
        <v>13135.252200000001</v>
      </c>
      <c r="O53" s="101">
        <f t="shared" si="312"/>
        <v>0</v>
      </c>
      <c r="P53" s="124">
        <v>8489.9503999999997</v>
      </c>
      <c r="Q53" s="101">
        <f t="shared" si="313"/>
        <v>0</v>
      </c>
      <c r="R53" s="101">
        <v>5487.4665999999997</v>
      </c>
      <c r="S53" s="101">
        <f t="shared" si="314"/>
        <v>0</v>
      </c>
      <c r="T53" s="101">
        <v>3546.8157000000001</v>
      </c>
      <c r="U53" s="101">
        <f t="shared" si="315"/>
        <v>0</v>
      </c>
      <c r="V53" s="101">
        <v>2292.4789999999998</v>
      </c>
      <c r="W53" s="101">
        <f t="shared" si="316"/>
        <v>0</v>
      </c>
      <c r="X53" s="101">
        <v>1481.7402999999999</v>
      </c>
      <c r="Y53" s="101">
        <f t="shared" si="317"/>
        <v>0</v>
      </c>
      <c r="Z53" s="101">
        <v>957.72059999999999</v>
      </c>
      <c r="AA53" s="101">
        <f t="shared" si="318"/>
        <v>0</v>
      </c>
      <c r="AB53" s="101">
        <v>619.0213</v>
      </c>
      <c r="AC53" s="101">
        <f t="shared" si="319"/>
        <v>0</v>
      </c>
      <c r="AD53" s="101">
        <v>400.1035</v>
      </c>
      <c r="AE53" s="101">
        <f t="shared" si="320"/>
        <v>0</v>
      </c>
      <c r="AF53" s="101">
        <v>258.60629999999998</v>
      </c>
      <c r="AG53" s="101">
        <f t="shared" si="321"/>
        <v>0</v>
      </c>
      <c r="AH53" s="101">
        <v>167.1497</v>
      </c>
      <c r="AI53" s="101">
        <f t="shared" si="322"/>
        <v>0</v>
      </c>
      <c r="AJ53" s="101">
        <v>108.03700000000001</v>
      </c>
      <c r="AK53" s="101">
        <f t="shared" si="323"/>
        <v>0</v>
      </c>
      <c r="AL53" s="101">
        <v>69.829599999999999</v>
      </c>
      <c r="AM53" s="101">
        <f t="shared" si="324"/>
        <v>0</v>
      </c>
      <c r="AN53" s="101">
        <v>45.1342</v>
      </c>
      <c r="AO53" s="101">
        <f t="shared" si="325"/>
        <v>0</v>
      </c>
      <c r="AP53" s="101">
        <v>29.1724</v>
      </c>
      <c r="AQ53" s="101">
        <f t="shared" si="326"/>
        <v>0</v>
      </c>
      <c r="AR53" s="101">
        <v>18.855599999999999</v>
      </c>
      <c r="AS53" s="101">
        <f t="shared" si="327"/>
        <v>0</v>
      </c>
      <c r="AT53" s="101">
        <v>12.1873</v>
      </c>
      <c r="AU53" s="101">
        <f t="shared" si="328"/>
        <v>0</v>
      </c>
      <c r="AV53" s="101">
        <v>7.8772000000000002</v>
      </c>
      <c r="AW53" s="101">
        <f t="shared" si="329"/>
        <v>0</v>
      </c>
      <c r="AX53" s="101">
        <v>5.0914000000000001</v>
      </c>
      <c r="AY53" s="101">
        <f t="shared" si="330"/>
        <v>0</v>
      </c>
      <c r="AZ53" s="101">
        <v>3.2907999999999999</v>
      </c>
      <c r="BA53" s="101">
        <f t="shared" si="331"/>
        <v>0</v>
      </c>
      <c r="BB53" s="101">
        <v>2.1269999999999998</v>
      </c>
      <c r="BC53" s="101">
        <f t="shared" si="332"/>
        <v>0</v>
      </c>
      <c r="BD53" s="101">
        <v>1.3748</v>
      </c>
      <c r="BE53" s="101">
        <f t="shared" si="333"/>
        <v>0</v>
      </c>
      <c r="BF53" s="101">
        <v>0.88859999999999995</v>
      </c>
      <c r="BG53" s="101">
        <f t="shared" si="334"/>
        <v>0</v>
      </c>
      <c r="BH53" s="101">
        <v>0.57440000000000002</v>
      </c>
      <c r="BI53" s="101">
        <f t="shared" si="335"/>
        <v>0</v>
      </c>
      <c r="BJ53" s="171">
        <v>0.37119999999999997</v>
      </c>
      <c r="BK53" s="184">
        <f t="shared" si="336"/>
        <v>0</v>
      </c>
      <c r="BL53" s="184">
        <v>0.24</v>
      </c>
      <c r="BM53" s="184">
        <f t="shared" si="337"/>
        <v>0</v>
      </c>
      <c r="BN53" s="184">
        <v>0.15509999999999999</v>
      </c>
      <c r="BO53" s="184">
        <f t="shared" si="338"/>
        <v>0</v>
      </c>
      <c r="BP53" s="184">
        <v>0.1002</v>
      </c>
      <c r="BQ53" s="184">
        <f t="shared" si="339"/>
        <v>0</v>
      </c>
      <c r="BR53" s="171">
        <v>6.4799999999999996E-2</v>
      </c>
      <c r="BS53" s="185">
        <f t="shared" si="340"/>
        <v>0</v>
      </c>
      <c r="BT53" s="185">
        <v>4.19E-2</v>
      </c>
      <c r="BU53" s="185">
        <f t="shared" si="341"/>
        <v>0</v>
      </c>
      <c r="BV53" s="185">
        <v>2.7099999999999999E-2</v>
      </c>
      <c r="BW53" s="185">
        <f t="shared" si="342"/>
        <v>0</v>
      </c>
    </row>
    <row r="54" spans="1:75" ht="15" customHeight="1" x14ac:dyDescent="0.25">
      <c r="A54" s="48" t="s">
        <v>134</v>
      </c>
      <c r="B54" s="78">
        <v>994</v>
      </c>
      <c r="C54" s="78">
        <v>2</v>
      </c>
      <c r="D54" s="86">
        <f>(LARGE('Annual Heat Inputs'!D54:K54,1)+LARGE('Annual Heat Inputs'!D54:K54,2)+LARGE('Annual Heat Inputs'!D54:K54,3))/3</f>
        <v>27910204.172333334</v>
      </c>
      <c r="E54" s="87">
        <v>1165162556</v>
      </c>
      <c r="F54" s="88">
        <f t="shared" si="276"/>
        <v>2.395391443761203E-2</v>
      </c>
      <c r="G54" s="97">
        <v>105171</v>
      </c>
      <c r="H54" s="97">
        <f t="shared" si="0"/>
        <v>2519.2571353180947</v>
      </c>
      <c r="I54" s="97">
        <v>0</v>
      </c>
      <c r="J54" s="101">
        <v>31441.621800000001</v>
      </c>
      <c r="K54" s="101">
        <f t="shared" si="310"/>
        <v>0</v>
      </c>
      <c r="L54" s="101">
        <v>20322.244699999999</v>
      </c>
      <c r="M54" s="101">
        <f t="shared" si="311"/>
        <v>0</v>
      </c>
      <c r="N54" s="101">
        <v>13135.252200000001</v>
      </c>
      <c r="O54" s="101">
        <f t="shared" si="312"/>
        <v>0</v>
      </c>
      <c r="P54" s="124">
        <v>8489.9503999999997</v>
      </c>
      <c r="Q54" s="101">
        <f t="shared" si="313"/>
        <v>0</v>
      </c>
      <c r="R54" s="101">
        <v>5487.4665999999997</v>
      </c>
      <c r="S54" s="101">
        <f t="shared" si="314"/>
        <v>0</v>
      </c>
      <c r="T54" s="101">
        <v>3546.8157000000001</v>
      </c>
      <c r="U54" s="101">
        <f t="shared" si="315"/>
        <v>0</v>
      </c>
      <c r="V54" s="101">
        <v>2292.4789999999998</v>
      </c>
      <c r="W54" s="101">
        <f t="shared" si="316"/>
        <v>0</v>
      </c>
      <c r="X54" s="101">
        <v>1481.7402999999999</v>
      </c>
      <c r="Y54" s="101">
        <f t="shared" si="317"/>
        <v>0</v>
      </c>
      <c r="Z54" s="101">
        <v>957.72059999999999</v>
      </c>
      <c r="AA54" s="101">
        <f t="shared" si="318"/>
        <v>0</v>
      </c>
      <c r="AB54" s="101">
        <v>619.0213</v>
      </c>
      <c r="AC54" s="101">
        <f t="shared" si="319"/>
        <v>0</v>
      </c>
      <c r="AD54" s="101">
        <v>400.1035</v>
      </c>
      <c r="AE54" s="101">
        <f t="shared" si="320"/>
        <v>0</v>
      </c>
      <c r="AF54" s="101">
        <v>258.60629999999998</v>
      </c>
      <c r="AG54" s="101">
        <f t="shared" si="321"/>
        <v>0</v>
      </c>
      <c r="AH54" s="101">
        <v>167.1497</v>
      </c>
      <c r="AI54" s="101">
        <f t="shared" si="322"/>
        <v>0</v>
      </c>
      <c r="AJ54" s="101">
        <v>108.03700000000001</v>
      </c>
      <c r="AK54" s="101">
        <f t="shared" si="323"/>
        <v>0</v>
      </c>
      <c r="AL54" s="101">
        <v>69.829599999999999</v>
      </c>
      <c r="AM54" s="101">
        <f t="shared" si="324"/>
        <v>0</v>
      </c>
      <c r="AN54" s="101">
        <v>45.1342</v>
      </c>
      <c r="AO54" s="101">
        <f t="shared" si="325"/>
        <v>0</v>
      </c>
      <c r="AP54" s="101">
        <v>29.1724</v>
      </c>
      <c r="AQ54" s="101">
        <f t="shared" si="326"/>
        <v>0</v>
      </c>
      <c r="AR54" s="101">
        <v>18.855599999999999</v>
      </c>
      <c r="AS54" s="101">
        <f t="shared" si="327"/>
        <v>0</v>
      </c>
      <c r="AT54" s="101">
        <v>12.1873</v>
      </c>
      <c r="AU54" s="101">
        <f t="shared" si="328"/>
        <v>0</v>
      </c>
      <c r="AV54" s="101">
        <v>7.8772000000000002</v>
      </c>
      <c r="AW54" s="101">
        <f t="shared" si="329"/>
        <v>0</v>
      </c>
      <c r="AX54" s="101">
        <v>5.0914000000000001</v>
      </c>
      <c r="AY54" s="101">
        <f t="shared" si="330"/>
        <v>0</v>
      </c>
      <c r="AZ54" s="101">
        <v>3.2907999999999999</v>
      </c>
      <c r="BA54" s="101">
        <f t="shared" si="331"/>
        <v>0</v>
      </c>
      <c r="BB54" s="101">
        <v>2.1269999999999998</v>
      </c>
      <c r="BC54" s="101">
        <f t="shared" si="332"/>
        <v>0</v>
      </c>
      <c r="BD54" s="101">
        <v>1.3748</v>
      </c>
      <c r="BE54" s="101">
        <f t="shared" si="333"/>
        <v>0</v>
      </c>
      <c r="BF54" s="101">
        <v>0.88859999999999995</v>
      </c>
      <c r="BG54" s="101">
        <f t="shared" si="334"/>
        <v>0</v>
      </c>
      <c r="BH54" s="101">
        <v>0.57440000000000002</v>
      </c>
      <c r="BI54" s="101">
        <f t="shared" si="335"/>
        <v>0</v>
      </c>
      <c r="BJ54" s="171">
        <v>0.37119999999999997</v>
      </c>
      <c r="BK54" s="184">
        <f t="shared" si="336"/>
        <v>0</v>
      </c>
      <c r="BL54" s="184">
        <v>0.24</v>
      </c>
      <c r="BM54" s="184">
        <f t="shared" si="337"/>
        <v>0</v>
      </c>
      <c r="BN54" s="184">
        <v>0.15509999999999999</v>
      </c>
      <c r="BO54" s="184">
        <f t="shared" si="338"/>
        <v>0</v>
      </c>
      <c r="BP54" s="184">
        <v>0.1002</v>
      </c>
      <c r="BQ54" s="184">
        <f t="shared" si="339"/>
        <v>0</v>
      </c>
      <c r="BR54" s="171">
        <v>6.4799999999999996E-2</v>
      </c>
      <c r="BS54" s="185">
        <f t="shared" si="340"/>
        <v>0</v>
      </c>
      <c r="BT54" s="185">
        <v>4.19E-2</v>
      </c>
      <c r="BU54" s="185">
        <f t="shared" si="341"/>
        <v>0</v>
      </c>
      <c r="BV54" s="185">
        <v>2.7099999999999999E-2</v>
      </c>
      <c r="BW54" s="185">
        <f t="shared" si="342"/>
        <v>0</v>
      </c>
    </row>
    <row r="55" spans="1:75" ht="15" customHeight="1" x14ac:dyDescent="0.25">
      <c r="A55" s="48" t="s">
        <v>134</v>
      </c>
      <c r="B55" s="78">
        <v>994</v>
      </c>
      <c r="C55" s="78">
        <v>3</v>
      </c>
      <c r="D55" s="86">
        <f>(LARGE('Annual Heat Inputs'!D55:K55,1)+LARGE('Annual Heat Inputs'!D55:K55,2)+LARGE('Annual Heat Inputs'!D55:K55,3))/3</f>
        <v>34829256.441</v>
      </c>
      <c r="E55" s="87">
        <v>1165162556</v>
      </c>
      <c r="F55" s="88">
        <f t="shared" si="276"/>
        <v>2.9892186512214008E-2</v>
      </c>
      <c r="G55" s="97">
        <v>105171</v>
      </c>
      <c r="H55" s="97">
        <f t="shared" si="0"/>
        <v>3143.7911476760596</v>
      </c>
      <c r="I55" s="97">
        <v>5000</v>
      </c>
      <c r="J55" s="101">
        <v>31441.621800000001</v>
      </c>
      <c r="K55" s="101">
        <f t="shared" si="310"/>
        <v>5000</v>
      </c>
      <c r="L55" s="101">
        <v>20322.244699999999</v>
      </c>
      <c r="M55" s="101">
        <f t="shared" si="311"/>
        <v>5000</v>
      </c>
      <c r="N55" s="101">
        <v>13135.252200000001</v>
      </c>
      <c r="O55" s="101">
        <f t="shared" si="312"/>
        <v>5000</v>
      </c>
      <c r="P55" s="124">
        <v>8489.9503999999997</v>
      </c>
      <c r="Q55" s="101">
        <f t="shared" si="313"/>
        <v>5000</v>
      </c>
      <c r="R55" s="101">
        <v>5487.4665999999997</v>
      </c>
      <c r="S55" s="101">
        <f t="shared" si="314"/>
        <v>5000</v>
      </c>
      <c r="T55" s="101">
        <v>3546.8157000000001</v>
      </c>
      <c r="U55" s="101">
        <f t="shared" si="315"/>
        <v>5000</v>
      </c>
      <c r="V55" s="101">
        <v>2292.4789999999998</v>
      </c>
      <c r="W55" s="101">
        <f t="shared" si="316"/>
        <v>5000</v>
      </c>
      <c r="X55" s="101">
        <v>1481.7402999999999</v>
      </c>
      <c r="Y55" s="101">
        <f t="shared" si="317"/>
        <v>5000</v>
      </c>
      <c r="Z55" s="101">
        <v>957.72059999999999</v>
      </c>
      <c r="AA55" s="101">
        <f t="shared" si="318"/>
        <v>5000</v>
      </c>
      <c r="AB55" s="101">
        <v>619.0213</v>
      </c>
      <c r="AC55" s="101">
        <f t="shared" si="319"/>
        <v>5000</v>
      </c>
      <c r="AD55" s="101">
        <v>400.1035</v>
      </c>
      <c r="AE55" s="101">
        <f t="shared" si="320"/>
        <v>5000</v>
      </c>
      <c r="AF55" s="101">
        <v>258.60629999999998</v>
      </c>
      <c r="AG55" s="101">
        <f t="shared" si="321"/>
        <v>5000</v>
      </c>
      <c r="AH55" s="101">
        <v>167.1497</v>
      </c>
      <c r="AI55" s="101">
        <f t="shared" si="322"/>
        <v>5000</v>
      </c>
      <c r="AJ55" s="101">
        <v>108.03700000000001</v>
      </c>
      <c r="AK55" s="101">
        <f t="shared" si="323"/>
        <v>5000</v>
      </c>
      <c r="AL55" s="101">
        <v>69.829599999999999</v>
      </c>
      <c r="AM55" s="101">
        <f t="shared" si="324"/>
        <v>5000</v>
      </c>
      <c r="AN55" s="101">
        <v>45.1342</v>
      </c>
      <c r="AO55" s="101">
        <f t="shared" si="325"/>
        <v>5000</v>
      </c>
      <c r="AP55" s="101">
        <v>29.1724</v>
      </c>
      <c r="AQ55" s="101">
        <f t="shared" si="326"/>
        <v>5000</v>
      </c>
      <c r="AR55" s="101">
        <v>18.855599999999999</v>
      </c>
      <c r="AS55" s="101">
        <f t="shared" si="327"/>
        <v>5000</v>
      </c>
      <c r="AT55" s="101">
        <v>12.1873</v>
      </c>
      <c r="AU55" s="101">
        <f t="shared" si="328"/>
        <v>5000</v>
      </c>
      <c r="AV55" s="101">
        <v>7.8772000000000002</v>
      </c>
      <c r="AW55" s="101">
        <f t="shared" si="329"/>
        <v>5000</v>
      </c>
      <c r="AX55" s="101">
        <v>5.0914000000000001</v>
      </c>
      <c r="AY55" s="101">
        <f t="shared" si="330"/>
        <v>5000</v>
      </c>
      <c r="AZ55" s="101">
        <v>3.2907999999999999</v>
      </c>
      <c r="BA55" s="101">
        <f t="shared" si="331"/>
        <v>5000</v>
      </c>
      <c r="BB55" s="101">
        <v>2.1269999999999998</v>
      </c>
      <c r="BC55" s="101">
        <f t="shared" si="332"/>
        <v>5000</v>
      </c>
      <c r="BD55" s="101">
        <v>1.3748</v>
      </c>
      <c r="BE55" s="101">
        <f t="shared" si="333"/>
        <v>5000</v>
      </c>
      <c r="BF55" s="101">
        <v>0.88859999999999995</v>
      </c>
      <c r="BG55" s="101">
        <f t="shared" si="334"/>
        <v>5000</v>
      </c>
      <c r="BH55" s="101">
        <v>0.57440000000000002</v>
      </c>
      <c r="BI55" s="101">
        <f t="shared" si="335"/>
        <v>5000</v>
      </c>
      <c r="BJ55" s="171">
        <v>0.37119999999999997</v>
      </c>
      <c r="BK55" s="184">
        <f t="shared" si="336"/>
        <v>5000</v>
      </c>
      <c r="BL55" s="184">
        <v>0.24</v>
      </c>
      <c r="BM55" s="184">
        <f t="shared" si="337"/>
        <v>5000</v>
      </c>
      <c r="BN55" s="184">
        <v>0.15509999999999999</v>
      </c>
      <c r="BO55" s="184">
        <f t="shared" si="338"/>
        <v>5000</v>
      </c>
      <c r="BP55" s="184">
        <v>0.1002</v>
      </c>
      <c r="BQ55" s="184">
        <f t="shared" si="339"/>
        <v>5000</v>
      </c>
      <c r="BR55" s="171">
        <v>6.4799999999999996E-2</v>
      </c>
      <c r="BS55" s="185">
        <f t="shared" si="340"/>
        <v>5000</v>
      </c>
      <c r="BT55" s="185">
        <v>4.19E-2</v>
      </c>
      <c r="BU55" s="185">
        <f t="shared" si="341"/>
        <v>5000</v>
      </c>
      <c r="BV55" s="185">
        <v>2.7099999999999999E-2</v>
      </c>
      <c r="BW55" s="185">
        <f t="shared" si="342"/>
        <v>5000</v>
      </c>
    </row>
    <row r="56" spans="1:75" ht="15" customHeight="1" x14ac:dyDescent="0.25">
      <c r="A56" s="48" t="s">
        <v>134</v>
      </c>
      <c r="B56" s="78">
        <v>994</v>
      </c>
      <c r="C56" s="78">
        <v>4</v>
      </c>
      <c r="D56" s="86">
        <f>(LARGE('Annual Heat Inputs'!D56:K56,1)+LARGE('Annual Heat Inputs'!D56:K56,2)+LARGE('Annual Heat Inputs'!D56:K56,3))/3</f>
        <v>37347534.705000006</v>
      </c>
      <c r="E56" s="87">
        <v>1165162556</v>
      </c>
      <c r="F56" s="88">
        <f t="shared" si="276"/>
        <v>3.2053497181727154E-2</v>
      </c>
      <c r="G56" s="97">
        <v>105171</v>
      </c>
      <c r="H56" s="97">
        <f t="shared" si="0"/>
        <v>3371.0983520994264</v>
      </c>
      <c r="I56" s="97">
        <v>5000</v>
      </c>
      <c r="J56" s="101">
        <v>31441.621800000001</v>
      </c>
      <c r="K56" s="101">
        <f t="shared" si="310"/>
        <v>5000</v>
      </c>
      <c r="L56" s="101">
        <v>20322.244699999999</v>
      </c>
      <c r="M56" s="101">
        <f t="shared" si="311"/>
        <v>5000</v>
      </c>
      <c r="N56" s="101">
        <v>13135.252200000001</v>
      </c>
      <c r="O56" s="101">
        <f t="shared" si="312"/>
        <v>5000</v>
      </c>
      <c r="P56" s="124">
        <v>8489.9503999999997</v>
      </c>
      <c r="Q56" s="101">
        <f t="shared" si="313"/>
        <v>5000</v>
      </c>
      <c r="R56" s="101">
        <v>5487.4665999999997</v>
      </c>
      <c r="S56" s="101">
        <f t="shared" si="314"/>
        <v>5000</v>
      </c>
      <c r="T56" s="101">
        <v>3546.8157000000001</v>
      </c>
      <c r="U56" s="101">
        <f t="shared" si="315"/>
        <v>5000</v>
      </c>
      <c r="V56" s="101">
        <v>2292.4789999999998</v>
      </c>
      <c r="W56" s="101">
        <f t="shared" si="316"/>
        <v>5000</v>
      </c>
      <c r="X56" s="101">
        <v>1481.7402999999999</v>
      </c>
      <c r="Y56" s="101">
        <f t="shared" si="317"/>
        <v>5000</v>
      </c>
      <c r="Z56" s="101">
        <v>957.72059999999999</v>
      </c>
      <c r="AA56" s="101">
        <f t="shared" si="318"/>
        <v>5000</v>
      </c>
      <c r="AB56" s="101">
        <v>619.0213</v>
      </c>
      <c r="AC56" s="101">
        <f t="shared" si="319"/>
        <v>5000</v>
      </c>
      <c r="AD56" s="101">
        <v>400.1035</v>
      </c>
      <c r="AE56" s="101">
        <f t="shared" si="320"/>
        <v>5000</v>
      </c>
      <c r="AF56" s="101">
        <v>258.60629999999998</v>
      </c>
      <c r="AG56" s="101">
        <f t="shared" si="321"/>
        <v>5000</v>
      </c>
      <c r="AH56" s="101">
        <v>167.1497</v>
      </c>
      <c r="AI56" s="101">
        <f t="shared" si="322"/>
        <v>5000</v>
      </c>
      <c r="AJ56" s="101">
        <v>108.03700000000001</v>
      </c>
      <c r="AK56" s="101">
        <f t="shared" si="323"/>
        <v>5000</v>
      </c>
      <c r="AL56" s="101">
        <v>69.829599999999999</v>
      </c>
      <c r="AM56" s="101">
        <f t="shared" si="324"/>
        <v>5000</v>
      </c>
      <c r="AN56" s="101">
        <v>45.1342</v>
      </c>
      <c r="AO56" s="101">
        <f t="shared" si="325"/>
        <v>5000</v>
      </c>
      <c r="AP56" s="101">
        <v>29.1724</v>
      </c>
      <c r="AQ56" s="101">
        <f t="shared" si="326"/>
        <v>5000</v>
      </c>
      <c r="AR56" s="101">
        <v>18.855599999999999</v>
      </c>
      <c r="AS56" s="101">
        <f t="shared" si="327"/>
        <v>5000</v>
      </c>
      <c r="AT56" s="101">
        <v>12.1873</v>
      </c>
      <c r="AU56" s="101">
        <f t="shared" si="328"/>
        <v>5000</v>
      </c>
      <c r="AV56" s="101">
        <v>7.8772000000000002</v>
      </c>
      <c r="AW56" s="101">
        <f t="shared" si="329"/>
        <v>5000</v>
      </c>
      <c r="AX56" s="101">
        <v>5.0914000000000001</v>
      </c>
      <c r="AY56" s="101">
        <f t="shared" si="330"/>
        <v>5000</v>
      </c>
      <c r="AZ56" s="101">
        <v>3.2907999999999999</v>
      </c>
      <c r="BA56" s="101">
        <f t="shared" si="331"/>
        <v>5000</v>
      </c>
      <c r="BB56" s="101">
        <v>2.1269999999999998</v>
      </c>
      <c r="BC56" s="101">
        <f t="shared" si="332"/>
        <v>5000</v>
      </c>
      <c r="BD56" s="101">
        <v>1.3748</v>
      </c>
      <c r="BE56" s="101">
        <f t="shared" si="333"/>
        <v>5000</v>
      </c>
      <c r="BF56" s="101">
        <v>0.88859999999999995</v>
      </c>
      <c r="BG56" s="101">
        <f t="shared" si="334"/>
        <v>5000</v>
      </c>
      <c r="BH56" s="101">
        <v>0.57440000000000002</v>
      </c>
      <c r="BI56" s="101">
        <f t="shared" si="335"/>
        <v>5000</v>
      </c>
      <c r="BJ56" s="171">
        <v>0.37119999999999997</v>
      </c>
      <c r="BK56" s="184">
        <f t="shared" si="336"/>
        <v>5000</v>
      </c>
      <c r="BL56" s="184">
        <v>0.24</v>
      </c>
      <c r="BM56" s="184">
        <f t="shared" si="337"/>
        <v>5000</v>
      </c>
      <c r="BN56" s="184">
        <v>0.15509999999999999</v>
      </c>
      <c r="BO56" s="184">
        <f t="shared" si="338"/>
        <v>5000</v>
      </c>
      <c r="BP56" s="184">
        <v>0.1002</v>
      </c>
      <c r="BQ56" s="184">
        <f t="shared" si="339"/>
        <v>5000</v>
      </c>
      <c r="BR56" s="171">
        <v>6.4799999999999996E-2</v>
      </c>
      <c r="BS56" s="185">
        <f t="shared" si="340"/>
        <v>5000</v>
      </c>
      <c r="BT56" s="185">
        <v>4.19E-2</v>
      </c>
      <c r="BU56" s="185">
        <f t="shared" si="341"/>
        <v>5000</v>
      </c>
      <c r="BV56" s="185">
        <v>2.7099999999999999E-2</v>
      </c>
      <c r="BW56" s="185">
        <f t="shared" si="342"/>
        <v>5000</v>
      </c>
    </row>
    <row r="57" spans="1:75" ht="15" customHeight="1" x14ac:dyDescent="0.25">
      <c r="A57" s="42" t="s">
        <v>27</v>
      </c>
      <c r="B57" s="78">
        <v>55502</v>
      </c>
      <c r="C57" s="78">
        <v>1</v>
      </c>
      <c r="D57" s="86">
        <f>(LARGE('Annual Heat Inputs'!D57:K57,1)+LARGE('Annual Heat Inputs'!D57:K57,2)+LARGE('Annual Heat Inputs'!D57:K57,3))/3</f>
        <v>15254266.778333334</v>
      </c>
      <c r="E57" s="87">
        <v>1165162556</v>
      </c>
      <c r="F57" s="88">
        <f t="shared" si="240"/>
        <v>1.3091964464341518E-2</v>
      </c>
      <c r="G57" s="97">
        <v>105171</v>
      </c>
      <c r="H57" s="97">
        <f t="shared" si="0"/>
        <v>1376.8949946792618</v>
      </c>
      <c r="I57" s="97">
        <f>MIN(H57,'NOx Annual Emissions'!L57,'Annual NOx Consent Decree Caps '!D57,' Retirement Adjustments'!D57)</f>
        <v>101.33</v>
      </c>
      <c r="J57" s="101">
        <v>31441.621800000001</v>
      </c>
      <c r="K57" s="101">
        <f t="shared" si="310"/>
        <v>101.33</v>
      </c>
      <c r="L57" s="101">
        <v>20322.244699999999</v>
      </c>
      <c r="M57" s="101">
        <f t="shared" si="311"/>
        <v>101.33</v>
      </c>
      <c r="N57" s="101">
        <v>13135.252200000001</v>
      </c>
      <c r="O57" s="101">
        <f t="shared" si="312"/>
        <v>101.33</v>
      </c>
      <c r="P57" s="124">
        <v>8489.9503999999997</v>
      </c>
      <c r="Q57" s="101">
        <f t="shared" si="313"/>
        <v>101.33</v>
      </c>
      <c r="R57" s="101">
        <v>5487.4665999999997</v>
      </c>
      <c r="S57" s="101">
        <f t="shared" si="314"/>
        <v>101.33</v>
      </c>
      <c r="T57" s="101">
        <v>3546.8157000000001</v>
      </c>
      <c r="U57" s="101">
        <f t="shared" si="315"/>
        <v>101.33</v>
      </c>
      <c r="V57" s="101">
        <v>2292.4789999999998</v>
      </c>
      <c r="W57" s="101">
        <f t="shared" si="316"/>
        <v>101.33</v>
      </c>
      <c r="X57" s="101">
        <v>1481.7402999999999</v>
      </c>
      <c r="Y57" s="101">
        <f t="shared" si="317"/>
        <v>101.33</v>
      </c>
      <c r="Z57" s="101">
        <v>957.72059999999999</v>
      </c>
      <c r="AA57" s="101">
        <f t="shared" si="318"/>
        <v>101.33</v>
      </c>
      <c r="AB57" s="101">
        <v>619.0213</v>
      </c>
      <c r="AC57" s="101">
        <f t="shared" si="319"/>
        <v>101.33</v>
      </c>
      <c r="AD57" s="101">
        <v>400.1035</v>
      </c>
      <c r="AE57" s="101">
        <f t="shared" si="320"/>
        <v>101.33</v>
      </c>
      <c r="AF57" s="101">
        <v>258.60629999999998</v>
      </c>
      <c r="AG57" s="101">
        <f t="shared" si="321"/>
        <v>101.33</v>
      </c>
      <c r="AH57" s="101">
        <v>167.1497</v>
      </c>
      <c r="AI57" s="101">
        <f t="shared" si="322"/>
        <v>101.33</v>
      </c>
      <c r="AJ57" s="101">
        <v>108.03700000000001</v>
      </c>
      <c r="AK57" s="101">
        <f t="shared" si="323"/>
        <v>101.33</v>
      </c>
      <c r="AL57" s="101">
        <v>69.829599999999999</v>
      </c>
      <c r="AM57" s="101">
        <f t="shared" si="324"/>
        <v>101.33</v>
      </c>
      <c r="AN57" s="101">
        <v>45.1342</v>
      </c>
      <c r="AO57" s="101">
        <f t="shared" si="325"/>
        <v>101.33</v>
      </c>
      <c r="AP57" s="101">
        <v>29.1724</v>
      </c>
      <c r="AQ57" s="101">
        <f t="shared" si="326"/>
        <v>101.33</v>
      </c>
      <c r="AR57" s="101">
        <v>18.855599999999999</v>
      </c>
      <c r="AS57" s="101">
        <f t="shared" si="327"/>
        <v>101.33</v>
      </c>
      <c r="AT57" s="101">
        <v>12.1873</v>
      </c>
      <c r="AU57" s="101">
        <f t="shared" si="328"/>
        <v>101.33</v>
      </c>
      <c r="AV57" s="101">
        <v>7.8772000000000002</v>
      </c>
      <c r="AW57" s="101">
        <f t="shared" si="329"/>
        <v>101.33</v>
      </c>
      <c r="AX57" s="101">
        <v>5.0914000000000001</v>
      </c>
      <c r="AY57" s="101">
        <f t="shared" si="330"/>
        <v>101.33</v>
      </c>
      <c r="AZ57" s="101">
        <v>3.2907999999999999</v>
      </c>
      <c r="BA57" s="101">
        <f t="shared" si="331"/>
        <v>101.33</v>
      </c>
      <c r="BB57" s="101">
        <v>2.1269999999999998</v>
      </c>
      <c r="BC57" s="101">
        <f t="shared" si="332"/>
        <v>101.33</v>
      </c>
      <c r="BD57" s="101">
        <v>1.3748</v>
      </c>
      <c r="BE57" s="101">
        <f t="shared" si="333"/>
        <v>101.33</v>
      </c>
      <c r="BF57" s="101">
        <v>0.88859999999999995</v>
      </c>
      <c r="BG57" s="101">
        <f t="shared" si="334"/>
        <v>101.33</v>
      </c>
      <c r="BH57" s="101">
        <v>0.57440000000000002</v>
      </c>
      <c r="BI57" s="101">
        <f t="shared" si="335"/>
        <v>101.33</v>
      </c>
      <c r="BJ57" s="171">
        <v>0.37119999999999997</v>
      </c>
      <c r="BK57" s="184">
        <f t="shared" si="336"/>
        <v>101.33</v>
      </c>
      <c r="BL57" s="184">
        <v>0.24</v>
      </c>
      <c r="BM57" s="184">
        <f t="shared" si="337"/>
        <v>101.33</v>
      </c>
      <c r="BN57" s="184">
        <v>0.15509999999999999</v>
      </c>
      <c r="BO57" s="184">
        <f t="shared" si="338"/>
        <v>101.33</v>
      </c>
      <c r="BP57" s="184">
        <v>0.1002</v>
      </c>
      <c r="BQ57" s="184">
        <f t="shared" si="339"/>
        <v>101.33</v>
      </c>
      <c r="BR57" s="171">
        <v>6.4799999999999996E-2</v>
      </c>
      <c r="BS57" s="185">
        <f t="shared" si="340"/>
        <v>101.33</v>
      </c>
      <c r="BT57" s="185">
        <v>4.19E-2</v>
      </c>
      <c r="BU57" s="185">
        <f t="shared" si="341"/>
        <v>101.33</v>
      </c>
      <c r="BV57" s="185">
        <v>2.7099999999999999E-2</v>
      </c>
      <c r="BW57" s="185">
        <f t="shared" si="342"/>
        <v>101.33</v>
      </c>
    </row>
    <row r="58" spans="1:75" ht="15" customHeight="1" x14ac:dyDescent="0.25">
      <c r="A58" s="42" t="s">
        <v>27</v>
      </c>
      <c r="B58" s="78">
        <v>55502</v>
      </c>
      <c r="C58" s="78">
        <v>2</v>
      </c>
      <c r="D58" s="86">
        <f>(LARGE('Annual Heat Inputs'!D58:K58,1)+LARGE('Annual Heat Inputs'!D58:K58,2)+LARGE('Annual Heat Inputs'!D58:K58,3))/3</f>
        <v>14978681.386</v>
      </c>
      <c r="E58" s="87">
        <v>1165162556</v>
      </c>
      <c r="F58" s="88">
        <f t="shared" si="240"/>
        <v>1.2855443481999433E-2</v>
      </c>
      <c r="G58" s="97">
        <v>105171</v>
      </c>
      <c r="H58" s="97">
        <f t="shared" si="0"/>
        <v>1352.0198464453624</v>
      </c>
      <c r="I58" s="97">
        <f>MIN(H58,'NOx Annual Emissions'!L58,'Annual NOx Consent Decree Caps '!D58,' Retirement Adjustments'!D58)</f>
        <v>90.513999999999996</v>
      </c>
      <c r="J58" s="101">
        <v>31441.621800000001</v>
      </c>
      <c r="K58" s="101">
        <f t="shared" si="310"/>
        <v>90.513999999999996</v>
      </c>
      <c r="L58" s="101">
        <v>20322.244699999999</v>
      </c>
      <c r="M58" s="97">
        <f t="shared" si="311"/>
        <v>90.513999999999996</v>
      </c>
      <c r="N58" s="101">
        <v>13135.252200000001</v>
      </c>
      <c r="O58" s="97">
        <f t="shared" si="312"/>
        <v>90.513999999999996</v>
      </c>
      <c r="P58" s="124">
        <v>8489.9503999999997</v>
      </c>
      <c r="Q58" s="97">
        <f t="shared" si="313"/>
        <v>90.513999999999996</v>
      </c>
      <c r="R58" s="101">
        <v>5487.4665999999997</v>
      </c>
      <c r="S58" s="97">
        <f t="shared" si="314"/>
        <v>90.513999999999996</v>
      </c>
      <c r="T58" s="101">
        <v>3546.8157000000001</v>
      </c>
      <c r="U58" s="97">
        <f t="shared" si="315"/>
        <v>90.513999999999996</v>
      </c>
      <c r="V58" s="101">
        <v>2292.4789999999998</v>
      </c>
      <c r="W58" s="97">
        <f t="shared" si="316"/>
        <v>90.513999999999996</v>
      </c>
      <c r="X58" s="101">
        <v>1481.7402999999999</v>
      </c>
      <c r="Y58" s="97">
        <f t="shared" si="317"/>
        <v>90.513999999999996</v>
      </c>
      <c r="Z58" s="101">
        <v>957.72059999999999</v>
      </c>
      <c r="AA58" s="97">
        <f t="shared" si="318"/>
        <v>90.513999999999996</v>
      </c>
      <c r="AB58" s="101">
        <v>619.0213</v>
      </c>
      <c r="AC58" s="97">
        <f t="shared" si="319"/>
        <v>90.513999999999996</v>
      </c>
      <c r="AD58" s="101">
        <v>400.1035</v>
      </c>
      <c r="AE58" s="97">
        <f t="shared" si="320"/>
        <v>90.513999999999996</v>
      </c>
      <c r="AF58" s="101">
        <v>258.60629999999998</v>
      </c>
      <c r="AG58" s="97">
        <f t="shared" si="321"/>
        <v>90.513999999999996</v>
      </c>
      <c r="AH58" s="101">
        <v>167.1497</v>
      </c>
      <c r="AI58" s="101">
        <f t="shared" si="322"/>
        <v>90.513999999999996</v>
      </c>
      <c r="AJ58" s="101">
        <v>108.03700000000001</v>
      </c>
      <c r="AK58" s="101">
        <f t="shared" si="323"/>
        <v>90.513999999999996</v>
      </c>
      <c r="AL58" s="101">
        <v>69.829599999999999</v>
      </c>
      <c r="AM58" s="101">
        <f t="shared" si="324"/>
        <v>90.513999999999996</v>
      </c>
      <c r="AN58" s="101">
        <v>45.1342</v>
      </c>
      <c r="AO58" s="101">
        <f t="shared" si="325"/>
        <v>90.513999999999996</v>
      </c>
      <c r="AP58" s="101">
        <v>29.1724</v>
      </c>
      <c r="AQ58" s="101">
        <f t="shared" si="326"/>
        <v>90.513999999999996</v>
      </c>
      <c r="AR58" s="101">
        <v>18.855599999999999</v>
      </c>
      <c r="AS58" s="101">
        <f t="shared" si="327"/>
        <v>90.513999999999996</v>
      </c>
      <c r="AT58" s="101">
        <v>12.1873</v>
      </c>
      <c r="AU58" s="101">
        <f t="shared" si="328"/>
        <v>90.513999999999996</v>
      </c>
      <c r="AV58" s="101">
        <v>7.8772000000000002</v>
      </c>
      <c r="AW58" s="101">
        <f t="shared" si="329"/>
        <v>90.513999999999996</v>
      </c>
      <c r="AX58" s="101">
        <v>5.0914000000000001</v>
      </c>
      <c r="AY58" s="101">
        <f t="shared" si="330"/>
        <v>90.513999999999996</v>
      </c>
      <c r="AZ58" s="101">
        <v>3.2907999999999999</v>
      </c>
      <c r="BA58" s="101">
        <f t="shared" si="331"/>
        <v>90.513999999999996</v>
      </c>
      <c r="BB58" s="101">
        <v>2.1269999999999998</v>
      </c>
      <c r="BC58" s="101">
        <f t="shared" si="332"/>
        <v>90.513999999999996</v>
      </c>
      <c r="BD58" s="101">
        <v>1.3748</v>
      </c>
      <c r="BE58" s="101">
        <f t="shared" si="333"/>
        <v>90.513999999999996</v>
      </c>
      <c r="BF58" s="101">
        <v>0.88859999999999995</v>
      </c>
      <c r="BG58" s="101">
        <f t="shared" si="334"/>
        <v>90.513999999999996</v>
      </c>
      <c r="BH58" s="101">
        <v>0.57440000000000002</v>
      </c>
      <c r="BI58" s="101">
        <f t="shared" si="335"/>
        <v>90.513999999999996</v>
      </c>
      <c r="BJ58" s="171">
        <v>0.37119999999999997</v>
      </c>
      <c r="BK58" s="184">
        <f t="shared" si="336"/>
        <v>90.513999999999996</v>
      </c>
      <c r="BL58" s="184">
        <v>0.24</v>
      </c>
      <c r="BM58" s="184">
        <f t="shared" si="337"/>
        <v>90.513999999999996</v>
      </c>
      <c r="BN58" s="184">
        <v>0.15509999999999999</v>
      </c>
      <c r="BO58" s="184">
        <f t="shared" si="338"/>
        <v>90.513999999999996</v>
      </c>
      <c r="BP58" s="184">
        <v>0.1002</v>
      </c>
      <c r="BQ58" s="184">
        <f t="shared" si="339"/>
        <v>90.513999999999996</v>
      </c>
      <c r="BR58" s="171">
        <v>6.4799999999999996E-2</v>
      </c>
      <c r="BS58" s="185">
        <f t="shared" si="340"/>
        <v>90.513999999999996</v>
      </c>
      <c r="BT58" s="185">
        <v>4.19E-2</v>
      </c>
      <c r="BU58" s="185">
        <f t="shared" si="341"/>
        <v>90.513999999999996</v>
      </c>
      <c r="BV58" s="185">
        <v>2.7099999999999999E-2</v>
      </c>
      <c r="BW58" s="185">
        <f t="shared" si="342"/>
        <v>90.513999999999996</v>
      </c>
    </row>
    <row r="59" spans="1:75" ht="15" customHeight="1" x14ac:dyDescent="0.25">
      <c r="A59" s="42" t="s">
        <v>27</v>
      </c>
      <c r="B59" s="78">
        <v>55502</v>
      </c>
      <c r="C59" s="78">
        <v>3</v>
      </c>
      <c r="D59" s="86">
        <f>(LARGE('Annual Heat Inputs'!D59:K59,1)+LARGE('Annual Heat Inputs'!D59:K59,2)+LARGE('Annual Heat Inputs'!D59:K59,3))/3</f>
        <v>14500543.891666668</v>
      </c>
      <c r="E59" s="87">
        <v>1165162556</v>
      </c>
      <c r="F59" s="88">
        <f t="shared" si="240"/>
        <v>1.2445082290875358E-2</v>
      </c>
      <c r="G59" s="97">
        <v>105171</v>
      </c>
      <c r="H59" s="97">
        <f t="shared" si="0"/>
        <v>1308.8617496136524</v>
      </c>
      <c r="I59" s="97">
        <f>MIN(H59,'NOx Annual Emissions'!L59,'Annual NOx Consent Decree Caps '!D59,' Retirement Adjustments'!D59)</f>
        <v>100.13</v>
      </c>
      <c r="J59" s="101">
        <v>31441.621800000001</v>
      </c>
      <c r="K59" s="101">
        <f t="shared" si="310"/>
        <v>100.13</v>
      </c>
      <c r="L59" s="101">
        <v>20322.244699999999</v>
      </c>
      <c r="M59" s="101">
        <f t="shared" si="311"/>
        <v>100.13</v>
      </c>
      <c r="N59" s="101">
        <v>13135.252200000001</v>
      </c>
      <c r="O59" s="101">
        <f t="shared" si="312"/>
        <v>100.13</v>
      </c>
      <c r="P59" s="124">
        <v>8489.9503999999997</v>
      </c>
      <c r="Q59" s="101">
        <f t="shared" si="313"/>
        <v>100.13</v>
      </c>
      <c r="R59" s="101">
        <v>5487.4665999999997</v>
      </c>
      <c r="S59" s="101">
        <f t="shared" si="314"/>
        <v>100.13</v>
      </c>
      <c r="T59" s="101">
        <v>3546.8157000000001</v>
      </c>
      <c r="U59" s="101">
        <f t="shared" si="315"/>
        <v>100.13</v>
      </c>
      <c r="V59" s="101">
        <v>2292.4789999999998</v>
      </c>
      <c r="W59" s="101">
        <f t="shared" si="316"/>
        <v>100.13</v>
      </c>
      <c r="X59" s="101">
        <v>1481.7402999999999</v>
      </c>
      <c r="Y59" s="101">
        <f t="shared" si="317"/>
        <v>100.13</v>
      </c>
      <c r="Z59" s="101">
        <v>957.72059999999999</v>
      </c>
      <c r="AA59" s="101">
        <f t="shared" si="318"/>
        <v>100.13</v>
      </c>
      <c r="AB59" s="101">
        <v>619.0213</v>
      </c>
      <c r="AC59" s="101">
        <f t="shared" si="319"/>
        <v>100.13</v>
      </c>
      <c r="AD59" s="101">
        <v>400.1035</v>
      </c>
      <c r="AE59" s="101">
        <f t="shared" si="320"/>
        <v>100.13</v>
      </c>
      <c r="AF59" s="101">
        <v>258.60629999999998</v>
      </c>
      <c r="AG59" s="101">
        <f t="shared" si="321"/>
        <v>100.13</v>
      </c>
      <c r="AH59" s="101">
        <v>167.1497</v>
      </c>
      <c r="AI59" s="101">
        <f t="shared" si="322"/>
        <v>100.13</v>
      </c>
      <c r="AJ59" s="101">
        <v>108.03700000000001</v>
      </c>
      <c r="AK59" s="101">
        <f t="shared" si="323"/>
        <v>100.13</v>
      </c>
      <c r="AL59" s="101">
        <v>69.829599999999999</v>
      </c>
      <c r="AM59" s="101">
        <f t="shared" si="324"/>
        <v>100.13</v>
      </c>
      <c r="AN59" s="101">
        <v>45.1342</v>
      </c>
      <c r="AO59" s="101">
        <f t="shared" si="325"/>
        <v>100.13</v>
      </c>
      <c r="AP59" s="101">
        <v>29.1724</v>
      </c>
      <c r="AQ59" s="101">
        <f t="shared" si="326"/>
        <v>100.13</v>
      </c>
      <c r="AR59" s="101">
        <v>18.855599999999999</v>
      </c>
      <c r="AS59" s="101">
        <f t="shared" si="327"/>
        <v>100.13</v>
      </c>
      <c r="AT59" s="101">
        <v>12.1873</v>
      </c>
      <c r="AU59" s="101">
        <f t="shared" si="328"/>
        <v>100.13</v>
      </c>
      <c r="AV59" s="101">
        <v>7.8772000000000002</v>
      </c>
      <c r="AW59" s="101">
        <f t="shared" si="329"/>
        <v>100.13</v>
      </c>
      <c r="AX59" s="101">
        <v>5.0914000000000001</v>
      </c>
      <c r="AY59" s="101">
        <f t="shared" si="330"/>
        <v>100.13</v>
      </c>
      <c r="AZ59" s="101">
        <v>3.2907999999999999</v>
      </c>
      <c r="BA59" s="101">
        <f t="shared" si="331"/>
        <v>100.13</v>
      </c>
      <c r="BB59" s="101">
        <v>2.1269999999999998</v>
      </c>
      <c r="BC59" s="101">
        <f t="shared" si="332"/>
        <v>100.13</v>
      </c>
      <c r="BD59" s="101">
        <v>1.3748</v>
      </c>
      <c r="BE59" s="101">
        <f t="shared" si="333"/>
        <v>100.13</v>
      </c>
      <c r="BF59" s="101">
        <v>0.88859999999999995</v>
      </c>
      <c r="BG59" s="101">
        <f t="shared" si="334"/>
        <v>100.13</v>
      </c>
      <c r="BH59" s="101">
        <v>0.57440000000000002</v>
      </c>
      <c r="BI59" s="101">
        <f t="shared" si="335"/>
        <v>100.13</v>
      </c>
      <c r="BJ59" s="171">
        <v>0.37119999999999997</v>
      </c>
      <c r="BK59" s="184">
        <f t="shared" si="336"/>
        <v>100.13</v>
      </c>
      <c r="BL59" s="184">
        <v>0.24</v>
      </c>
      <c r="BM59" s="184">
        <f t="shared" si="337"/>
        <v>100.13</v>
      </c>
      <c r="BN59" s="184">
        <v>0.15509999999999999</v>
      </c>
      <c r="BO59" s="184">
        <f t="shared" si="338"/>
        <v>100.13</v>
      </c>
      <c r="BP59" s="184">
        <v>0.1002</v>
      </c>
      <c r="BQ59" s="184">
        <f t="shared" si="339"/>
        <v>100.13</v>
      </c>
      <c r="BR59" s="171">
        <v>6.4799999999999996E-2</v>
      </c>
      <c r="BS59" s="185">
        <f t="shared" si="340"/>
        <v>100.13</v>
      </c>
      <c r="BT59" s="185">
        <v>4.19E-2</v>
      </c>
      <c r="BU59" s="185">
        <f t="shared" si="341"/>
        <v>100.13</v>
      </c>
      <c r="BV59" s="185">
        <v>2.7099999999999999E-2</v>
      </c>
      <c r="BW59" s="185">
        <f t="shared" si="342"/>
        <v>100.13</v>
      </c>
    </row>
    <row r="60" spans="1:75" ht="15" customHeight="1" x14ac:dyDescent="0.25">
      <c r="A60" s="42" t="s">
        <v>27</v>
      </c>
      <c r="B60" s="78">
        <v>55502</v>
      </c>
      <c r="C60" s="78">
        <v>4</v>
      </c>
      <c r="D60" s="86">
        <f>(LARGE('Annual Heat Inputs'!D60:K60,1)+LARGE('Annual Heat Inputs'!D60:K60,2)+LARGE('Annual Heat Inputs'!D60:K60,3))/3</f>
        <v>14477300.882999999</v>
      </c>
      <c r="E60" s="87">
        <v>1165162556</v>
      </c>
      <c r="F60" s="88">
        <f t="shared" si="240"/>
        <v>1.2425133993921445E-2</v>
      </c>
      <c r="G60" s="97">
        <v>105171</v>
      </c>
      <c r="H60" s="97">
        <f t="shared" si="0"/>
        <v>1306.7637672747123</v>
      </c>
      <c r="I60" s="97">
        <f>MIN(H60,'NOx Annual Emissions'!L60,'Annual NOx Consent Decree Caps '!D60,' Retirement Adjustments'!D60)</f>
        <v>91.632000000000005</v>
      </c>
      <c r="J60" s="101">
        <v>31441.621800000001</v>
      </c>
      <c r="K60" s="101">
        <f t="shared" si="310"/>
        <v>91.632000000000005</v>
      </c>
      <c r="L60" s="101">
        <v>20322.244699999999</v>
      </c>
      <c r="M60" s="101">
        <f t="shared" si="311"/>
        <v>91.632000000000005</v>
      </c>
      <c r="N60" s="101">
        <v>13135.252200000001</v>
      </c>
      <c r="O60" s="101">
        <f t="shared" si="312"/>
        <v>91.632000000000005</v>
      </c>
      <c r="P60" s="124">
        <v>8489.9503999999997</v>
      </c>
      <c r="Q60" s="101">
        <f t="shared" si="313"/>
        <v>91.632000000000005</v>
      </c>
      <c r="R60" s="101">
        <v>5487.4665999999997</v>
      </c>
      <c r="S60" s="101">
        <f t="shared" si="314"/>
        <v>91.632000000000005</v>
      </c>
      <c r="T60" s="101">
        <v>3546.8157000000001</v>
      </c>
      <c r="U60" s="101">
        <f t="shared" si="315"/>
        <v>91.632000000000005</v>
      </c>
      <c r="V60" s="101">
        <v>2292.4789999999998</v>
      </c>
      <c r="W60" s="101">
        <f t="shared" si="316"/>
        <v>91.632000000000005</v>
      </c>
      <c r="X60" s="101">
        <v>1481.7402999999999</v>
      </c>
      <c r="Y60" s="101">
        <f t="shared" si="317"/>
        <v>91.632000000000005</v>
      </c>
      <c r="Z60" s="101">
        <v>957.72059999999999</v>
      </c>
      <c r="AA60" s="101">
        <f t="shared" si="318"/>
        <v>91.632000000000005</v>
      </c>
      <c r="AB60" s="101">
        <v>619.0213</v>
      </c>
      <c r="AC60" s="101">
        <f t="shared" si="319"/>
        <v>91.632000000000005</v>
      </c>
      <c r="AD60" s="101">
        <v>400.1035</v>
      </c>
      <c r="AE60" s="101">
        <f t="shared" si="320"/>
        <v>91.632000000000005</v>
      </c>
      <c r="AF60" s="101">
        <v>258.60629999999998</v>
      </c>
      <c r="AG60" s="101">
        <f t="shared" si="321"/>
        <v>91.632000000000005</v>
      </c>
      <c r="AH60" s="101">
        <v>167.1497</v>
      </c>
      <c r="AI60" s="101">
        <f t="shared" si="322"/>
        <v>91.632000000000005</v>
      </c>
      <c r="AJ60" s="101">
        <v>108.03700000000001</v>
      </c>
      <c r="AK60" s="101">
        <f t="shared" si="323"/>
        <v>91.632000000000005</v>
      </c>
      <c r="AL60" s="101">
        <v>69.829599999999999</v>
      </c>
      <c r="AM60" s="101">
        <f t="shared" si="324"/>
        <v>91.632000000000005</v>
      </c>
      <c r="AN60" s="101">
        <v>45.1342</v>
      </c>
      <c r="AO60" s="101">
        <f t="shared" si="325"/>
        <v>91.632000000000005</v>
      </c>
      <c r="AP60" s="101">
        <v>29.1724</v>
      </c>
      <c r="AQ60" s="101">
        <f t="shared" si="326"/>
        <v>91.632000000000005</v>
      </c>
      <c r="AR60" s="101">
        <v>18.855599999999999</v>
      </c>
      <c r="AS60" s="101">
        <f t="shared" si="327"/>
        <v>91.632000000000005</v>
      </c>
      <c r="AT60" s="101">
        <v>12.1873</v>
      </c>
      <c r="AU60" s="101">
        <f t="shared" si="328"/>
        <v>91.632000000000005</v>
      </c>
      <c r="AV60" s="101">
        <v>7.8772000000000002</v>
      </c>
      <c r="AW60" s="101">
        <f t="shared" si="329"/>
        <v>91.632000000000005</v>
      </c>
      <c r="AX60" s="101">
        <v>5.0914000000000001</v>
      </c>
      <c r="AY60" s="101">
        <f t="shared" si="330"/>
        <v>91.632000000000005</v>
      </c>
      <c r="AZ60" s="101">
        <v>3.2907999999999999</v>
      </c>
      <c r="BA60" s="101">
        <f t="shared" si="331"/>
        <v>91.632000000000005</v>
      </c>
      <c r="BB60" s="101">
        <v>2.1269999999999998</v>
      </c>
      <c r="BC60" s="101">
        <f t="shared" si="332"/>
        <v>91.632000000000005</v>
      </c>
      <c r="BD60" s="101">
        <v>1.3748</v>
      </c>
      <c r="BE60" s="101">
        <f t="shared" si="333"/>
        <v>91.632000000000005</v>
      </c>
      <c r="BF60" s="101">
        <v>0.88859999999999995</v>
      </c>
      <c r="BG60" s="101">
        <f t="shared" si="334"/>
        <v>91.632000000000005</v>
      </c>
      <c r="BH60" s="101">
        <v>0.57440000000000002</v>
      </c>
      <c r="BI60" s="101">
        <f t="shared" si="335"/>
        <v>91.632000000000005</v>
      </c>
      <c r="BJ60" s="171">
        <v>0.37119999999999997</v>
      </c>
      <c r="BK60" s="184">
        <f t="shared" si="336"/>
        <v>91.632000000000005</v>
      </c>
      <c r="BL60" s="184">
        <v>0.24</v>
      </c>
      <c r="BM60" s="184">
        <f t="shared" si="337"/>
        <v>91.632000000000005</v>
      </c>
      <c r="BN60" s="184">
        <v>0.15509999999999999</v>
      </c>
      <c r="BO60" s="184">
        <f t="shared" si="338"/>
        <v>91.632000000000005</v>
      </c>
      <c r="BP60" s="184">
        <v>0.1002</v>
      </c>
      <c r="BQ60" s="184">
        <f t="shared" si="339"/>
        <v>91.632000000000005</v>
      </c>
      <c r="BR60" s="171">
        <v>6.4799999999999996E-2</v>
      </c>
      <c r="BS60" s="185">
        <f t="shared" si="340"/>
        <v>91.632000000000005</v>
      </c>
      <c r="BT60" s="185">
        <v>4.19E-2</v>
      </c>
      <c r="BU60" s="185">
        <f t="shared" si="341"/>
        <v>91.632000000000005</v>
      </c>
      <c r="BV60" s="185">
        <v>2.7099999999999999E-2</v>
      </c>
      <c r="BW60" s="185">
        <f t="shared" si="342"/>
        <v>91.632000000000005</v>
      </c>
    </row>
    <row r="61" spans="1:75" ht="15" customHeight="1" x14ac:dyDescent="0.25">
      <c r="A61" s="42" t="s">
        <v>28</v>
      </c>
      <c r="B61" s="78">
        <v>6213</v>
      </c>
      <c r="C61" s="84" t="s">
        <v>15</v>
      </c>
      <c r="D61" s="86">
        <f>(LARGE('Annual Heat Inputs'!D61:K61,1)+LARGE('Annual Heat Inputs'!D61:K61,2)+LARGE('Annual Heat Inputs'!D61:K61,3))/3</f>
        <v>34952505.649333335</v>
      </c>
      <c r="E61" s="87">
        <v>1165162556</v>
      </c>
      <c r="F61" s="88">
        <f t="shared" si="240"/>
        <v>2.9997965064484388E-2</v>
      </c>
      <c r="G61" s="97">
        <v>105171</v>
      </c>
      <c r="H61" s="97">
        <f t="shared" si="0"/>
        <v>3154.9159837968878</v>
      </c>
      <c r="I61" s="97">
        <f>MIN(H61,'NOx Annual Emissions'!L61,'Annual NOx Consent Decree Caps '!D61,' Retirement Adjustments'!D61)</f>
        <v>1131.43</v>
      </c>
      <c r="J61" s="101">
        <v>31441.621800000001</v>
      </c>
      <c r="K61" s="101">
        <f t="shared" si="310"/>
        <v>1131.43</v>
      </c>
      <c r="L61" s="101">
        <v>20322.244699999999</v>
      </c>
      <c r="M61" s="101">
        <f t="shared" si="311"/>
        <v>1131.43</v>
      </c>
      <c r="N61" s="101">
        <v>13135.252200000001</v>
      </c>
      <c r="O61" s="101">
        <f t="shared" si="312"/>
        <v>1131.43</v>
      </c>
      <c r="P61" s="124">
        <v>8489.9503999999997</v>
      </c>
      <c r="Q61" s="101">
        <f t="shared" si="313"/>
        <v>1131.43</v>
      </c>
      <c r="R61" s="101">
        <v>5487.4665999999997</v>
      </c>
      <c r="S61" s="101">
        <f t="shared" si="314"/>
        <v>1131.43</v>
      </c>
      <c r="T61" s="101">
        <v>3546.8157000000001</v>
      </c>
      <c r="U61" s="101">
        <f t="shared" si="315"/>
        <v>1131.43</v>
      </c>
      <c r="V61" s="101">
        <v>2292.4789999999998</v>
      </c>
      <c r="W61" s="101">
        <f t="shared" si="316"/>
        <v>1131.43</v>
      </c>
      <c r="X61" s="101">
        <v>1481.7402999999999</v>
      </c>
      <c r="Y61" s="101">
        <f t="shared" si="317"/>
        <v>1131.43</v>
      </c>
      <c r="Z61" s="101">
        <v>957.72059999999999</v>
      </c>
      <c r="AA61" s="101">
        <f t="shared" si="318"/>
        <v>1131.43</v>
      </c>
      <c r="AB61" s="101">
        <v>619.0213</v>
      </c>
      <c r="AC61" s="101">
        <f t="shared" si="319"/>
        <v>1131.43</v>
      </c>
      <c r="AD61" s="101">
        <v>400.1035</v>
      </c>
      <c r="AE61" s="101">
        <f t="shared" si="320"/>
        <v>1131.43</v>
      </c>
      <c r="AF61" s="101">
        <v>258.60629999999998</v>
      </c>
      <c r="AG61" s="101">
        <f t="shared" si="321"/>
        <v>1131.43</v>
      </c>
      <c r="AH61" s="101">
        <v>167.1497</v>
      </c>
      <c r="AI61" s="101">
        <f t="shared" si="322"/>
        <v>1131.43</v>
      </c>
      <c r="AJ61" s="101">
        <v>108.03700000000001</v>
      </c>
      <c r="AK61" s="101">
        <f t="shared" si="323"/>
        <v>1131.43</v>
      </c>
      <c r="AL61" s="101">
        <v>69.829599999999999</v>
      </c>
      <c r="AM61" s="101">
        <f t="shared" si="324"/>
        <v>1131.43</v>
      </c>
      <c r="AN61" s="101">
        <v>45.1342</v>
      </c>
      <c r="AO61" s="101">
        <f t="shared" si="325"/>
        <v>1131.43</v>
      </c>
      <c r="AP61" s="101">
        <v>29.1724</v>
      </c>
      <c r="AQ61" s="101">
        <f t="shared" si="326"/>
        <v>1131.43</v>
      </c>
      <c r="AR61" s="101">
        <v>18.855599999999999</v>
      </c>
      <c r="AS61" s="101">
        <f t="shared" si="327"/>
        <v>1131.43</v>
      </c>
      <c r="AT61" s="101">
        <v>12.1873</v>
      </c>
      <c r="AU61" s="101">
        <f t="shared" si="328"/>
        <v>1131.43</v>
      </c>
      <c r="AV61" s="101">
        <v>7.8772000000000002</v>
      </c>
      <c r="AW61" s="101">
        <f t="shared" si="329"/>
        <v>1131.43</v>
      </c>
      <c r="AX61" s="101">
        <v>5.0914000000000001</v>
      </c>
      <c r="AY61" s="101">
        <f t="shared" si="330"/>
        <v>1131.43</v>
      </c>
      <c r="AZ61" s="101">
        <v>3.2907999999999999</v>
      </c>
      <c r="BA61" s="101">
        <f t="shared" si="331"/>
        <v>1131.43</v>
      </c>
      <c r="BB61" s="101">
        <v>2.1269999999999998</v>
      </c>
      <c r="BC61" s="101">
        <f t="shared" si="332"/>
        <v>1131.43</v>
      </c>
      <c r="BD61" s="101">
        <v>1.3748</v>
      </c>
      <c r="BE61" s="101">
        <f t="shared" si="333"/>
        <v>1131.43</v>
      </c>
      <c r="BF61" s="101">
        <v>0.88859999999999995</v>
      </c>
      <c r="BG61" s="101">
        <f t="shared" si="334"/>
        <v>1131.43</v>
      </c>
      <c r="BH61" s="101">
        <v>0.57440000000000002</v>
      </c>
      <c r="BI61" s="101">
        <f t="shared" si="335"/>
        <v>1131.43</v>
      </c>
      <c r="BJ61" s="171">
        <v>0.37119999999999997</v>
      </c>
      <c r="BK61" s="184">
        <f t="shared" si="336"/>
        <v>1131.43</v>
      </c>
      <c r="BL61" s="184">
        <v>0.24</v>
      </c>
      <c r="BM61" s="184">
        <f t="shared" si="337"/>
        <v>1131.43</v>
      </c>
      <c r="BN61" s="184">
        <v>0.15509999999999999</v>
      </c>
      <c r="BO61" s="184">
        <f t="shared" si="338"/>
        <v>1131.43</v>
      </c>
      <c r="BP61" s="184">
        <v>0.1002</v>
      </c>
      <c r="BQ61" s="184">
        <f t="shared" si="339"/>
        <v>1131.43</v>
      </c>
      <c r="BR61" s="171">
        <v>6.4799999999999996E-2</v>
      </c>
      <c r="BS61" s="185">
        <f t="shared" si="340"/>
        <v>1131.43</v>
      </c>
      <c r="BT61" s="185">
        <v>4.19E-2</v>
      </c>
      <c r="BU61" s="185">
        <f t="shared" si="341"/>
        <v>1131.43</v>
      </c>
      <c r="BV61" s="185">
        <v>2.7099999999999999E-2</v>
      </c>
      <c r="BW61" s="185">
        <f t="shared" si="342"/>
        <v>1131.43</v>
      </c>
    </row>
    <row r="62" spans="1:75" ht="15" customHeight="1" x14ac:dyDescent="0.25">
      <c r="A62" s="42" t="s">
        <v>28</v>
      </c>
      <c r="B62" s="78">
        <v>6213</v>
      </c>
      <c r="C62" s="84" t="s">
        <v>16</v>
      </c>
      <c r="D62" s="86">
        <f>(LARGE('Annual Heat Inputs'!D62:K62,1)+LARGE('Annual Heat Inputs'!D62:K62,2)+LARGE('Annual Heat Inputs'!D62:K62,3))/3</f>
        <v>31866202.480999995</v>
      </c>
      <c r="E62" s="87">
        <v>1165162556</v>
      </c>
      <c r="F62" s="88">
        <f t="shared" si="240"/>
        <v>2.7349147393129922E-2</v>
      </c>
      <c r="G62" s="97">
        <v>105171</v>
      </c>
      <c r="H62" s="97">
        <f t="shared" si="0"/>
        <v>2876.3371804828671</v>
      </c>
      <c r="I62" s="97">
        <f>MIN(H62,'NOx Annual Emissions'!L62,'Annual NOx Consent Decree Caps '!D62,' Retirement Adjustments'!D62)</f>
        <v>1082.1969999999999</v>
      </c>
      <c r="J62" s="101">
        <v>31441.621800000001</v>
      </c>
      <c r="K62" s="101">
        <f t="shared" si="310"/>
        <v>1082.1969999999999</v>
      </c>
      <c r="L62" s="101">
        <v>20322.244699999999</v>
      </c>
      <c r="M62" s="101">
        <f t="shared" si="311"/>
        <v>1082.1969999999999</v>
      </c>
      <c r="N62" s="101">
        <v>13135.252200000001</v>
      </c>
      <c r="O62" s="101">
        <f t="shared" si="312"/>
        <v>1082.1969999999999</v>
      </c>
      <c r="P62" s="124">
        <v>8489.9503999999997</v>
      </c>
      <c r="Q62" s="101">
        <f t="shared" si="313"/>
        <v>1082.1969999999999</v>
      </c>
      <c r="R62" s="101">
        <v>5487.4665999999997</v>
      </c>
      <c r="S62" s="101">
        <f t="shared" si="314"/>
        <v>1082.1969999999999</v>
      </c>
      <c r="T62" s="101">
        <v>3546.8157000000001</v>
      </c>
      <c r="U62" s="101">
        <f t="shared" si="315"/>
        <v>1082.1969999999999</v>
      </c>
      <c r="V62" s="101">
        <v>2292.4789999999998</v>
      </c>
      <c r="W62" s="101">
        <f t="shared" si="316"/>
        <v>1082.1969999999999</v>
      </c>
      <c r="X62" s="101">
        <v>1481.7402999999999</v>
      </c>
      <c r="Y62" s="101">
        <f t="shared" si="317"/>
        <v>1082.1969999999999</v>
      </c>
      <c r="Z62" s="101">
        <v>957.72059999999999</v>
      </c>
      <c r="AA62" s="101">
        <f t="shared" si="318"/>
        <v>1082.1969999999999</v>
      </c>
      <c r="AB62" s="101">
        <v>619.0213</v>
      </c>
      <c r="AC62" s="101">
        <f t="shared" si="319"/>
        <v>1082.1969999999999</v>
      </c>
      <c r="AD62" s="101">
        <v>400.1035</v>
      </c>
      <c r="AE62" s="101">
        <f t="shared" si="320"/>
        <v>1082.1969999999999</v>
      </c>
      <c r="AF62" s="101">
        <v>258.60629999999998</v>
      </c>
      <c r="AG62" s="101">
        <f t="shared" si="321"/>
        <v>1082.1969999999999</v>
      </c>
      <c r="AH62" s="101">
        <v>167.1497</v>
      </c>
      <c r="AI62" s="101">
        <f t="shared" si="322"/>
        <v>1082.1969999999999</v>
      </c>
      <c r="AJ62" s="101">
        <v>108.03700000000001</v>
      </c>
      <c r="AK62" s="101">
        <f t="shared" si="323"/>
        <v>1082.1969999999999</v>
      </c>
      <c r="AL62" s="101">
        <v>69.829599999999999</v>
      </c>
      <c r="AM62" s="101">
        <f t="shared" si="324"/>
        <v>1082.1969999999999</v>
      </c>
      <c r="AN62" s="101">
        <v>45.1342</v>
      </c>
      <c r="AO62" s="101">
        <f t="shared" si="325"/>
        <v>1082.1969999999999</v>
      </c>
      <c r="AP62" s="101">
        <v>29.1724</v>
      </c>
      <c r="AQ62" s="101">
        <f t="shared" si="326"/>
        <v>1082.1969999999999</v>
      </c>
      <c r="AR62" s="101">
        <v>18.855599999999999</v>
      </c>
      <c r="AS62" s="101">
        <f t="shared" si="327"/>
        <v>1082.1969999999999</v>
      </c>
      <c r="AT62" s="101">
        <v>12.1873</v>
      </c>
      <c r="AU62" s="101">
        <f t="shared" si="328"/>
        <v>1082.1969999999999</v>
      </c>
      <c r="AV62" s="101">
        <v>7.8772000000000002</v>
      </c>
      <c r="AW62" s="101">
        <f t="shared" si="329"/>
        <v>1082.1969999999999</v>
      </c>
      <c r="AX62" s="101">
        <v>5.0914000000000001</v>
      </c>
      <c r="AY62" s="101">
        <f t="shared" si="330"/>
        <v>1082.1969999999999</v>
      </c>
      <c r="AZ62" s="101">
        <v>3.2907999999999999</v>
      </c>
      <c r="BA62" s="101">
        <f t="shared" si="331"/>
        <v>1082.1969999999999</v>
      </c>
      <c r="BB62" s="101">
        <v>2.1269999999999998</v>
      </c>
      <c r="BC62" s="101">
        <f t="shared" si="332"/>
        <v>1082.1969999999999</v>
      </c>
      <c r="BD62" s="101">
        <v>1.3748</v>
      </c>
      <c r="BE62" s="101">
        <f t="shared" si="333"/>
        <v>1082.1969999999999</v>
      </c>
      <c r="BF62" s="101">
        <v>0.88859999999999995</v>
      </c>
      <c r="BG62" s="101">
        <f t="shared" si="334"/>
        <v>1082.1969999999999</v>
      </c>
      <c r="BH62" s="101">
        <v>0.57440000000000002</v>
      </c>
      <c r="BI62" s="101">
        <f t="shared" si="335"/>
        <v>1082.1969999999999</v>
      </c>
      <c r="BJ62" s="171">
        <v>0.37119999999999997</v>
      </c>
      <c r="BK62" s="184">
        <f t="shared" si="336"/>
        <v>1082.1969999999999</v>
      </c>
      <c r="BL62" s="184">
        <v>0.24</v>
      </c>
      <c r="BM62" s="184">
        <f t="shared" si="337"/>
        <v>1082.1969999999999</v>
      </c>
      <c r="BN62" s="184">
        <v>0.15509999999999999</v>
      </c>
      <c r="BO62" s="184">
        <f t="shared" si="338"/>
        <v>1082.1969999999999</v>
      </c>
      <c r="BP62" s="184">
        <v>0.1002</v>
      </c>
      <c r="BQ62" s="184">
        <f t="shared" si="339"/>
        <v>1082.1969999999999</v>
      </c>
      <c r="BR62" s="171">
        <v>6.4799999999999996E-2</v>
      </c>
      <c r="BS62" s="185">
        <f t="shared" si="340"/>
        <v>1082.1969999999999</v>
      </c>
      <c r="BT62" s="185">
        <v>4.19E-2</v>
      </c>
      <c r="BU62" s="185">
        <f t="shared" si="341"/>
        <v>1082.1969999999999</v>
      </c>
      <c r="BV62" s="185">
        <v>2.7099999999999999E-2</v>
      </c>
      <c r="BW62" s="185">
        <f t="shared" si="342"/>
        <v>1082.1969999999999</v>
      </c>
    </row>
    <row r="63" spans="1:75" ht="15" customHeight="1" x14ac:dyDescent="0.25">
      <c r="A63" s="42" t="s">
        <v>29</v>
      </c>
      <c r="B63" s="78">
        <v>997</v>
      </c>
      <c r="C63" s="78">
        <v>12</v>
      </c>
      <c r="D63" s="86">
        <f>(LARGE('Annual Heat Inputs'!D63:K63,1)+LARGE('Annual Heat Inputs'!D63:K63,2)+LARGE('Annual Heat Inputs'!D63:K63,3))/3</f>
        <v>23347646.930999998</v>
      </c>
      <c r="E63" s="87">
        <v>1165162556</v>
      </c>
      <c r="F63" s="88">
        <f t="shared" si="240"/>
        <v>2.003810267569223E-2</v>
      </c>
      <c r="G63" s="97">
        <v>105171</v>
      </c>
      <c r="H63" s="97">
        <f t="shared" si="0"/>
        <v>2107.4272965052273</v>
      </c>
      <c r="I63" s="97">
        <f>MIN(H63,'NOx Annual Emissions'!L63,'Annual NOx Consent Decree Caps '!D63,' Retirement Adjustments'!D63)</f>
        <v>1241.0730000000001</v>
      </c>
      <c r="J63" s="101">
        <v>31441.621800000001</v>
      </c>
      <c r="K63" s="101">
        <f t="shared" si="310"/>
        <v>1241.0730000000001</v>
      </c>
      <c r="L63" s="101">
        <v>20322.244699999999</v>
      </c>
      <c r="M63" s="101">
        <f t="shared" si="311"/>
        <v>1241.0730000000001</v>
      </c>
      <c r="N63" s="101">
        <v>13135.252200000001</v>
      </c>
      <c r="O63" s="101">
        <f t="shared" si="312"/>
        <v>1241.0730000000001</v>
      </c>
      <c r="P63" s="124">
        <v>8489.9503999999997</v>
      </c>
      <c r="Q63" s="101">
        <f t="shared" si="313"/>
        <v>1241.0730000000001</v>
      </c>
      <c r="R63" s="101">
        <v>5487.4665999999997</v>
      </c>
      <c r="S63" s="101">
        <f t="shared" si="314"/>
        <v>1241.0730000000001</v>
      </c>
      <c r="T63" s="101">
        <v>3546.8157000000001</v>
      </c>
      <c r="U63" s="101">
        <f t="shared" si="315"/>
        <v>1241.0730000000001</v>
      </c>
      <c r="V63" s="101">
        <v>2292.4789999999998</v>
      </c>
      <c r="W63" s="101">
        <f t="shared" si="316"/>
        <v>1241.0730000000001</v>
      </c>
      <c r="X63" s="101">
        <v>1481.7402999999999</v>
      </c>
      <c r="Y63" s="101">
        <f t="shared" si="317"/>
        <v>1241.0730000000001</v>
      </c>
      <c r="Z63" s="101">
        <v>957.72059999999999</v>
      </c>
      <c r="AA63" s="101">
        <f t="shared" si="318"/>
        <v>1241.0730000000001</v>
      </c>
      <c r="AB63" s="101">
        <v>619.0213</v>
      </c>
      <c r="AC63" s="101">
        <f t="shared" si="319"/>
        <v>1241.0730000000001</v>
      </c>
      <c r="AD63" s="101">
        <v>400.1035</v>
      </c>
      <c r="AE63" s="101">
        <f t="shared" si="320"/>
        <v>1241.0730000000001</v>
      </c>
      <c r="AF63" s="101">
        <v>258.60629999999998</v>
      </c>
      <c r="AG63" s="101">
        <f t="shared" si="321"/>
        <v>1241.0730000000001</v>
      </c>
      <c r="AH63" s="101">
        <v>167.1497</v>
      </c>
      <c r="AI63" s="101">
        <f t="shared" si="322"/>
        <v>1241.0730000000001</v>
      </c>
      <c r="AJ63" s="101">
        <v>108.03700000000001</v>
      </c>
      <c r="AK63" s="101">
        <f t="shared" si="323"/>
        <v>1241.0730000000001</v>
      </c>
      <c r="AL63" s="101">
        <v>69.829599999999999</v>
      </c>
      <c r="AM63" s="101">
        <f t="shared" si="324"/>
        <v>1241.0730000000001</v>
      </c>
      <c r="AN63" s="101">
        <v>45.1342</v>
      </c>
      <c r="AO63" s="101">
        <f t="shared" si="325"/>
        <v>1241.0730000000001</v>
      </c>
      <c r="AP63" s="101">
        <v>29.1724</v>
      </c>
      <c r="AQ63" s="101">
        <f t="shared" si="326"/>
        <v>1241.0730000000001</v>
      </c>
      <c r="AR63" s="101">
        <v>18.855599999999999</v>
      </c>
      <c r="AS63" s="101">
        <f t="shared" si="327"/>
        <v>1241.0730000000001</v>
      </c>
      <c r="AT63" s="101">
        <v>12.1873</v>
      </c>
      <c r="AU63" s="101">
        <f t="shared" si="328"/>
        <v>1241.0730000000001</v>
      </c>
      <c r="AV63" s="101">
        <v>7.8772000000000002</v>
      </c>
      <c r="AW63" s="101">
        <f t="shared" si="329"/>
        <v>1241.0730000000001</v>
      </c>
      <c r="AX63" s="101">
        <v>5.0914000000000001</v>
      </c>
      <c r="AY63" s="101">
        <f t="shared" si="330"/>
        <v>1241.0730000000001</v>
      </c>
      <c r="AZ63" s="101">
        <v>3.2907999999999999</v>
      </c>
      <c r="BA63" s="101">
        <f t="shared" si="331"/>
        <v>1241.0730000000001</v>
      </c>
      <c r="BB63" s="101">
        <v>2.1269999999999998</v>
      </c>
      <c r="BC63" s="101">
        <f t="shared" si="332"/>
        <v>1241.0730000000001</v>
      </c>
      <c r="BD63" s="101">
        <v>1.3748</v>
      </c>
      <c r="BE63" s="101">
        <f t="shared" si="333"/>
        <v>1241.0730000000001</v>
      </c>
      <c r="BF63" s="101">
        <v>0.88859999999999995</v>
      </c>
      <c r="BG63" s="101">
        <f t="shared" si="334"/>
        <v>1241.0730000000001</v>
      </c>
      <c r="BH63" s="101">
        <v>0.57440000000000002</v>
      </c>
      <c r="BI63" s="101">
        <f t="shared" si="335"/>
        <v>1241.0730000000001</v>
      </c>
      <c r="BJ63" s="171">
        <v>0.37119999999999997</v>
      </c>
      <c r="BK63" s="184">
        <f t="shared" si="336"/>
        <v>1241.0730000000001</v>
      </c>
      <c r="BL63" s="184">
        <v>0.24</v>
      </c>
      <c r="BM63" s="184">
        <f t="shared" si="337"/>
        <v>1241.0730000000001</v>
      </c>
      <c r="BN63" s="184">
        <v>0.15509999999999999</v>
      </c>
      <c r="BO63" s="184">
        <f t="shared" si="338"/>
        <v>1241.0730000000001</v>
      </c>
      <c r="BP63" s="184">
        <v>0.1002</v>
      </c>
      <c r="BQ63" s="184">
        <f t="shared" si="339"/>
        <v>1241.0730000000001</v>
      </c>
      <c r="BR63" s="171">
        <v>6.4799999999999996E-2</v>
      </c>
      <c r="BS63" s="185">
        <f t="shared" si="340"/>
        <v>1241.0730000000001</v>
      </c>
      <c r="BT63" s="185">
        <v>4.19E-2</v>
      </c>
      <c r="BU63" s="185">
        <f t="shared" si="341"/>
        <v>1241.0730000000001</v>
      </c>
      <c r="BV63" s="185">
        <v>2.7099999999999999E-2</v>
      </c>
      <c r="BW63" s="185">
        <f t="shared" si="342"/>
        <v>1241.0730000000001</v>
      </c>
    </row>
    <row r="64" spans="1:75" ht="15" customHeight="1" x14ac:dyDescent="0.25">
      <c r="A64" s="42" t="s">
        <v>30</v>
      </c>
      <c r="B64" s="78">
        <v>55229</v>
      </c>
      <c r="C64" s="84" t="s">
        <v>31</v>
      </c>
      <c r="D64" s="86">
        <f>(LARGE('Annual Heat Inputs'!D64:K64,1)+LARGE('Annual Heat Inputs'!D64:K64,2)+LARGE('Annual Heat Inputs'!D64:K64,3))/3</f>
        <v>235438.30000000002</v>
      </c>
      <c r="E64" s="87">
        <v>1165162556</v>
      </c>
      <c r="F64" s="88">
        <f t="shared" si="240"/>
        <v>2.0206476666076456E-4</v>
      </c>
      <c r="G64" s="97">
        <v>105171</v>
      </c>
      <c r="H64" s="97">
        <f t="shared" si="0"/>
        <v>21.251353574479268</v>
      </c>
      <c r="I64" s="97">
        <f>MIN(H64,'NOx Annual Emissions'!L64,'Annual NOx Consent Decree Caps '!D64,' Retirement Adjustments'!D64)</f>
        <v>21.251353574479268</v>
      </c>
      <c r="J64" s="101">
        <v>31441.621800000001</v>
      </c>
      <c r="K64" s="101">
        <f>PRODUCT(F64,J64)+H64</f>
        <v>27.604597546932276</v>
      </c>
      <c r="L64" s="101">
        <v>20322.244699999999</v>
      </c>
      <c r="M64" s="97">
        <f>PRODUCT(F64,L64)+K64</f>
        <v>31.711007180260737</v>
      </c>
      <c r="N64" s="101">
        <v>13135.252200000001</v>
      </c>
      <c r="O64" s="97">
        <f t="shared" ref="O64" si="343">PRODUCT(F64,N64)+M64</f>
        <v>34.365178851084032</v>
      </c>
      <c r="P64" s="124">
        <v>8489.9503999999997</v>
      </c>
      <c r="Q64" s="97">
        <f>PRODUCT(F64,P64)+O64</f>
        <v>36.0806986976215</v>
      </c>
      <c r="R64" s="101">
        <v>5487.4665999999997</v>
      </c>
      <c r="S64" s="97">
        <f>PRODUCT(F64,R64)+Q64</f>
        <v>37.189522355709236</v>
      </c>
      <c r="T64" s="101">
        <v>3546.8157000000001</v>
      </c>
      <c r="U64" s="97">
        <f>PRODUCT(F64,T64)+S64</f>
        <v>37.906208842518474</v>
      </c>
      <c r="V64" s="101">
        <v>2292.4789999999998</v>
      </c>
      <c r="W64" s="97">
        <f>PRODUCT(F64,V64)+U64</f>
        <v>38.36943807672818</v>
      </c>
      <c r="X64" s="101">
        <v>1481.7402999999999</v>
      </c>
      <c r="Y64" s="97">
        <f>PRODUCT(F64,X64)+W64</f>
        <v>38.668845584699532</v>
      </c>
      <c r="Z64" s="101">
        <v>957.72059999999999</v>
      </c>
      <c r="AA64" s="97">
        <f>PRODUCT(F64,Z64)+Y64</f>
        <v>38.86236717426474</v>
      </c>
      <c r="AB64" s="101">
        <v>619.0213</v>
      </c>
      <c r="AC64" s="97">
        <f>PRODUCT(F64,AB64)+AA64</f>
        <v>38.987449568807286</v>
      </c>
      <c r="AD64" s="101">
        <v>400.1035</v>
      </c>
      <c r="AE64" s="97">
        <f>PRODUCT(F64,AD64)+AC64</f>
        <v>39.06829638917494</v>
      </c>
      <c r="AF64" s="101">
        <v>258.60629999999998</v>
      </c>
      <c r="AG64" s="97">
        <f>PRODUCT(F64,AF64)+AE64</f>
        <v>39.120551610841446</v>
      </c>
      <c r="AH64" s="101">
        <v>167.1497</v>
      </c>
      <c r="AI64" s="101">
        <f>PRODUCT(F64,AH64)+AG64</f>
        <v>39.154326675969365</v>
      </c>
      <c r="AJ64" s="101">
        <v>108.03700000000001</v>
      </c>
      <c r="AK64" s="101">
        <f>PRODUCT(F64,AJ64)+AI64</f>
        <v>39.176157147165092</v>
      </c>
      <c r="AL64" s="101">
        <v>69.829599999999999</v>
      </c>
      <c r="AM64" s="101">
        <f>PRODUCT(F64,AL64)+AK64</f>
        <v>39.190267248995106</v>
      </c>
      <c r="AN64" s="101">
        <v>45.1342</v>
      </c>
      <c r="AO64" s="101">
        <f>PRODUCT(F64,AN64)+AM64</f>
        <v>39.199387280586528</v>
      </c>
      <c r="AP64" s="101">
        <v>29.1724</v>
      </c>
      <c r="AQ64" s="101">
        <f>PRODUCT(F64,AP64)+AO64</f>
        <v>39.205281994785466</v>
      </c>
      <c r="AR64" s="101">
        <v>18.855599999999999</v>
      </c>
      <c r="AS64" s="101">
        <f>PRODUCT(F64,AR64)+AQ64</f>
        <v>39.209092047199718</v>
      </c>
      <c r="AT64" s="101">
        <v>12.1873</v>
      </c>
      <c r="AU64" s="101">
        <f>PRODUCT(F64,AT64)+AS64</f>
        <v>39.211554671130443</v>
      </c>
      <c r="AV64" s="101">
        <v>7.8772000000000002</v>
      </c>
      <c r="AW64" s="101">
        <f>PRODUCT(F64,AV64)+AU64</f>
        <v>39.21314637571038</v>
      </c>
      <c r="AX64" s="101">
        <v>5.0914000000000001</v>
      </c>
      <c r="AY64" s="101">
        <f>PRODUCT(F64,AX64)+AW64</f>
        <v>39.21417516826336</v>
      </c>
      <c r="AZ64" s="101">
        <v>3.2907999999999999</v>
      </c>
      <c r="BA64" s="101">
        <f>PRODUCT(F64,AZ64)+AY64</f>
        <v>39.214840122997487</v>
      </c>
      <c r="BB64" s="101">
        <v>2.1269999999999998</v>
      </c>
      <c r="BC64" s="101">
        <f>PRODUCT(F64,BB64)+BA64</f>
        <v>39.215269914756171</v>
      </c>
      <c r="BD64" s="101">
        <v>1.3748</v>
      </c>
      <c r="BE64" s="101">
        <f>PRODUCT(F64,BD64)+BC64</f>
        <v>39.215547713397378</v>
      </c>
      <c r="BF64" s="101">
        <v>0.88859999999999995</v>
      </c>
      <c r="BG64" s="101">
        <f>PRODUCT(F64,BF64)+BE64</f>
        <v>39.215727268149031</v>
      </c>
      <c r="BH64" s="101">
        <v>0.57440000000000002</v>
      </c>
      <c r="BI64" s="101">
        <f>PRODUCT(F64,BH64)+BG64</f>
        <v>39.215843334151003</v>
      </c>
      <c r="BJ64" s="171">
        <v>0.37119999999999997</v>
      </c>
      <c r="BK64" s="184">
        <f>PRODUCT(F64,BJ64)+BI64</f>
        <v>39.215918340592388</v>
      </c>
      <c r="BL64" s="184">
        <v>0.24</v>
      </c>
      <c r="BM64" s="184">
        <f>PRODUCT(F64,BL64)+BK64</f>
        <v>39.215966836136388</v>
      </c>
      <c r="BN64" s="184">
        <v>0.15509999999999999</v>
      </c>
      <c r="BO64" s="184">
        <f>PRODUCT(F64,BN64)+BM64</f>
        <v>39.215998176381696</v>
      </c>
      <c r="BP64" s="184">
        <v>0.1002</v>
      </c>
      <c r="BQ64" s="184">
        <f>PRODUCT(F64,BP64)+BO64</f>
        <v>39.216018423271315</v>
      </c>
      <c r="BR64" s="171">
        <v>6.4799999999999996E-2</v>
      </c>
      <c r="BS64" s="185">
        <f>PRODUCT(F64,BR64)+BQ64</f>
        <v>39.216031517068195</v>
      </c>
      <c r="BT64" s="185">
        <v>4.19E-2</v>
      </c>
      <c r="BU64" s="185">
        <f>PRODUCT(F64,BT64)+BS64</f>
        <v>39.216039983581922</v>
      </c>
      <c r="BV64" s="185">
        <v>2.7099999999999999E-2</v>
      </c>
      <c r="BW64" s="185">
        <f>PRODUCT(F64,BV64)+BU64</f>
        <v>39.216045459537099</v>
      </c>
    </row>
    <row r="65" spans="1:75" ht="15" customHeight="1" x14ac:dyDescent="0.25">
      <c r="A65" s="42" t="s">
        <v>30</v>
      </c>
      <c r="B65" s="78">
        <v>55229</v>
      </c>
      <c r="C65" s="84" t="s">
        <v>32</v>
      </c>
      <c r="D65" s="86">
        <f>(LARGE('Annual Heat Inputs'!D65:K65,1)+LARGE('Annual Heat Inputs'!D65:K65,2)+LARGE('Annual Heat Inputs'!D65:K65,3))/3</f>
        <v>217133.80000000002</v>
      </c>
      <c r="E65" s="87">
        <v>1165162556</v>
      </c>
      <c r="F65" s="88">
        <f t="shared" si="240"/>
        <v>1.8635494153315378E-4</v>
      </c>
      <c r="G65" s="97">
        <v>105171</v>
      </c>
      <c r="H65" s="97">
        <f t="shared" si="0"/>
        <v>19.599135555983317</v>
      </c>
      <c r="I65" s="97">
        <f>MIN(H65,'NOx Annual Emissions'!L65,'Annual NOx Consent Decree Caps '!D65,' Retirement Adjustments'!D65)</f>
        <v>18.055</v>
      </c>
      <c r="J65" s="101">
        <v>31441.621800000001</v>
      </c>
      <c r="K65" s="101">
        <f t="shared" ref="K65" si="344">I65</f>
        <v>18.055</v>
      </c>
      <c r="L65" s="101">
        <v>20322.244699999999</v>
      </c>
      <c r="M65" s="101">
        <f>K65</f>
        <v>18.055</v>
      </c>
      <c r="N65" s="101">
        <v>13135.252200000001</v>
      </c>
      <c r="O65" s="101">
        <f>M65</f>
        <v>18.055</v>
      </c>
      <c r="P65" s="124">
        <v>8489.9503999999997</v>
      </c>
      <c r="Q65" s="101">
        <f t="shared" ref="Q65" si="345">O65</f>
        <v>18.055</v>
      </c>
      <c r="R65" s="101">
        <v>5487.4665999999997</v>
      </c>
      <c r="S65" s="101">
        <f>Q65</f>
        <v>18.055</v>
      </c>
      <c r="T65" s="101">
        <v>3546.8157000000001</v>
      </c>
      <c r="U65" s="101">
        <f>S65</f>
        <v>18.055</v>
      </c>
      <c r="V65" s="101">
        <v>2292.4789999999998</v>
      </c>
      <c r="W65" s="101">
        <f>U65</f>
        <v>18.055</v>
      </c>
      <c r="X65" s="101">
        <v>1481.7402999999999</v>
      </c>
      <c r="Y65" s="101">
        <f>W65</f>
        <v>18.055</v>
      </c>
      <c r="Z65" s="101">
        <v>957.72059999999999</v>
      </c>
      <c r="AA65" s="101">
        <f>Y65</f>
        <v>18.055</v>
      </c>
      <c r="AB65" s="101">
        <v>619.0213</v>
      </c>
      <c r="AC65" s="101">
        <f>AA65</f>
        <v>18.055</v>
      </c>
      <c r="AD65" s="101">
        <v>400.1035</v>
      </c>
      <c r="AE65" s="101">
        <f>AC65</f>
        <v>18.055</v>
      </c>
      <c r="AF65" s="101">
        <v>258.60629999999998</v>
      </c>
      <c r="AG65" s="101">
        <f>AE65</f>
        <v>18.055</v>
      </c>
      <c r="AH65" s="101">
        <v>167.1497</v>
      </c>
      <c r="AI65" s="101">
        <f>AG65</f>
        <v>18.055</v>
      </c>
      <c r="AJ65" s="101">
        <v>108.03700000000001</v>
      </c>
      <c r="AK65" s="101">
        <f>AI65</f>
        <v>18.055</v>
      </c>
      <c r="AL65" s="101">
        <v>69.829599999999999</v>
      </c>
      <c r="AM65" s="101">
        <f>AK65</f>
        <v>18.055</v>
      </c>
      <c r="AN65" s="101">
        <v>45.1342</v>
      </c>
      <c r="AO65" s="101">
        <f>AM65</f>
        <v>18.055</v>
      </c>
      <c r="AP65" s="101">
        <v>29.1724</v>
      </c>
      <c r="AQ65" s="101">
        <f>AO65</f>
        <v>18.055</v>
      </c>
      <c r="AR65" s="101">
        <v>18.855599999999999</v>
      </c>
      <c r="AS65" s="101">
        <f>AQ65</f>
        <v>18.055</v>
      </c>
      <c r="AT65" s="101">
        <v>12.1873</v>
      </c>
      <c r="AU65" s="101">
        <f>AS65</f>
        <v>18.055</v>
      </c>
      <c r="AV65" s="101">
        <v>7.8772000000000002</v>
      </c>
      <c r="AW65" s="101">
        <f>AU65</f>
        <v>18.055</v>
      </c>
      <c r="AX65" s="101">
        <v>5.0914000000000001</v>
      </c>
      <c r="AY65" s="101">
        <f t="shared" ref="AY65" si="346">AW65</f>
        <v>18.055</v>
      </c>
      <c r="AZ65" s="101">
        <v>3.2907999999999999</v>
      </c>
      <c r="BA65" s="101">
        <f t="shared" ref="BA65" si="347">AY65</f>
        <v>18.055</v>
      </c>
      <c r="BB65" s="101">
        <v>2.1269999999999998</v>
      </c>
      <c r="BC65" s="101">
        <f t="shared" ref="BC65" si="348">BA65</f>
        <v>18.055</v>
      </c>
      <c r="BD65" s="101">
        <v>1.3748</v>
      </c>
      <c r="BE65" s="101">
        <f t="shared" ref="BE65" si="349">BC65</f>
        <v>18.055</v>
      </c>
      <c r="BF65" s="101">
        <v>0.88859999999999995</v>
      </c>
      <c r="BG65" s="101">
        <f t="shared" ref="BG65" si="350">BE65</f>
        <v>18.055</v>
      </c>
      <c r="BH65" s="101">
        <v>0.57440000000000002</v>
      </c>
      <c r="BI65" s="101">
        <f>BG65</f>
        <v>18.055</v>
      </c>
      <c r="BJ65" s="171">
        <v>0.37119999999999997</v>
      </c>
      <c r="BK65" s="184">
        <f>BI65</f>
        <v>18.055</v>
      </c>
      <c r="BL65" s="184">
        <v>0.24</v>
      </c>
      <c r="BM65" s="184">
        <f>BK65</f>
        <v>18.055</v>
      </c>
      <c r="BN65" s="184">
        <v>0.15509999999999999</v>
      </c>
      <c r="BO65" s="184">
        <f>BM65</f>
        <v>18.055</v>
      </c>
      <c r="BP65" s="184">
        <v>0.1002</v>
      </c>
      <c r="BQ65" s="184">
        <f>BO65</f>
        <v>18.055</v>
      </c>
      <c r="BR65" s="171">
        <v>6.4799999999999996E-2</v>
      </c>
      <c r="BS65" s="185">
        <f>BQ65</f>
        <v>18.055</v>
      </c>
      <c r="BT65" s="185">
        <v>4.19E-2</v>
      </c>
      <c r="BU65" s="185">
        <f>BS65</f>
        <v>18.055</v>
      </c>
      <c r="BV65" s="185">
        <v>2.7099999999999999E-2</v>
      </c>
      <c r="BW65" s="185">
        <f>BU65</f>
        <v>18.055</v>
      </c>
    </row>
    <row r="66" spans="1:75" ht="15" customHeight="1" x14ac:dyDescent="0.25">
      <c r="A66" s="42" t="s">
        <v>30</v>
      </c>
      <c r="B66" s="78">
        <v>55229</v>
      </c>
      <c r="C66" s="84" t="s">
        <v>33</v>
      </c>
      <c r="D66" s="86">
        <f>(LARGE('Annual Heat Inputs'!D66:K66,1)+LARGE('Annual Heat Inputs'!D66:K66,2)+LARGE('Annual Heat Inputs'!D66:K66,3))/3</f>
        <v>231989.13333333333</v>
      </c>
      <c r="E66" s="87">
        <v>1165162556</v>
      </c>
      <c r="F66" s="88">
        <f t="shared" si="240"/>
        <v>1.9910452162979852E-4</v>
      </c>
      <c r="G66" s="97">
        <v>105171</v>
      </c>
      <c r="H66" s="97">
        <f t="shared" ref="H66:H111" si="351">PRODUCT(F66,G66)</f>
        <v>20.94002164432754</v>
      </c>
      <c r="I66" s="97">
        <f>MIN(H66,'NOx Annual Emissions'!L66,'Annual NOx Consent Decree Caps '!D66,' Retirement Adjustments'!D66)</f>
        <v>20.94002164432754</v>
      </c>
      <c r="J66" s="101">
        <v>31441.621800000001</v>
      </c>
      <c r="K66" s="101">
        <f t="shared" ref="K66:K68" si="352">PRODUCT(F66,J66)+H66</f>
        <v>27.200190712081586</v>
      </c>
      <c r="L66" s="101">
        <v>20322.244699999999</v>
      </c>
      <c r="M66" s="97">
        <f t="shared" ref="M66:M68" si="353">PRODUCT(F66,L66)+K66</f>
        <v>31.246441521518793</v>
      </c>
      <c r="N66" s="101">
        <v>13135.252200000001</v>
      </c>
      <c r="O66" s="97">
        <f t="shared" ref="O66:O68" si="354">PRODUCT(F66,N66)+M66</f>
        <v>33.86172962728655</v>
      </c>
      <c r="P66" s="124">
        <v>8489.9503999999997</v>
      </c>
      <c r="Q66" s="97">
        <f t="shared" ref="Q66:Q68" si="355">PRODUCT(F66,P66)+O66</f>
        <v>35.55211714033927</v>
      </c>
      <c r="R66" s="101">
        <v>5487.4665999999997</v>
      </c>
      <c r="S66" s="97">
        <f t="shared" ref="S66:S68" si="356">PRODUCT(F66,R66)+Q66</f>
        <v>36.644696552691769</v>
      </c>
      <c r="T66" s="101">
        <v>3546.8157000000001</v>
      </c>
      <c r="U66" s="97">
        <f t="shared" ref="U66:U68" si="357">PRODUCT(F66,T66)+S66</f>
        <v>37.350883595949327</v>
      </c>
      <c r="V66" s="101">
        <v>2292.4789999999998</v>
      </c>
      <c r="W66" s="97">
        <f t="shared" ref="W66:W68" si="358">PRODUCT(F66,V66)+U66</f>
        <v>37.807326530590686</v>
      </c>
      <c r="X66" s="101">
        <v>1481.7402999999999</v>
      </c>
      <c r="Y66" s="97">
        <f t="shared" ref="Y66:Y68" si="359">PRODUCT(F66,X66)+W66</f>
        <v>38.102347724201778</v>
      </c>
      <c r="Z66" s="101">
        <v>957.72059999999999</v>
      </c>
      <c r="AA66" s="97">
        <f t="shared" ref="AA66:AA68" si="360">PRODUCT(F66,Z66)+Y66</f>
        <v>38.293034226119779</v>
      </c>
      <c r="AB66" s="101">
        <v>619.0213</v>
      </c>
      <c r="AC66" s="97">
        <f t="shared" ref="AC66:AC68" si="361">PRODUCT(F66,AB66)+AA66</f>
        <v>38.416284165934933</v>
      </c>
      <c r="AD66" s="101">
        <v>400.1035</v>
      </c>
      <c r="AE66" s="97">
        <f t="shared" ref="AE66:AE68" si="362">PRODUCT(F66,AD66)+AC66</f>
        <v>38.495946581904839</v>
      </c>
      <c r="AF66" s="101">
        <v>258.60629999999998</v>
      </c>
      <c r="AG66" s="97">
        <f t="shared" ref="AG66:AG68" si="363">PRODUCT(F66,AF66)+AE66</f>
        <v>38.54743626555679</v>
      </c>
      <c r="AH66" s="101">
        <v>167.1497</v>
      </c>
      <c r="AI66" s="101">
        <f t="shared" ref="AI66:AI68" si="364">PRODUCT(F66,AH66)+AG66</f>
        <v>38.580716526615852</v>
      </c>
      <c r="AJ66" s="101">
        <v>108.03700000000001</v>
      </c>
      <c r="AK66" s="101">
        <f t="shared" ref="AK66:AK68" si="365">PRODUCT(F66,AJ66)+AI66</f>
        <v>38.602227181819174</v>
      </c>
      <c r="AL66" s="101">
        <v>69.829599999999999</v>
      </c>
      <c r="AM66" s="101">
        <f t="shared" ref="AM66:AM68" si="366">PRODUCT(F66,AL66)+AK66</f>
        <v>38.616130570922778</v>
      </c>
      <c r="AN66" s="101">
        <v>45.1342</v>
      </c>
      <c r="AO66" s="101">
        <f t="shared" ref="AO66:AO68" si="367">PRODUCT(F66,AN66)+AM66</f>
        <v>38.625116994222921</v>
      </c>
      <c r="AP66" s="101">
        <v>29.1724</v>
      </c>
      <c r="AQ66" s="101">
        <f t="shared" ref="AQ66:AQ68" si="368">PRODUCT(F66,AP66)+AO66</f>
        <v>38.630925350969711</v>
      </c>
      <c r="AR66" s="101">
        <v>18.855599999999999</v>
      </c>
      <c r="AS66" s="101">
        <f t="shared" ref="AS66:AS68" si="369">PRODUCT(F66,AR66)+AQ66</f>
        <v>38.634679586187751</v>
      </c>
      <c r="AT66" s="101">
        <v>12.1873</v>
      </c>
      <c r="AU66" s="101">
        <f t="shared" ref="AU66:AU68" si="370">PRODUCT(F66,AT66)+AS66</f>
        <v>38.637106132724213</v>
      </c>
      <c r="AV66" s="101">
        <v>7.8772000000000002</v>
      </c>
      <c r="AW66" s="101">
        <f t="shared" ref="AW66:AW68" si="371">PRODUCT(F66,AV66)+AU66</f>
        <v>38.638674518861997</v>
      </c>
      <c r="AX66" s="101">
        <v>5.0914000000000001</v>
      </c>
      <c r="AY66" s="101">
        <f t="shared" ref="AY66:AY68" si="372">PRODUCT(F66,AX66)+AW66</f>
        <v>38.639688239623425</v>
      </c>
      <c r="AZ66" s="101">
        <v>3.2907999999999999</v>
      </c>
      <c r="BA66" s="101">
        <f t="shared" ref="BA66:BA68" si="373">PRODUCT(F66,AZ66)+AY66</f>
        <v>38.640343452783206</v>
      </c>
      <c r="BB66" s="101">
        <v>2.1269999999999998</v>
      </c>
      <c r="BC66" s="101">
        <f t="shared" ref="BC66:BC68" si="374">PRODUCT(F66,BB66)+BA66</f>
        <v>38.640766948100712</v>
      </c>
      <c r="BD66" s="101">
        <v>1.3748</v>
      </c>
      <c r="BE66" s="101">
        <f t="shared" ref="BE66:BE68" si="375">PRODUCT(F66,BD66)+BC66</f>
        <v>38.641040676997051</v>
      </c>
      <c r="BF66" s="101">
        <v>0.88859999999999995</v>
      </c>
      <c r="BG66" s="101">
        <f t="shared" ref="BG66:BG68" si="376">PRODUCT(F66,BF66)+BE66</f>
        <v>38.641217601274974</v>
      </c>
      <c r="BH66" s="101">
        <v>0.57440000000000002</v>
      </c>
      <c r="BI66" s="101">
        <f t="shared" ref="BI66:BI68" si="377">PRODUCT(F66,BH66)+BG66</f>
        <v>38.641331966912198</v>
      </c>
      <c r="BJ66" s="171">
        <v>0.37119999999999997</v>
      </c>
      <c r="BK66" s="184">
        <f t="shared" ref="BK66:BK68" si="378">PRODUCT(F66,BJ66)+BI66</f>
        <v>38.641405874510625</v>
      </c>
      <c r="BL66" s="184">
        <v>0.24</v>
      </c>
      <c r="BM66" s="184">
        <f t="shared" ref="BM66:BM68" si="379">PRODUCT(F66,BL66)+BK66</f>
        <v>38.641453659595818</v>
      </c>
      <c r="BN66" s="184">
        <v>0.15509999999999999</v>
      </c>
      <c r="BO66" s="184">
        <f t="shared" ref="BO66:BO68" si="380">PRODUCT(F66,BN66)+BM66</f>
        <v>38.641484540707125</v>
      </c>
      <c r="BP66" s="184">
        <v>0.1002</v>
      </c>
      <c r="BQ66" s="184">
        <f t="shared" ref="BQ66:BQ68" si="381">PRODUCT(F66,BP66)+BO66</f>
        <v>38.641504490980189</v>
      </c>
      <c r="BR66" s="171">
        <v>6.4799999999999996E-2</v>
      </c>
      <c r="BS66" s="185">
        <f t="shared" ref="BS66:BS68" si="382">PRODUCT(F66,BR66)+BQ66</f>
        <v>38.64151739295319</v>
      </c>
      <c r="BT66" s="185">
        <v>4.19E-2</v>
      </c>
      <c r="BU66" s="185">
        <f t="shared" ref="BU66:BU68" si="383">PRODUCT(F66,BT66)+BS66</f>
        <v>38.641525735432644</v>
      </c>
      <c r="BV66" s="185">
        <v>2.7099999999999999E-2</v>
      </c>
      <c r="BW66" s="185">
        <f t="shared" ref="BW66:BW68" si="384">PRODUCT(F66,BV66)+BU66</f>
        <v>38.641531131165181</v>
      </c>
    </row>
    <row r="67" spans="1:75" ht="15" customHeight="1" x14ac:dyDescent="0.25">
      <c r="A67" s="42" t="s">
        <v>30</v>
      </c>
      <c r="B67" s="78">
        <v>55229</v>
      </c>
      <c r="C67" s="84" t="s">
        <v>34</v>
      </c>
      <c r="D67" s="86">
        <f>(LARGE('Annual Heat Inputs'!D67:K67,1)+LARGE('Annual Heat Inputs'!D67:K67,2)+LARGE('Annual Heat Inputs'!D67:K67,3))/3</f>
        <v>286778.16666666669</v>
      </c>
      <c r="E67" s="87">
        <v>1165162556</v>
      </c>
      <c r="F67" s="88">
        <f t="shared" si="240"/>
        <v>2.461271735775439E-4</v>
      </c>
      <c r="G67" s="97">
        <v>105171</v>
      </c>
      <c r="H67" s="97">
        <f t="shared" si="351"/>
        <v>25.88544097232387</v>
      </c>
      <c r="I67" s="97">
        <f>MIN(H67,'NOx Annual Emissions'!L67,'Annual NOx Consent Decree Caps '!D67,' Retirement Adjustments'!D67)</f>
        <v>25.88544097232387</v>
      </c>
      <c r="J67" s="101">
        <v>31441.621800000001</v>
      </c>
      <c r="K67" s="101">
        <f t="shared" si="352"/>
        <v>33.62407847865196</v>
      </c>
      <c r="L67" s="101">
        <v>20322.244699999999</v>
      </c>
      <c r="M67" s="101">
        <f t="shared" si="353"/>
        <v>38.625935127414181</v>
      </c>
      <c r="N67" s="101">
        <v>13135.252200000001</v>
      </c>
      <c r="O67" s="101">
        <f t="shared" si="354"/>
        <v>41.858877625628395</v>
      </c>
      <c r="P67" s="124">
        <v>8489.9503999999997</v>
      </c>
      <c r="Q67" s="101">
        <f t="shared" si="355"/>
        <v>43.948485121393929</v>
      </c>
      <c r="R67" s="101">
        <v>5487.4665999999997</v>
      </c>
      <c r="S67" s="101">
        <f t="shared" si="356"/>
        <v>45.299099765753105</v>
      </c>
      <c r="T67" s="101">
        <v>3546.8157000000001</v>
      </c>
      <c r="U67" s="101">
        <f t="shared" si="357"/>
        <v>46.172067489194561</v>
      </c>
      <c r="V67" s="101">
        <v>2292.4789999999998</v>
      </c>
      <c r="W67" s="101">
        <f t="shared" si="358"/>
        <v>46.736308865950434</v>
      </c>
      <c r="X67" s="101">
        <v>1481.7402999999999</v>
      </c>
      <c r="Y67" s="101">
        <f t="shared" si="359"/>
        <v>47.101005417965375</v>
      </c>
      <c r="Z67" s="101">
        <v>957.72059999999999</v>
      </c>
      <c r="AA67" s="101">
        <f t="shared" si="360"/>
        <v>47.336726482320366</v>
      </c>
      <c r="AB67" s="101">
        <v>619.0213</v>
      </c>
      <c r="AC67" s="101">
        <f t="shared" si="361"/>
        <v>47.489084445273662</v>
      </c>
      <c r="AD67" s="101">
        <v>400.1035</v>
      </c>
      <c r="AE67" s="101">
        <f t="shared" si="362"/>
        <v>47.587560788867144</v>
      </c>
      <c r="AF67" s="101">
        <v>258.60629999999998</v>
      </c>
      <c r="AG67" s="101">
        <f t="shared" si="363"/>
        <v>47.651210826555491</v>
      </c>
      <c r="AH67" s="101">
        <v>167.1497</v>
      </c>
      <c r="AI67" s="101">
        <f t="shared" si="364"/>
        <v>47.692350909780828</v>
      </c>
      <c r="AJ67" s="101">
        <v>108.03700000000001</v>
      </c>
      <c r="AK67" s="101">
        <f t="shared" si="365"/>
        <v>47.718941751232627</v>
      </c>
      <c r="AL67" s="101">
        <v>69.829599999999999</v>
      </c>
      <c r="AM67" s="101">
        <f t="shared" si="366"/>
        <v>47.736128713312681</v>
      </c>
      <c r="AN67" s="101">
        <v>45.1342</v>
      </c>
      <c r="AO67" s="101">
        <f t="shared" si="367"/>
        <v>47.747237466390366</v>
      </c>
      <c r="AP67" s="101">
        <v>29.1724</v>
      </c>
      <c r="AQ67" s="101">
        <f t="shared" si="368"/>
        <v>47.754417586748843</v>
      </c>
      <c r="AR67" s="101">
        <v>18.855599999999999</v>
      </c>
      <c r="AS67" s="101">
        <f t="shared" si="369"/>
        <v>47.759058462282951</v>
      </c>
      <c r="AT67" s="101">
        <v>12.1873</v>
      </c>
      <c r="AU67" s="101">
        <f t="shared" si="370"/>
        <v>47.762058087985494</v>
      </c>
      <c r="AV67" s="101">
        <v>7.8772000000000002</v>
      </c>
      <c r="AW67" s="101">
        <f t="shared" si="371"/>
        <v>47.763996880957201</v>
      </c>
      <c r="AX67" s="101">
        <v>5.0914000000000001</v>
      </c>
      <c r="AY67" s="101">
        <f t="shared" si="372"/>
        <v>47.765250012848753</v>
      </c>
      <c r="AZ67" s="101">
        <v>3.2907999999999999</v>
      </c>
      <c r="BA67" s="101">
        <f t="shared" si="373"/>
        <v>47.766059968151559</v>
      </c>
      <c r="BB67" s="101">
        <v>2.1269999999999998</v>
      </c>
      <c r="BC67" s="101">
        <f t="shared" si="374"/>
        <v>47.766583480649757</v>
      </c>
      <c r="BD67" s="101">
        <v>1.3748</v>
      </c>
      <c r="BE67" s="101">
        <f t="shared" si="375"/>
        <v>47.766921856287993</v>
      </c>
      <c r="BF67" s="101">
        <v>0.88859999999999995</v>
      </c>
      <c r="BG67" s="101">
        <f t="shared" si="376"/>
        <v>47.767140564894433</v>
      </c>
      <c r="BH67" s="101">
        <v>0.57440000000000002</v>
      </c>
      <c r="BI67" s="101">
        <f t="shared" si="377"/>
        <v>47.767281940342933</v>
      </c>
      <c r="BJ67" s="171">
        <v>0.37119999999999997</v>
      </c>
      <c r="BK67" s="184">
        <f t="shared" si="378"/>
        <v>47.767373302749768</v>
      </c>
      <c r="BL67" s="184">
        <v>0.24</v>
      </c>
      <c r="BM67" s="184">
        <f t="shared" si="379"/>
        <v>47.767432373271426</v>
      </c>
      <c r="BN67" s="184">
        <v>0.15509999999999999</v>
      </c>
      <c r="BO67" s="184">
        <f t="shared" si="380"/>
        <v>47.767470547596048</v>
      </c>
      <c r="BP67" s="184">
        <v>0.1002</v>
      </c>
      <c r="BQ67" s="184">
        <f t="shared" si="381"/>
        <v>47.767495209538843</v>
      </c>
      <c r="BR67" s="171">
        <v>6.4799999999999996E-2</v>
      </c>
      <c r="BS67" s="185">
        <f t="shared" si="382"/>
        <v>47.767511158579694</v>
      </c>
      <c r="BT67" s="185">
        <v>4.19E-2</v>
      </c>
      <c r="BU67" s="185">
        <f t="shared" si="383"/>
        <v>47.767521471308264</v>
      </c>
      <c r="BV67" s="185">
        <v>2.7099999999999999E-2</v>
      </c>
      <c r="BW67" s="185">
        <f t="shared" si="384"/>
        <v>47.767528141354667</v>
      </c>
    </row>
    <row r="68" spans="1:75" ht="15" customHeight="1" x14ac:dyDescent="0.25">
      <c r="A68" s="42" t="s">
        <v>30</v>
      </c>
      <c r="B68" s="78">
        <v>55229</v>
      </c>
      <c r="C68" s="84" t="s">
        <v>35</v>
      </c>
      <c r="D68" s="86">
        <f>(LARGE('Annual Heat Inputs'!D68:K68,1)+LARGE('Annual Heat Inputs'!D68:K68,2)+LARGE('Annual Heat Inputs'!D68:K68,3))/3</f>
        <v>234605.53333333335</v>
      </c>
      <c r="E68" s="87">
        <v>1165162556</v>
      </c>
      <c r="F68" s="88">
        <f t="shared" si="240"/>
        <v>2.0135004521492137E-4</v>
      </c>
      <c r="G68" s="97">
        <v>105171</v>
      </c>
      <c r="H68" s="97">
        <f t="shared" si="351"/>
        <v>21.176185605298496</v>
      </c>
      <c r="I68" s="97">
        <f>MIN(H68,'NOx Annual Emissions'!L68,'Annual NOx Consent Decree Caps '!D68,' Retirement Adjustments'!D68)</f>
        <v>21.176185605298496</v>
      </c>
      <c r="J68" s="101">
        <v>31441.621800000001</v>
      </c>
      <c r="K68" s="101">
        <f t="shared" si="352"/>
        <v>27.506957576358953</v>
      </c>
      <c r="L68" s="101">
        <v>20322.244699999999</v>
      </c>
      <c r="M68" s="97">
        <f t="shared" si="353"/>
        <v>31.598842465572648</v>
      </c>
      <c r="N68" s="101">
        <v>13135.252200000001</v>
      </c>
      <c r="O68" s="97">
        <f t="shared" si="354"/>
        <v>34.243626089952045</v>
      </c>
      <c r="P68" s="124">
        <v>8489.9503999999997</v>
      </c>
      <c r="Q68" s="97">
        <f t="shared" si="355"/>
        <v>35.953077986864486</v>
      </c>
      <c r="R68" s="101">
        <v>5487.4665999999997</v>
      </c>
      <c r="S68" s="97">
        <f t="shared" si="356"/>
        <v>37.057979634889854</v>
      </c>
      <c r="T68" s="101">
        <v>3546.8157000000001</v>
      </c>
      <c r="U68" s="97">
        <f t="shared" si="357"/>
        <v>37.772131136453844</v>
      </c>
      <c r="V68" s="101">
        <v>2292.4789999999998</v>
      </c>
      <c r="W68" s="97">
        <f t="shared" si="358"/>
        <v>38.233721886758104</v>
      </c>
      <c r="X68" s="101">
        <v>1481.7402999999999</v>
      </c>
      <c r="Y68" s="97">
        <f t="shared" si="359"/>
        <v>38.532070363159875</v>
      </c>
      <c r="Z68" s="101">
        <v>957.72059999999999</v>
      </c>
      <c r="AA68" s="97">
        <f t="shared" si="360"/>
        <v>38.72490744927314</v>
      </c>
      <c r="AB68" s="101">
        <v>619.0213</v>
      </c>
      <c r="AC68" s="97">
        <f t="shared" si="361"/>
        <v>38.849547416017138</v>
      </c>
      <c r="AD68" s="101">
        <v>400.1035</v>
      </c>
      <c r="AE68" s="97">
        <f t="shared" si="362"/>
        <v>38.930108273832786</v>
      </c>
      <c r="AF68" s="101">
        <v>258.60629999999998</v>
      </c>
      <c r="AG68" s="97">
        <f t="shared" si="363"/>
        <v>38.982178664030648</v>
      </c>
      <c r="AH68" s="101">
        <v>167.1497</v>
      </c>
      <c r="AI68" s="101">
        <f t="shared" si="364"/>
        <v>39.01583426368331</v>
      </c>
      <c r="AJ68" s="101">
        <v>108.03700000000001</v>
      </c>
      <c r="AK68" s="101">
        <f t="shared" si="365"/>
        <v>39.037587518518194</v>
      </c>
      <c r="AL68" s="101">
        <v>69.829599999999999</v>
      </c>
      <c r="AM68" s="101">
        <f t="shared" si="366"/>
        <v>39.051647711635532</v>
      </c>
      <c r="AN68" s="101">
        <v>45.1342</v>
      </c>
      <c r="AO68" s="101">
        <f t="shared" si="367"/>
        <v>39.060735484846269</v>
      </c>
      <c r="AP68" s="101">
        <v>29.1724</v>
      </c>
      <c r="AQ68" s="101">
        <f t="shared" si="368"/>
        <v>39.066609348905295</v>
      </c>
      <c r="AR68" s="101">
        <v>18.855599999999999</v>
      </c>
      <c r="AS68" s="101">
        <f t="shared" si="369"/>
        <v>39.070405924817848</v>
      </c>
      <c r="AT68" s="101">
        <v>12.1873</v>
      </c>
      <c r="AU68" s="101">
        <f t="shared" si="370"/>
        <v>39.072859838223899</v>
      </c>
      <c r="AV68" s="101">
        <v>7.8772000000000002</v>
      </c>
      <c r="AW68" s="101">
        <f t="shared" si="371"/>
        <v>39.074445912800066</v>
      </c>
      <c r="AX68" s="101">
        <v>5.0914000000000001</v>
      </c>
      <c r="AY68" s="101">
        <f t="shared" si="372"/>
        <v>39.07547106642027</v>
      </c>
      <c r="AZ68" s="101">
        <v>3.2907999999999999</v>
      </c>
      <c r="BA68" s="101">
        <f t="shared" si="373"/>
        <v>39.076133669149065</v>
      </c>
      <c r="BB68" s="101">
        <v>2.1269999999999998</v>
      </c>
      <c r="BC68" s="101">
        <f t="shared" si="374"/>
        <v>39.076561940695235</v>
      </c>
      <c r="BD68" s="101">
        <v>1.3748</v>
      </c>
      <c r="BE68" s="101">
        <f t="shared" si="375"/>
        <v>39.076838756737395</v>
      </c>
      <c r="BF68" s="101">
        <v>0.88859999999999995</v>
      </c>
      <c r="BG68" s="101">
        <f t="shared" si="376"/>
        <v>39.07701767638757</v>
      </c>
      <c r="BH68" s="101">
        <v>0.57440000000000002</v>
      </c>
      <c r="BI68" s="101">
        <f t="shared" si="377"/>
        <v>39.077133331853538</v>
      </c>
      <c r="BJ68" s="171">
        <v>0.37119999999999997</v>
      </c>
      <c r="BK68" s="184">
        <f t="shared" si="378"/>
        <v>39.077208072990324</v>
      </c>
      <c r="BL68" s="184">
        <v>0.24</v>
      </c>
      <c r="BM68" s="184">
        <f t="shared" si="379"/>
        <v>39.077256397001179</v>
      </c>
      <c r="BN68" s="184">
        <v>0.15509999999999999</v>
      </c>
      <c r="BO68" s="184">
        <f t="shared" si="380"/>
        <v>39.077287626393193</v>
      </c>
      <c r="BP68" s="184">
        <v>0.1002</v>
      </c>
      <c r="BQ68" s="184">
        <f t="shared" si="381"/>
        <v>39.077307801667722</v>
      </c>
      <c r="BR68" s="171">
        <v>6.4799999999999996E-2</v>
      </c>
      <c r="BS68" s="185">
        <f t="shared" si="382"/>
        <v>39.077320849150652</v>
      </c>
      <c r="BT68" s="185">
        <v>4.19E-2</v>
      </c>
      <c r="BU68" s="185">
        <f t="shared" si="383"/>
        <v>39.077329285717546</v>
      </c>
      <c r="BV68" s="185">
        <v>2.7099999999999999E-2</v>
      </c>
      <c r="BW68" s="185">
        <f t="shared" si="384"/>
        <v>39.077334742303769</v>
      </c>
    </row>
    <row r="69" spans="1:75" ht="15" customHeight="1" x14ac:dyDescent="0.25">
      <c r="A69" s="42" t="s">
        <v>30</v>
      </c>
      <c r="B69" s="78">
        <v>55229</v>
      </c>
      <c r="C69" s="84" t="s">
        <v>36</v>
      </c>
      <c r="D69" s="86">
        <f>(LARGE('Annual Heat Inputs'!D69:K69,1)+LARGE('Annual Heat Inputs'!D69:K69,2)+LARGE('Annual Heat Inputs'!D69:K69,3))/3</f>
        <v>276432.59999999998</v>
      </c>
      <c r="E69" s="87">
        <v>1165162556</v>
      </c>
      <c r="F69" s="88">
        <f t="shared" si="240"/>
        <v>2.3724809776671195E-4</v>
      </c>
      <c r="G69" s="97">
        <v>105171</v>
      </c>
      <c r="H69" s="97">
        <f t="shared" si="351"/>
        <v>24.951619690222863</v>
      </c>
      <c r="I69" s="97">
        <f>MIN(H69,'NOx Annual Emissions'!L69,'Annual NOx Consent Decree Caps '!D69,' Retirement Adjustments'!D69)</f>
        <v>22.545000000000002</v>
      </c>
      <c r="J69" s="101">
        <v>31441.621800000001</v>
      </c>
      <c r="K69" s="101">
        <f t="shared" ref="K69:K74" si="385">I69</f>
        <v>22.545000000000002</v>
      </c>
      <c r="L69" s="101">
        <v>20322.244699999999</v>
      </c>
      <c r="M69" s="97">
        <f t="shared" ref="M69:M74" si="386">K69</f>
        <v>22.545000000000002</v>
      </c>
      <c r="N69" s="101">
        <v>13135.252200000001</v>
      </c>
      <c r="O69" s="97">
        <f t="shared" ref="O69:O74" si="387">M69</f>
        <v>22.545000000000002</v>
      </c>
      <c r="P69" s="124">
        <v>8489.9503999999997</v>
      </c>
      <c r="Q69" s="97">
        <f t="shared" ref="Q69:Q74" si="388">O69</f>
        <v>22.545000000000002</v>
      </c>
      <c r="R69" s="101">
        <v>5487.4665999999997</v>
      </c>
      <c r="S69" s="97">
        <f t="shared" ref="S69:S74" si="389">Q69</f>
        <v>22.545000000000002</v>
      </c>
      <c r="T69" s="101">
        <v>3546.8157000000001</v>
      </c>
      <c r="U69" s="97">
        <f t="shared" ref="U69:U74" si="390">S69</f>
        <v>22.545000000000002</v>
      </c>
      <c r="V69" s="101">
        <v>2292.4789999999998</v>
      </c>
      <c r="W69" s="97">
        <f t="shared" ref="W69:W74" si="391">U69</f>
        <v>22.545000000000002</v>
      </c>
      <c r="X69" s="101">
        <v>1481.7402999999999</v>
      </c>
      <c r="Y69" s="97">
        <f t="shared" ref="Y69:Y74" si="392">W69</f>
        <v>22.545000000000002</v>
      </c>
      <c r="Z69" s="101">
        <v>957.72059999999999</v>
      </c>
      <c r="AA69" s="97">
        <f t="shared" ref="AA69:AA74" si="393">Y69</f>
        <v>22.545000000000002</v>
      </c>
      <c r="AB69" s="101">
        <v>619.0213</v>
      </c>
      <c r="AC69" s="97">
        <f t="shared" ref="AC69:AC74" si="394">AA69</f>
        <v>22.545000000000002</v>
      </c>
      <c r="AD69" s="101">
        <v>400.1035</v>
      </c>
      <c r="AE69" s="97">
        <f t="shared" ref="AE69:AE74" si="395">AC69</f>
        <v>22.545000000000002</v>
      </c>
      <c r="AF69" s="101">
        <v>258.60629999999998</v>
      </c>
      <c r="AG69" s="97">
        <f t="shared" ref="AG69:AG74" si="396">AE69</f>
        <v>22.545000000000002</v>
      </c>
      <c r="AH69" s="101">
        <v>167.1497</v>
      </c>
      <c r="AI69" s="101">
        <f t="shared" ref="AI69:AI74" si="397">AG69</f>
        <v>22.545000000000002</v>
      </c>
      <c r="AJ69" s="101">
        <v>108.03700000000001</v>
      </c>
      <c r="AK69" s="101">
        <f t="shared" ref="AK69:AK74" si="398">AI69</f>
        <v>22.545000000000002</v>
      </c>
      <c r="AL69" s="101">
        <v>69.829599999999999</v>
      </c>
      <c r="AM69" s="101">
        <f t="shared" ref="AM69:AM74" si="399">AK69</f>
        <v>22.545000000000002</v>
      </c>
      <c r="AN69" s="101">
        <v>45.1342</v>
      </c>
      <c r="AO69" s="101">
        <f t="shared" ref="AO69:AO74" si="400">AM69</f>
        <v>22.545000000000002</v>
      </c>
      <c r="AP69" s="101">
        <v>29.1724</v>
      </c>
      <c r="AQ69" s="101">
        <f t="shared" ref="AQ69:AQ74" si="401">AO69</f>
        <v>22.545000000000002</v>
      </c>
      <c r="AR69" s="101">
        <v>18.855599999999999</v>
      </c>
      <c r="AS69" s="101">
        <f t="shared" ref="AS69:AS74" si="402">AQ69</f>
        <v>22.545000000000002</v>
      </c>
      <c r="AT69" s="101">
        <v>12.1873</v>
      </c>
      <c r="AU69" s="101">
        <f t="shared" ref="AU69:AU74" si="403">AS69</f>
        <v>22.545000000000002</v>
      </c>
      <c r="AV69" s="101">
        <v>7.8772000000000002</v>
      </c>
      <c r="AW69" s="101">
        <f t="shared" ref="AW69:AW74" si="404">AU69</f>
        <v>22.545000000000002</v>
      </c>
      <c r="AX69" s="101">
        <v>5.0914000000000001</v>
      </c>
      <c r="AY69" s="101">
        <f t="shared" ref="AY69:AY74" si="405">AW69</f>
        <v>22.545000000000002</v>
      </c>
      <c r="AZ69" s="101">
        <v>3.2907999999999999</v>
      </c>
      <c r="BA69" s="101">
        <f t="shared" ref="BA69:BA74" si="406">AY69</f>
        <v>22.545000000000002</v>
      </c>
      <c r="BB69" s="101">
        <v>2.1269999999999998</v>
      </c>
      <c r="BC69" s="101">
        <f t="shared" ref="BC69:BC74" si="407">BA69</f>
        <v>22.545000000000002</v>
      </c>
      <c r="BD69" s="101">
        <v>1.3748</v>
      </c>
      <c r="BE69" s="101">
        <f t="shared" ref="BE69:BE74" si="408">BC69</f>
        <v>22.545000000000002</v>
      </c>
      <c r="BF69" s="101">
        <v>0.88859999999999995</v>
      </c>
      <c r="BG69" s="101">
        <f t="shared" ref="BG69:BG74" si="409">BE69</f>
        <v>22.545000000000002</v>
      </c>
      <c r="BH69" s="101">
        <v>0.57440000000000002</v>
      </c>
      <c r="BI69" s="101">
        <f t="shared" ref="BI69:BI74" si="410">BG69</f>
        <v>22.545000000000002</v>
      </c>
      <c r="BJ69" s="171">
        <v>0.37119999999999997</v>
      </c>
      <c r="BK69" s="184">
        <f t="shared" ref="BK69:BK74" si="411">BI69</f>
        <v>22.545000000000002</v>
      </c>
      <c r="BL69" s="184">
        <v>0.24</v>
      </c>
      <c r="BM69" s="184">
        <f t="shared" ref="BM69:BM74" si="412">BK69</f>
        <v>22.545000000000002</v>
      </c>
      <c r="BN69" s="184">
        <v>0.15509999999999999</v>
      </c>
      <c r="BO69" s="184">
        <f t="shared" ref="BO69:BO74" si="413">BM69</f>
        <v>22.545000000000002</v>
      </c>
      <c r="BP69" s="184">
        <v>0.1002</v>
      </c>
      <c r="BQ69" s="184">
        <f t="shared" ref="BQ69:BQ74" si="414">BO69</f>
        <v>22.545000000000002</v>
      </c>
      <c r="BR69" s="171">
        <v>6.4799999999999996E-2</v>
      </c>
      <c r="BS69" s="185">
        <f t="shared" ref="BS69:BS74" si="415">BQ69</f>
        <v>22.545000000000002</v>
      </c>
      <c r="BT69" s="185">
        <v>4.19E-2</v>
      </c>
      <c r="BU69" s="185">
        <f t="shared" ref="BU69:BU74" si="416">BS69</f>
        <v>22.545000000000002</v>
      </c>
      <c r="BV69" s="185">
        <v>2.7099999999999999E-2</v>
      </c>
      <c r="BW69" s="185">
        <f t="shared" ref="BW69:BW74" si="417">BU69</f>
        <v>22.545000000000002</v>
      </c>
    </row>
    <row r="70" spans="1:75" ht="15" customHeight="1" x14ac:dyDescent="0.25">
      <c r="A70" s="42" t="s">
        <v>30</v>
      </c>
      <c r="B70" s="78">
        <v>55229</v>
      </c>
      <c r="C70" s="84" t="s">
        <v>37</v>
      </c>
      <c r="D70" s="86">
        <f>(LARGE('Annual Heat Inputs'!D70:K70,1)+LARGE('Annual Heat Inputs'!D70:K70,2)+LARGE('Annual Heat Inputs'!D70:K70,3))/3</f>
        <v>244065.19999999998</v>
      </c>
      <c r="E70" s="87">
        <v>1165162556</v>
      </c>
      <c r="F70" s="88">
        <f t="shared" si="240"/>
        <v>2.0946879793140211E-4</v>
      </c>
      <c r="G70" s="97">
        <v>105171</v>
      </c>
      <c r="H70" s="97">
        <f t="shared" si="351"/>
        <v>22.030042947243491</v>
      </c>
      <c r="I70" s="97">
        <f>MIN(H70,'NOx Annual Emissions'!L70,'Annual NOx Consent Decree Caps '!D70,' Retirement Adjustments'!D70)</f>
        <v>19.79</v>
      </c>
      <c r="J70" s="101">
        <v>31441.621800000001</v>
      </c>
      <c r="K70" s="101">
        <f t="shared" si="385"/>
        <v>19.79</v>
      </c>
      <c r="L70" s="101">
        <v>20322.244699999999</v>
      </c>
      <c r="M70" s="101">
        <f t="shared" si="386"/>
        <v>19.79</v>
      </c>
      <c r="N70" s="101">
        <v>13135.252200000001</v>
      </c>
      <c r="O70" s="101">
        <f t="shared" si="387"/>
        <v>19.79</v>
      </c>
      <c r="P70" s="124">
        <v>8489.9503999999997</v>
      </c>
      <c r="Q70" s="101">
        <f t="shared" si="388"/>
        <v>19.79</v>
      </c>
      <c r="R70" s="101">
        <v>5487.4665999999997</v>
      </c>
      <c r="S70" s="101">
        <f t="shared" si="389"/>
        <v>19.79</v>
      </c>
      <c r="T70" s="101">
        <v>3546.8157000000001</v>
      </c>
      <c r="U70" s="101">
        <f t="shared" si="390"/>
        <v>19.79</v>
      </c>
      <c r="V70" s="101">
        <v>2292.4789999999998</v>
      </c>
      <c r="W70" s="101">
        <f t="shared" si="391"/>
        <v>19.79</v>
      </c>
      <c r="X70" s="101">
        <v>1481.7402999999999</v>
      </c>
      <c r="Y70" s="101">
        <f t="shared" si="392"/>
        <v>19.79</v>
      </c>
      <c r="Z70" s="101">
        <v>957.72059999999999</v>
      </c>
      <c r="AA70" s="101">
        <f t="shared" si="393"/>
        <v>19.79</v>
      </c>
      <c r="AB70" s="101">
        <v>619.0213</v>
      </c>
      <c r="AC70" s="101">
        <f t="shared" si="394"/>
        <v>19.79</v>
      </c>
      <c r="AD70" s="101">
        <v>400.1035</v>
      </c>
      <c r="AE70" s="101">
        <f t="shared" si="395"/>
        <v>19.79</v>
      </c>
      <c r="AF70" s="101">
        <v>258.60629999999998</v>
      </c>
      <c r="AG70" s="101">
        <f t="shared" si="396"/>
        <v>19.79</v>
      </c>
      <c r="AH70" s="101">
        <v>167.1497</v>
      </c>
      <c r="AI70" s="101">
        <f t="shared" si="397"/>
        <v>19.79</v>
      </c>
      <c r="AJ70" s="101">
        <v>108.03700000000001</v>
      </c>
      <c r="AK70" s="101">
        <f t="shared" si="398"/>
        <v>19.79</v>
      </c>
      <c r="AL70" s="101">
        <v>69.829599999999999</v>
      </c>
      <c r="AM70" s="101">
        <f t="shared" si="399"/>
        <v>19.79</v>
      </c>
      <c r="AN70" s="101">
        <v>45.1342</v>
      </c>
      <c r="AO70" s="101">
        <f t="shared" si="400"/>
        <v>19.79</v>
      </c>
      <c r="AP70" s="101">
        <v>29.1724</v>
      </c>
      <c r="AQ70" s="101">
        <f t="shared" si="401"/>
        <v>19.79</v>
      </c>
      <c r="AR70" s="101">
        <v>18.855599999999999</v>
      </c>
      <c r="AS70" s="101">
        <f t="shared" si="402"/>
        <v>19.79</v>
      </c>
      <c r="AT70" s="101">
        <v>12.1873</v>
      </c>
      <c r="AU70" s="101">
        <f t="shared" si="403"/>
        <v>19.79</v>
      </c>
      <c r="AV70" s="101">
        <v>7.8772000000000002</v>
      </c>
      <c r="AW70" s="101">
        <f t="shared" si="404"/>
        <v>19.79</v>
      </c>
      <c r="AX70" s="101">
        <v>5.0914000000000001</v>
      </c>
      <c r="AY70" s="101">
        <f t="shared" si="405"/>
        <v>19.79</v>
      </c>
      <c r="AZ70" s="101">
        <v>3.2907999999999999</v>
      </c>
      <c r="BA70" s="101">
        <f t="shared" si="406"/>
        <v>19.79</v>
      </c>
      <c r="BB70" s="101">
        <v>2.1269999999999998</v>
      </c>
      <c r="BC70" s="101">
        <f t="shared" si="407"/>
        <v>19.79</v>
      </c>
      <c r="BD70" s="101">
        <v>1.3748</v>
      </c>
      <c r="BE70" s="101">
        <f t="shared" si="408"/>
        <v>19.79</v>
      </c>
      <c r="BF70" s="101">
        <v>0.88859999999999995</v>
      </c>
      <c r="BG70" s="101">
        <f t="shared" si="409"/>
        <v>19.79</v>
      </c>
      <c r="BH70" s="101">
        <v>0.57440000000000002</v>
      </c>
      <c r="BI70" s="101">
        <f t="shared" si="410"/>
        <v>19.79</v>
      </c>
      <c r="BJ70" s="171">
        <v>0.37119999999999997</v>
      </c>
      <c r="BK70" s="184">
        <f t="shared" si="411"/>
        <v>19.79</v>
      </c>
      <c r="BL70" s="184">
        <v>0.24</v>
      </c>
      <c r="BM70" s="184">
        <f t="shared" si="412"/>
        <v>19.79</v>
      </c>
      <c r="BN70" s="184">
        <v>0.15509999999999999</v>
      </c>
      <c r="BO70" s="184">
        <f t="shared" si="413"/>
        <v>19.79</v>
      </c>
      <c r="BP70" s="184">
        <v>0.1002</v>
      </c>
      <c r="BQ70" s="184">
        <f t="shared" si="414"/>
        <v>19.79</v>
      </c>
      <c r="BR70" s="171">
        <v>6.4799999999999996E-2</v>
      </c>
      <c r="BS70" s="185">
        <f t="shared" si="415"/>
        <v>19.79</v>
      </c>
      <c r="BT70" s="185">
        <v>4.19E-2</v>
      </c>
      <c r="BU70" s="185">
        <f t="shared" si="416"/>
        <v>19.79</v>
      </c>
      <c r="BV70" s="185">
        <v>2.7099999999999999E-2</v>
      </c>
      <c r="BW70" s="185">
        <f t="shared" si="417"/>
        <v>19.79</v>
      </c>
    </row>
    <row r="71" spans="1:75" ht="15" customHeight="1" x14ac:dyDescent="0.25">
      <c r="A71" s="42" t="s">
        <v>30</v>
      </c>
      <c r="B71" s="78">
        <v>55229</v>
      </c>
      <c r="C71" s="84" t="s">
        <v>38</v>
      </c>
      <c r="D71" s="86">
        <f>(LARGE('Annual Heat Inputs'!D71:K71,1)+LARGE('Annual Heat Inputs'!D71:K71,2)+LARGE('Annual Heat Inputs'!D71:K71,3))/3</f>
        <v>280990.53333333338</v>
      </c>
      <c r="E71" s="87">
        <v>1165162556</v>
      </c>
      <c r="F71" s="88">
        <f t="shared" si="240"/>
        <v>2.4115994106262148E-4</v>
      </c>
      <c r="G71" s="97">
        <v>105171</v>
      </c>
      <c r="H71" s="97">
        <f t="shared" si="351"/>
        <v>25.363032161496964</v>
      </c>
      <c r="I71" s="97">
        <f>MIN(H71,'NOx Annual Emissions'!L71,'Annual NOx Consent Decree Caps '!D71,' Retirement Adjustments'!D71)</f>
        <v>25.213000000000001</v>
      </c>
      <c r="J71" s="101">
        <v>31441.621800000001</v>
      </c>
      <c r="K71" s="101">
        <f t="shared" si="385"/>
        <v>25.213000000000001</v>
      </c>
      <c r="L71" s="101">
        <v>20322.244699999999</v>
      </c>
      <c r="M71" s="101">
        <f t="shared" si="386"/>
        <v>25.213000000000001</v>
      </c>
      <c r="N71" s="101">
        <v>13135.252200000001</v>
      </c>
      <c r="O71" s="101">
        <f t="shared" si="387"/>
        <v>25.213000000000001</v>
      </c>
      <c r="P71" s="124">
        <v>8489.9503999999997</v>
      </c>
      <c r="Q71" s="101">
        <f t="shared" si="388"/>
        <v>25.213000000000001</v>
      </c>
      <c r="R71" s="101">
        <v>5487.4665999999997</v>
      </c>
      <c r="S71" s="101">
        <f t="shared" si="389"/>
        <v>25.213000000000001</v>
      </c>
      <c r="T71" s="101">
        <v>3546.8157000000001</v>
      </c>
      <c r="U71" s="101">
        <f t="shared" si="390"/>
        <v>25.213000000000001</v>
      </c>
      <c r="V71" s="101">
        <v>2292.4789999999998</v>
      </c>
      <c r="W71" s="101">
        <f t="shared" si="391"/>
        <v>25.213000000000001</v>
      </c>
      <c r="X71" s="101">
        <v>1481.7402999999999</v>
      </c>
      <c r="Y71" s="101">
        <f t="shared" si="392"/>
        <v>25.213000000000001</v>
      </c>
      <c r="Z71" s="101">
        <v>957.72059999999999</v>
      </c>
      <c r="AA71" s="101">
        <f t="shared" si="393"/>
        <v>25.213000000000001</v>
      </c>
      <c r="AB71" s="101">
        <v>619.0213</v>
      </c>
      <c r="AC71" s="101">
        <f t="shared" si="394"/>
        <v>25.213000000000001</v>
      </c>
      <c r="AD71" s="101">
        <v>400.1035</v>
      </c>
      <c r="AE71" s="101">
        <f t="shared" si="395"/>
        <v>25.213000000000001</v>
      </c>
      <c r="AF71" s="101">
        <v>258.60629999999998</v>
      </c>
      <c r="AG71" s="101">
        <f t="shared" si="396"/>
        <v>25.213000000000001</v>
      </c>
      <c r="AH71" s="101">
        <v>167.1497</v>
      </c>
      <c r="AI71" s="101">
        <f t="shared" si="397"/>
        <v>25.213000000000001</v>
      </c>
      <c r="AJ71" s="101">
        <v>108.03700000000001</v>
      </c>
      <c r="AK71" s="101">
        <f t="shared" si="398"/>
        <v>25.213000000000001</v>
      </c>
      <c r="AL71" s="101">
        <v>69.829599999999999</v>
      </c>
      <c r="AM71" s="101">
        <f t="shared" si="399"/>
        <v>25.213000000000001</v>
      </c>
      <c r="AN71" s="101">
        <v>45.1342</v>
      </c>
      <c r="AO71" s="101">
        <f t="shared" si="400"/>
        <v>25.213000000000001</v>
      </c>
      <c r="AP71" s="101">
        <v>29.1724</v>
      </c>
      <c r="AQ71" s="101">
        <f t="shared" si="401"/>
        <v>25.213000000000001</v>
      </c>
      <c r="AR71" s="101">
        <v>18.855599999999999</v>
      </c>
      <c r="AS71" s="101">
        <f t="shared" si="402"/>
        <v>25.213000000000001</v>
      </c>
      <c r="AT71" s="101">
        <v>12.1873</v>
      </c>
      <c r="AU71" s="101">
        <f t="shared" si="403"/>
        <v>25.213000000000001</v>
      </c>
      <c r="AV71" s="101">
        <v>7.8772000000000002</v>
      </c>
      <c r="AW71" s="101">
        <f t="shared" si="404"/>
        <v>25.213000000000001</v>
      </c>
      <c r="AX71" s="101">
        <v>5.0914000000000001</v>
      </c>
      <c r="AY71" s="101">
        <f t="shared" si="405"/>
        <v>25.213000000000001</v>
      </c>
      <c r="AZ71" s="101">
        <v>3.2907999999999999</v>
      </c>
      <c r="BA71" s="101">
        <f t="shared" si="406"/>
        <v>25.213000000000001</v>
      </c>
      <c r="BB71" s="101">
        <v>2.1269999999999998</v>
      </c>
      <c r="BC71" s="101">
        <f t="shared" si="407"/>
        <v>25.213000000000001</v>
      </c>
      <c r="BD71" s="101">
        <v>1.3748</v>
      </c>
      <c r="BE71" s="101">
        <f t="shared" si="408"/>
        <v>25.213000000000001</v>
      </c>
      <c r="BF71" s="101">
        <v>0.88859999999999995</v>
      </c>
      <c r="BG71" s="101">
        <f t="shared" si="409"/>
        <v>25.213000000000001</v>
      </c>
      <c r="BH71" s="101">
        <v>0.57440000000000002</v>
      </c>
      <c r="BI71" s="101">
        <f t="shared" si="410"/>
        <v>25.213000000000001</v>
      </c>
      <c r="BJ71" s="171">
        <v>0.37119999999999997</v>
      </c>
      <c r="BK71" s="184">
        <f t="shared" si="411"/>
        <v>25.213000000000001</v>
      </c>
      <c r="BL71" s="184">
        <v>0.24</v>
      </c>
      <c r="BM71" s="184">
        <f t="shared" si="412"/>
        <v>25.213000000000001</v>
      </c>
      <c r="BN71" s="184">
        <v>0.15509999999999999</v>
      </c>
      <c r="BO71" s="184">
        <f t="shared" si="413"/>
        <v>25.213000000000001</v>
      </c>
      <c r="BP71" s="184">
        <v>0.1002</v>
      </c>
      <c r="BQ71" s="184">
        <f t="shared" si="414"/>
        <v>25.213000000000001</v>
      </c>
      <c r="BR71" s="171">
        <v>6.4799999999999996E-2</v>
      </c>
      <c r="BS71" s="185">
        <f t="shared" si="415"/>
        <v>25.213000000000001</v>
      </c>
      <c r="BT71" s="185">
        <v>4.19E-2</v>
      </c>
      <c r="BU71" s="185">
        <f t="shared" si="416"/>
        <v>25.213000000000001</v>
      </c>
      <c r="BV71" s="185">
        <v>2.7099999999999999E-2</v>
      </c>
      <c r="BW71" s="185">
        <f t="shared" si="417"/>
        <v>25.213000000000001</v>
      </c>
    </row>
    <row r="72" spans="1:75" ht="15" customHeight="1" x14ac:dyDescent="0.25">
      <c r="A72" s="42" t="s">
        <v>39</v>
      </c>
      <c r="B72" s="78">
        <v>1007</v>
      </c>
      <c r="C72" s="84" t="s">
        <v>40</v>
      </c>
      <c r="D72" s="86">
        <f>(LARGE('Annual Heat Inputs'!D72:K72,1)+LARGE('Annual Heat Inputs'!D72:K72,2)+LARGE('Annual Heat Inputs'!D72:K72,3))/3</f>
        <v>3825338.7060000002</v>
      </c>
      <c r="E72" s="87">
        <v>1165162556</v>
      </c>
      <c r="F72" s="88">
        <f t="shared" si="240"/>
        <v>3.2830944371679588E-3</v>
      </c>
      <c r="G72" s="97">
        <v>105171</v>
      </c>
      <c r="H72" s="97">
        <f t="shared" si="351"/>
        <v>345.28632505139137</v>
      </c>
      <c r="I72" s="97">
        <f>MIN(H72,'NOx Annual Emissions'!L72,'Annual NOx Consent Decree Caps '!D72,' Retirement Adjustments'!D72)</f>
        <v>25.091999999999999</v>
      </c>
      <c r="J72" s="101">
        <v>31441.621800000001</v>
      </c>
      <c r="K72" s="101">
        <f t="shared" si="385"/>
        <v>25.091999999999999</v>
      </c>
      <c r="L72" s="101">
        <v>20322.244699999999</v>
      </c>
      <c r="M72" s="101">
        <f t="shared" si="386"/>
        <v>25.091999999999999</v>
      </c>
      <c r="N72" s="101">
        <v>13135.252200000001</v>
      </c>
      <c r="O72" s="101">
        <f t="shared" si="387"/>
        <v>25.091999999999999</v>
      </c>
      <c r="P72" s="124">
        <v>8489.9503999999997</v>
      </c>
      <c r="Q72" s="101">
        <f t="shared" si="388"/>
        <v>25.091999999999999</v>
      </c>
      <c r="R72" s="101">
        <v>5487.4665999999997</v>
      </c>
      <c r="S72" s="101">
        <f t="shared" si="389"/>
        <v>25.091999999999999</v>
      </c>
      <c r="T72" s="101">
        <v>3546.8157000000001</v>
      </c>
      <c r="U72" s="101">
        <f t="shared" si="390"/>
        <v>25.091999999999999</v>
      </c>
      <c r="V72" s="101">
        <v>2292.4789999999998</v>
      </c>
      <c r="W72" s="101">
        <f t="shared" si="391"/>
        <v>25.091999999999999</v>
      </c>
      <c r="X72" s="101">
        <v>1481.7402999999999</v>
      </c>
      <c r="Y72" s="101">
        <f t="shared" si="392"/>
        <v>25.091999999999999</v>
      </c>
      <c r="Z72" s="101">
        <v>957.72059999999999</v>
      </c>
      <c r="AA72" s="101">
        <f t="shared" si="393"/>
        <v>25.091999999999999</v>
      </c>
      <c r="AB72" s="101">
        <v>619.0213</v>
      </c>
      <c r="AC72" s="101">
        <f t="shared" si="394"/>
        <v>25.091999999999999</v>
      </c>
      <c r="AD72" s="101">
        <v>400.1035</v>
      </c>
      <c r="AE72" s="101">
        <f t="shared" si="395"/>
        <v>25.091999999999999</v>
      </c>
      <c r="AF72" s="101">
        <v>258.60629999999998</v>
      </c>
      <c r="AG72" s="101">
        <f t="shared" si="396"/>
        <v>25.091999999999999</v>
      </c>
      <c r="AH72" s="101">
        <v>167.1497</v>
      </c>
      <c r="AI72" s="101">
        <f t="shared" si="397"/>
        <v>25.091999999999999</v>
      </c>
      <c r="AJ72" s="101">
        <v>108.03700000000001</v>
      </c>
      <c r="AK72" s="101">
        <f t="shared" si="398"/>
        <v>25.091999999999999</v>
      </c>
      <c r="AL72" s="101">
        <v>69.829599999999999</v>
      </c>
      <c r="AM72" s="101">
        <f t="shared" si="399"/>
        <v>25.091999999999999</v>
      </c>
      <c r="AN72" s="101">
        <v>45.1342</v>
      </c>
      <c r="AO72" s="101">
        <f t="shared" si="400"/>
        <v>25.091999999999999</v>
      </c>
      <c r="AP72" s="101">
        <v>29.1724</v>
      </c>
      <c r="AQ72" s="101">
        <f t="shared" si="401"/>
        <v>25.091999999999999</v>
      </c>
      <c r="AR72" s="101">
        <v>18.855599999999999</v>
      </c>
      <c r="AS72" s="101">
        <f t="shared" si="402"/>
        <v>25.091999999999999</v>
      </c>
      <c r="AT72" s="101">
        <v>12.1873</v>
      </c>
      <c r="AU72" s="101">
        <f t="shared" si="403"/>
        <v>25.091999999999999</v>
      </c>
      <c r="AV72" s="101">
        <v>7.8772000000000002</v>
      </c>
      <c r="AW72" s="101">
        <f t="shared" si="404"/>
        <v>25.091999999999999</v>
      </c>
      <c r="AX72" s="101">
        <v>5.0914000000000001</v>
      </c>
      <c r="AY72" s="101">
        <f t="shared" si="405"/>
        <v>25.091999999999999</v>
      </c>
      <c r="AZ72" s="101">
        <v>3.2907999999999999</v>
      </c>
      <c r="BA72" s="101">
        <f t="shared" si="406"/>
        <v>25.091999999999999</v>
      </c>
      <c r="BB72" s="101">
        <v>2.1269999999999998</v>
      </c>
      <c r="BC72" s="101">
        <f t="shared" si="407"/>
        <v>25.091999999999999</v>
      </c>
      <c r="BD72" s="101">
        <v>1.3748</v>
      </c>
      <c r="BE72" s="101">
        <f t="shared" si="408"/>
        <v>25.091999999999999</v>
      </c>
      <c r="BF72" s="101">
        <v>0.88859999999999995</v>
      </c>
      <c r="BG72" s="101">
        <f t="shared" si="409"/>
        <v>25.091999999999999</v>
      </c>
      <c r="BH72" s="101">
        <v>0.57440000000000002</v>
      </c>
      <c r="BI72" s="101">
        <f t="shared" si="410"/>
        <v>25.091999999999999</v>
      </c>
      <c r="BJ72" s="171">
        <v>0.37119999999999997</v>
      </c>
      <c r="BK72" s="184">
        <f t="shared" si="411"/>
        <v>25.091999999999999</v>
      </c>
      <c r="BL72" s="184">
        <v>0.24</v>
      </c>
      <c r="BM72" s="184">
        <f t="shared" si="412"/>
        <v>25.091999999999999</v>
      </c>
      <c r="BN72" s="184">
        <v>0.15509999999999999</v>
      </c>
      <c r="BO72" s="184">
        <f t="shared" si="413"/>
        <v>25.091999999999999</v>
      </c>
      <c r="BP72" s="184">
        <v>0.1002</v>
      </c>
      <c r="BQ72" s="184">
        <f t="shared" si="414"/>
        <v>25.091999999999999</v>
      </c>
      <c r="BR72" s="171">
        <v>6.4799999999999996E-2</v>
      </c>
      <c r="BS72" s="185">
        <f t="shared" si="415"/>
        <v>25.091999999999999</v>
      </c>
      <c r="BT72" s="185">
        <v>4.19E-2</v>
      </c>
      <c r="BU72" s="185">
        <f t="shared" si="416"/>
        <v>25.091999999999999</v>
      </c>
      <c r="BV72" s="185">
        <v>2.7099999999999999E-2</v>
      </c>
      <c r="BW72" s="185">
        <f t="shared" si="417"/>
        <v>25.091999999999999</v>
      </c>
    </row>
    <row r="73" spans="1:75" ht="15" customHeight="1" x14ac:dyDescent="0.25">
      <c r="A73" s="42" t="s">
        <v>39</v>
      </c>
      <c r="B73" s="78">
        <v>1007</v>
      </c>
      <c r="C73" s="84" t="s">
        <v>41</v>
      </c>
      <c r="D73" s="86">
        <f>(LARGE('Annual Heat Inputs'!D73:K73,1)+LARGE('Annual Heat Inputs'!D73:K73,2)+LARGE('Annual Heat Inputs'!D73:K73,3))/3</f>
        <v>4275408.3263333337</v>
      </c>
      <c r="E73" s="87">
        <v>1165162556</v>
      </c>
      <c r="F73" s="88">
        <f t="shared" si="240"/>
        <v>3.6693663938281705E-3</v>
      </c>
      <c r="G73" s="97">
        <v>105171</v>
      </c>
      <c r="H73" s="97">
        <f t="shared" si="351"/>
        <v>385.91093300530252</v>
      </c>
      <c r="I73" s="97">
        <f>MIN(H73,'NOx Annual Emissions'!L73,'Annual NOx Consent Decree Caps '!D73,' Retirement Adjustments'!D73)</f>
        <v>26.667999999999999</v>
      </c>
      <c r="J73" s="101">
        <v>31441.621800000001</v>
      </c>
      <c r="K73" s="101">
        <f t="shared" si="385"/>
        <v>26.667999999999999</v>
      </c>
      <c r="L73" s="101">
        <v>20322.244699999999</v>
      </c>
      <c r="M73" s="101">
        <f t="shared" si="386"/>
        <v>26.667999999999999</v>
      </c>
      <c r="N73" s="101">
        <v>13135.252200000001</v>
      </c>
      <c r="O73" s="101">
        <f t="shared" si="387"/>
        <v>26.667999999999999</v>
      </c>
      <c r="P73" s="124">
        <v>8489.9503999999997</v>
      </c>
      <c r="Q73" s="101">
        <f t="shared" si="388"/>
        <v>26.667999999999999</v>
      </c>
      <c r="R73" s="101">
        <v>5487.4665999999997</v>
      </c>
      <c r="S73" s="101">
        <f t="shared" si="389"/>
        <v>26.667999999999999</v>
      </c>
      <c r="T73" s="101">
        <v>3546.8157000000001</v>
      </c>
      <c r="U73" s="101">
        <f t="shared" si="390"/>
        <v>26.667999999999999</v>
      </c>
      <c r="V73" s="101">
        <v>2292.4789999999998</v>
      </c>
      <c r="W73" s="101">
        <f t="shared" si="391"/>
        <v>26.667999999999999</v>
      </c>
      <c r="X73" s="101">
        <v>1481.7402999999999</v>
      </c>
      <c r="Y73" s="101">
        <f t="shared" si="392"/>
        <v>26.667999999999999</v>
      </c>
      <c r="Z73" s="101">
        <v>957.72059999999999</v>
      </c>
      <c r="AA73" s="101">
        <f t="shared" si="393"/>
        <v>26.667999999999999</v>
      </c>
      <c r="AB73" s="101">
        <v>619.0213</v>
      </c>
      <c r="AC73" s="101">
        <f t="shared" si="394"/>
        <v>26.667999999999999</v>
      </c>
      <c r="AD73" s="101">
        <v>400.1035</v>
      </c>
      <c r="AE73" s="101">
        <f t="shared" si="395"/>
        <v>26.667999999999999</v>
      </c>
      <c r="AF73" s="101">
        <v>258.60629999999998</v>
      </c>
      <c r="AG73" s="101">
        <f t="shared" si="396"/>
        <v>26.667999999999999</v>
      </c>
      <c r="AH73" s="101">
        <v>167.1497</v>
      </c>
      <c r="AI73" s="101">
        <f t="shared" si="397"/>
        <v>26.667999999999999</v>
      </c>
      <c r="AJ73" s="101">
        <v>108.03700000000001</v>
      </c>
      <c r="AK73" s="101">
        <f t="shared" si="398"/>
        <v>26.667999999999999</v>
      </c>
      <c r="AL73" s="101">
        <v>69.829599999999999</v>
      </c>
      <c r="AM73" s="101">
        <f t="shared" si="399"/>
        <v>26.667999999999999</v>
      </c>
      <c r="AN73" s="101">
        <v>45.1342</v>
      </c>
      <c r="AO73" s="101">
        <f t="shared" si="400"/>
        <v>26.667999999999999</v>
      </c>
      <c r="AP73" s="101">
        <v>29.1724</v>
      </c>
      <c r="AQ73" s="101">
        <f t="shared" si="401"/>
        <v>26.667999999999999</v>
      </c>
      <c r="AR73" s="101">
        <v>18.855599999999999</v>
      </c>
      <c r="AS73" s="101">
        <f t="shared" si="402"/>
        <v>26.667999999999999</v>
      </c>
      <c r="AT73" s="101">
        <v>12.1873</v>
      </c>
      <c r="AU73" s="101">
        <f t="shared" si="403"/>
        <v>26.667999999999999</v>
      </c>
      <c r="AV73" s="101">
        <v>7.8772000000000002</v>
      </c>
      <c r="AW73" s="101">
        <f t="shared" si="404"/>
        <v>26.667999999999999</v>
      </c>
      <c r="AX73" s="101">
        <v>5.0914000000000001</v>
      </c>
      <c r="AY73" s="101">
        <f t="shared" si="405"/>
        <v>26.667999999999999</v>
      </c>
      <c r="AZ73" s="101">
        <v>3.2907999999999999</v>
      </c>
      <c r="BA73" s="101">
        <f t="shared" si="406"/>
        <v>26.667999999999999</v>
      </c>
      <c r="BB73" s="101">
        <v>2.1269999999999998</v>
      </c>
      <c r="BC73" s="101">
        <f t="shared" si="407"/>
        <v>26.667999999999999</v>
      </c>
      <c r="BD73" s="101">
        <v>1.3748</v>
      </c>
      <c r="BE73" s="101">
        <f t="shared" si="408"/>
        <v>26.667999999999999</v>
      </c>
      <c r="BF73" s="101">
        <v>0.88859999999999995</v>
      </c>
      <c r="BG73" s="101">
        <f t="shared" si="409"/>
        <v>26.667999999999999</v>
      </c>
      <c r="BH73" s="101">
        <v>0.57440000000000002</v>
      </c>
      <c r="BI73" s="101">
        <f t="shared" si="410"/>
        <v>26.667999999999999</v>
      </c>
      <c r="BJ73" s="171">
        <v>0.37119999999999997</v>
      </c>
      <c r="BK73" s="184">
        <f t="shared" si="411"/>
        <v>26.667999999999999</v>
      </c>
      <c r="BL73" s="184">
        <v>0.24</v>
      </c>
      <c r="BM73" s="184">
        <f t="shared" si="412"/>
        <v>26.667999999999999</v>
      </c>
      <c r="BN73" s="184">
        <v>0.15509999999999999</v>
      </c>
      <c r="BO73" s="184">
        <f t="shared" si="413"/>
        <v>26.667999999999999</v>
      </c>
      <c r="BP73" s="184">
        <v>0.1002</v>
      </c>
      <c r="BQ73" s="184">
        <f t="shared" si="414"/>
        <v>26.667999999999999</v>
      </c>
      <c r="BR73" s="171">
        <v>6.4799999999999996E-2</v>
      </c>
      <c r="BS73" s="185">
        <f t="shared" si="415"/>
        <v>26.667999999999999</v>
      </c>
      <c r="BT73" s="185">
        <v>4.19E-2</v>
      </c>
      <c r="BU73" s="185">
        <f t="shared" si="416"/>
        <v>26.667999999999999</v>
      </c>
      <c r="BV73" s="185">
        <v>2.7099999999999999E-2</v>
      </c>
      <c r="BW73" s="185">
        <f t="shared" si="417"/>
        <v>26.667999999999999</v>
      </c>
    </row>
    <row r="74" spans="1:75" ht="15" customHeight="1" x14ac:dyDescent="0.25">
      <c r="A74" s="42" t="s">
        <v>39</v>
      </c>
      <c r="B74" s="78">
        <v>1007</v>
      </c>
      <c r="C74" s="84" t="s">
        <v>42</v>
      </c>
      <c r="D74" s="86">
        <f>(LARGE('Annual Heat Inputs'!D74:K74,1)+LARGE('Annual Heat Inputs'!D74:K74,2)+LARGE('Annual Heat Inputs'!D74:K74,3))/3</f>
        <v>3428255.629666667</v>
      </c>
      <c r="E74" s="87">
        <v>1165162556</v>
      </c>
      <c r="F74" s="88">
        <f t="shared" si="240"/>
        <v>2.9422981471665718E-3</v>
      </c>
      <c r="G74" s="97">
        <v>105171</v>
      </c>
      <c r="H74" s="97">
        <f t="shared" si="351"/>
        <v>309.44443843565551</v>
      </c>
      <c r="I74" s="97">
        <f>MIN(H74,'NOx Annual Emissions'!L74,'Annual NOx Consent Decree Caps '!D74,' Retirement Adjustments'!D74)</f>
        <v>23.015000000000001</v>
      </c>
      <c r="J74" s="101">
        <v>31441.621800000001</v>
      </c>
      <c r="K74" s="101">
        <f t="shared" si="385"/>
        <v>23.015000000000001</v>
      </c>
      <c r="L74" s="101">
        <v>20322.244699999999</v>
      </c>
      <c r="M74" s="101">
        <f t="shared" si="386"/>
        <v>23.015000000000001</v>
      </c>
      <c r="N74" s="101">
        <v>13135.252200000001</v>
      </c>
      <c r="O74" s="101">
        <f t="shared" si="387"/>
        <v>23.015000000000001</v>
      </c>
      <c r="P74" s="124">
        <v>8489.9503999999997</v>
      </c>
      <c r="Q74" s="101">
        <f t="shared" si="388"/>
        <v>23.015000000000001</v>
      </c>
      <c r="R74" s="101">
        <v>5487.4665999999997</v>
      </c>
      <c r="S74" s="101">
        <f t="shared" si="389"/>
        <v>23.015000000000001</v>
      </c>
      <c r="T74" s="101">
        <v>3546.8157000000001</v>
      </c>
      <c r="U74" s="101">
        <f t="shared" si="390"/>
        <v>23.015000000000001</v>
      </c>
      <c r="V74" s="101">
        <v>2292.4789999999998</v>
      </c>
      <c r="W74" s="101">
        <f t="shared" si="391"/>
        <v>23.015000000000001</v>
      </c>
      <c r="X74" s="101">
        <v>1481.7402999999999</v>
      </c>
      <c r="Y74" s="101">
        <f t="shared" si="392"/>
        <v>23.015000000000001</v>
      </c>
      <c r="Z74" s="101">
        <v>957.72059999999999</v>
      </c>
      <c r="AA74" s="101">
        <f t="shared" si="393"/>
        <v>23.015000000000001</v>
      </c>
      <c r="AB74" s="101">
        <v>619.0213</v>
      </c>
      <c r="AC74" s="101">
        <f t="shared" si="394"/>
        <v>23.015000000000001</v>
      </c>
      <c r="AD74" s="101">
        <v>400.1035</v>
      </c>
      <c r="AE74" s="101">
        <f t="shared" si="395"/>
        <v>23.015000000000001</v>
      </c>
      <c r="AF74" s="101">
        <v>258.60629999999998</v>
      </c>
      <c r="AG74" s="101">
        <f t="shared" si="396"/>
        <v>23.015000000000001</v>
      </c>
      <c r="AH74" s="101">
        <v>167.1497</v>
      </c>
      <c r="AI74" s="101">
        <f t="shared" si="397"/>
        <v>23.015000000000001</v>
      </c>
      <c r="AJ74" s="101">
        <v>108.03700000000001</v>
      </c>
      <c r="AK74" s="101">
        <f t="shared" si="398"/>
        <v>23.015000000000001</v>
      </c>
      <c r="AL74" s="101">
        <v>69.829599999999999</v>
      </c>
      <c r="AM74" s="101">
        <f t="shared" si="399"/>
        <v>23.015000000000001</v>
      </c>
      <c r="AN74" s="101">
        <v>45.1342</v>
      </c>
      <c r="AO74" s="101">
        <f t="shared" si="400"/>
        <v>23.015000000000001</v>
      </c>
      <c r="AP74" s="101">
        <v>29.1724</v>
      </c>
      <c r="AQ74" s="101">
        <f t="shared" si="401"/>
        <v>23.015000000000001</v>
      </c>
      <c r="AR74" s="101">
        <v>18.855599999999999</v>
      </c>
      <c r="AS74" s="101">
        <f t="shared" si="402"/>
        <v>23.015000000000001</v>
      </c>
      <c r="AT74" s="101">
        <v>12.1873</v>
      </c>
      <c r="AU74" s="101">
        <f t="shared" si="403"/>
        <v>23.015000000000001</v>
      </c>
      <c r="AV74" s="101">
        <v>7.8772000000000002</v>
      </c>
      <c r="AW74" s="101">
        <f t="shared" si="404"/>
        <v>23.015000000000001</v>
      </c>
      <c r="AX74" s="101">
        <v>5.0914000000000001</v>
      </c>
      <c r="AY74" s="101">
        <f t="shared" si="405"/>
        <v>23.015000000000001</v>
      </c>
      <c r="AZ74" s="101">
        <v>3.2907999999999999</v>
      </c>
      <c r="BA74" s="101">
        <f t="shared" si="406"/>
        <v>23.015000000000001</v>
      </c>
      <c r="BB74" s="101">
        <v>2.1269999999999998</v>
      </c>
      <c r="BC74" s="101">
        <f t="shared" si="407"/>
        <v>23.015000000000001</v>
      </c>
      <c r="BD74" s="101">
        <v>1.3748</v>
      </c>
      <c r="BE74" s="101">
        <f t="shared" si="408"/>
        <v>23.015000000000001</v>
      </c>
      <c r="BF74" s="101">
        <v>0.88859999999999995</v>
      </c>
      <c r="BG74" s="101">
        <f t="shared" si="409"/>
        <v>23.015000000000001</v>
      </c>
      <c r="BH74" s="101">
        <v>0.57440000000000002</v>
      </c>
      <c r="BI74" s="101">
        <f t="shared" si="410"/>
        <v>23.015000000000001</v>
      </c>
      <c r="BJ74" s="171">
        <v>0.37119999999999997</v>
      </c>
      <c r="BK74" s="184">
        <f t="shared" si="411"/>
        <v>23.015000000000001</v>
      </c>
      <c r="BL74" s="184">
        <v>0.24</v>
      </c>
      <c r="BM74" s="184">
        <f t="shared" si="412"/>
        <v>23.015000000000001</v>
      </c>
      <c r="BN74" s="184">
        <v>0.15509999999999999</v>
      </c>
      <c r="BO74" s="184">
        <f t="shared" si="413"/>
        <v>23.015000000000001</v>
      </c>
      <c r="BP74" s="184">
        <v>0.1002</v>
      </c>
      <c r="BQ74" s="184">
        <f t="shared" si="414"/>
        <v>23.015000000000001</v>
      </c>
      <c r="BR74" s="171">
        <v>6.4799999999999996E-2</v>
      </c>
      <c r="BS74" s="185">
        <f t="shared" si="415"/>
        <v>23.015000000000001</v>
      </c>
      <c r="BT74" s="185">
        <v>4.19E-2</v>
      </c>
      <c r="BU74" s="185">
        <f t="shared" si="416"/>
        <v>23.015000000000001</v>
      </c>
      <c r="BV74" s="185">
        <v>2.7099999999999999E-2</v>
      </c>
      <c r="BW74" s="185">
        <f t="shared" si="417"/>
        <v>23.015000000000001</v>
      </c>
    </row>
    <row r="75" spans="1:75" ht="15" customHeight="1" x14ac:dyDescent="0.25">
      <c r="A75" s="42" t="s">
        <v>43</v>
      </c>
      <c r="B75" s="78">
        <v>1008</v>
      </c>
      <c r="C75" s="78">
        <v>2</v>
      </c>
      <c r="D75" s="86">
        <f>(LARGE('Annual Heat Inputs'!D75:K75,1)+LARGE('Annual Heat Inputs'!D75:K75,2)+LARGE('Annual Heat Inputs'!D75:K75,3))/3</f>
        <v>3836094.8593333331</v>
      </c>
      <c r="E75" s="87">
        <v>1165162556</v>
      </c>
      <c r="F75" s="88">
        <f t="shared" si="240"/>
        <v>3.2923258987163444E-3</v>
      </c>
      <c r="G75" s="97">
        <v>105171</v>
      </c>
      <c r="H75" s="97">
        <f t="shared" si="351"/>
        <v>346.25720709389668</v>
      </c>
      <c r="I75" s="97">
        <f>MIN(H75,'NOx Annual Emissions'!L75,'Annual NOx Consent Decree Caps '!D75,' Retirement Adjustments'!D75)</f>
        <v>346.25720709389668</v>
      </c>
      <c r="J75" s="101">
        <v>31441.621800000001</v>
      </c>
      <c r="K75" s="101">
        <f t="shared" ref="K75:K76" si="418">PRODUCT(F75,J75)+H75</f>
        <v>449.77327284368107</v>
      </c>
      <c r="L75" s="101">
        <v>20322.244699999999</v>
      </c>
      <c r="M75" s="101">
        <f t="shared" ref="M75:M76" si="419">PRODUCT(F75,L75)+K75</f>
        <v>516.68072538954198</v>
      </c>
      <c r="N75" s="101">
        <v>13135.252200000001</v>
      </c>
      <c r="O75" s="101">
        <f t="shared" ref="O75:O76" si="420">PRODUCT(F75,N75)+M75</f>
        <v>559.92625639377286</v>
      </c>
      <c r="P75" s="124">
        <v>8489.9503999999997</v>
      </c>
      <c r="Q75" s="101">
        <f t="shared" ref="Q75:Q76" si="421">PRODUCT(F75,P75)+O75</f>
        <v>587.87793997451001</v>
      </c>
      <c r="R75" s="101">
        <v>5487.4665999999997</v>
      </c>
      <c r="S75" s="101">
        <f t="shared" ref="S75:S76" si="422">PRODUCT(F75,R75)+Q75</f>
        <v>605.94446838003091</v>
      </c>
      <c r="T75" s="101">
        <v>3546.8157000000001</v>
      </c>
      <c r="U75" s="101">
        <f t="shared" ref="U75:U76" si="423">PRODUCT(F75,T75)+S75</f>
        <v>617.62174156711467</v>
      </c>
      <c r="V75" s="101">
        <v>2292.4789999999998</v>
      </c>
      <c r="W75" s="101">
        <f t="shared" ref="W75:W76" si="424">PRODUCT(F75,V75)+U75</f>
        <v>625.16932955107802</v>
      </c>
      <c r="X75" s="101">
        <v>1481.7402999999999</v>
      </c>
      <c r="Y75" s="101">
        <f t="shared" ref="Y75:Y76" si="425">PRODUCT(F75,X75)+W75</f>
        <v>630.04770151593971</v>
      </c>
      <c r="Z75" s="101">
        <v>957.72059999999999</v>
      </c>
      <c r="AA75" s="101">
        <f t="shared" ref="AA75:AA76" si="426">PRODUCT(F75,Z75)+Y75</f>
        <v>633.20082985105387</v>
      </c>
      <c r="AB75" s="101">
        <v>619.0213</v>
      </c>
      <c r="AC75" s="101">
        <f t="shared" ref="AC75:AC76" si="427">PRODUCT(F75,AB75)+AA75</f>
        <v>635.23884970890094</v>
      </c>
      <c r="AD75" s="101">
        <v>400.1035</v>
      </c>
      <c r="AE75" s="101">
        <f t="shared" ref="AE75:AE76" si="428">PRODUCT(F75,AD75)+AC75</f>
        <v>636.55612082411801</v>
      </c>
      <c r="AF75" s="101">
        <v>258.60629999999998</v>
      </c>
      <c r="AG75" s="101">
        <f t="shared" ref="AG75:AG76" si="429">PRODUCT(F75,AF75)+AE75</f>
        <v>637.40753704317922</v>
      </c>
      <c r="AH75" s="101">
        <v>167.1497</v>
      </c>
      <c r="AI75" s="101">
        <f t="shared" ref="AI75:AI76" si="430">PRODUCT(F75,AH75)+AG75</f>
        <v>637.95784832945185</v>
      </c>
      <c r="AJ75" s="101">
        <v>108.03700000000001</v>
      </c>
      <c r="AK75" s="101">
        <f t="shared" ref="AK75:AK76" si="431">PRODUCT(F75,AJ75)+AI75</f>
        <v>638.31354134257151</v>
      </c>
      <c r="AL75" s="101">
        <v>69.829599999999999</v>
      </c>
      <c r="AM75" s="101">
        <f t="shared" ref="AM75:AM76" si="432">PRODUCT(F75,AL75)+AK75</f>
        <v>638.54344314314847</v>
      </c>
      <c r="AN75" s="101">
        <v>45.1342</v>
      </c>
      <c r="AO75" s="101">
        <f t="shared" ref="AO75:AO76" si="433">PRODUCT(F75,AN75)+AM75</f>
        <v>638.69203963872633</v>
      </c>
      <c r="AP75" s="101">
        <v>29.1724</v>
      </c>
      <c r="AQ75" s="101">
        <f t="shared" ref="AQ75:AQ76" si="434">PRODUCT(F75,AP75)+AO75</f>
        <v>638.78808468677403</v>
      </c>
      <c r="AR75" s="101">
        <v>18.855599999999999</v>
      </c>
      <c r="AS75" s="101">
        <f t="shared" ref="AS75:AS76" si="435">PRODUCT(F75,AR75)+AQ75</f>
        <v>638.8501634669899</v>
      </c>
      <c r="AT75" s="101">
        <v>12.1873</v>
      </c>
      <c r="AU75" s="101">
        <f t="shared" ref="AU75:AU76" si="436">PRODUCT(F75,AT75)+AS75</f>
        <v>638.89028803041538</v>
      </c>
      <c r="AV75" s="101">
        <v>7.8772000000000002</v>
      </c>
      <c r="AW75" s="101">
        <f t="shared" ref="AW75:AW76" si="437">PRODUCT(F75,AV75)+AU75</f>
        <v>638.91622233998476</v>
      </c>
      <c r="AX75" s="101">
        <v>5.0914000000000001</v>
      </c>
      <c r="AY75" s="101">
        <f t="shared" ref="AY75:AY76" si="438">PRODUCT(F75,AX75)+AW75</f>
        <v>638.93298488806545</v>
      </c>
      <c r="AZ75" s="101">
        <v>3.2907999999999999</v>
      </c>
      <c r="BA75" s="101">
        <f t="shared" ref="BA75:BA76" si="439">PRODUCT(F75,AZ75)+AY75</f>
        <v>638.94381927413292</v>
      </c>
      <c r="BB75" s="101">
        <v>2.1269999999999998</v>
      </c>
      <c r="BC75" s="101">
        <f t="shared" ref="BC75:BC76" si="440">PRODUCT(F75,BB75)+BA75</f>
        <v>638.95082205131951</v>
      </c>
      <c r="BD75" s="101">
        <v>1.3748</v>
      </c>
      <c r="BE75" s="101">
        <f t="shared" ref="BE75:BE76" si="441">PRODUCT(F75,BD75)+BC75</f>
        <v>638.95534834096509</v>
      </c>
      <c r="BF75" s="101">
        <v>0.88859999999999995</v>
      </c>
      <c r="BG75" s="101">
        <f t="shared" ref="BG75:BG76" si="442">PRODUCT(F75,BF75)+BE75</f>
        <v>638.95827390175873</v>
      </c>
      <c r="BH75" s="101">
        <v>0.57440000000000002</v>
      </c>
      <c r="BI75" s="101">
        <f t="shared" ref="BI75:BI76" si="443">PRODUCT(F75,BH75)+BG75</f>
        <v>638.96016501375493</v>
      </c>
      <c r="BJ75" s="171">
        <v>0.37119999999999997</v>
      </c>
      <c r="BK75" s="184">
        <f t="shared" ref="BK75:BK76" si="444">PRODUCT(F75,BJ75)+BI75</f>
        <v>638.96138712512857</v>
      </c>
      <c r="BL75" s="184">
        <v>0.24</v>
      </c>
      <c r="BM75" s="184">
        <f t="shared" ref="BM75:BM76" si="445">PRODUCT(F75,BL75)+BK75</f>
        <v>638.9621772833442</v>
      </c>
      <c r="BN75" s="184">
        <v>0.15509999999999999</v>
      </c>
      <c r="BO75" s="184">
        <f t="shared" ref="BO75:BO76" si="446">PRODUCT(F75,BN75)+BM75</f>
        <v>638.96268792309104</v>
      </c>
      <c r="BP75" s="184">
        <v>0.1002</v>
      </c>
      <c r="BQ75" s="184">
        <f t="shared" ref="BQ75:BQ76" si="447">PRODUCT(F75,BP75)+BO75</f>
        <v>638.96301781414604</v>
      </c>
      <c r="BR75" s="171">
        <v>6.4799999999999996E-2</v>
      </c>
      <c r="BS75" s="185">
        <f t="shared" ref="BS75:BS76" si="448">PRODUCT(F75,BR75)+BQ75</f>
        <v>638.96323115686425</v>
      </c>
      <c r="BT75" s="185">
        <v>4.19E-2</v>
      </c>
      <c r="BU75" s="185">
        <f t="shared" ref="BU75:BU76" si="449">PRODUCT(F75,BT75)+BS75</f>
        <v>638.96336910531943</v>
      </c>
      <c r="BV75" s="185">
        <v>2.7099999999999999E-2</v>
      </c>
      <c r="BW75" s="185">
        <f t="shared" ref="BW75:BW76" si="450">PRODUCT(F75,BV75)+BU75</f>
        <v>638.9634583273513</v>
      </c>
    </row>
    <row r="76" spans="1:75" ht="15" customHeight="1" x14ac:dyDescent="0.25">
      <c r="A76" s="42" t="s">
        <v>43</v>
      </c>
      <c r="B76" s="78">
        <v>1008</v>
      </c>
      <c r="C76" s="78">
        <v>4</v>
      </c>
      <c r="D76" s="86">
        <f>(LARGE('Annual Heat Inputs'!D76:K76,1)+LARGE('Annual Heat Inputs'!D76:K76,2)+LARGE('Annual Heat Inputs'!D76:K76,3))/3</f>
        <v>3321288.8660000004</v>
      </c>
      <c r="E76" s="87">
        <v>1165162556</v>
      </c>
      <c r="F76" s="88">
        <f t="shared" si="240"/>
        <v>2.8504939923592949E-3</v>
      </c>
      <c r="G76" s="97">
        <v>105171</v>
      </c>
      <c r="H76" s="97">
        <f t="shared" si="351"/>
        <v>299.78930367041943</v>
      </c>
      <c r="I76" s="97">
        <f>MIN(H76,'NOx Annual Emissions'!L76,'Annual NOx Consent Decree Caps '!D76,' Retirement Adjustments'!D76)</f>
        <v>299.78930367041943</v>
      </c>
      <c r="J76" s="101">
        <v>31441.621800000001</v>
      </c>
      <c r="K76" s="101">
        <f t="shared" si="418"/>
        <v>389.41345772135247</v>
      </c>
      <c r="L76" s="101">
        <v>20322.244699999999</v>
      </c>
      <c r="M76" s="101">
        <f t="shared" si="419"/>
        <v>447.34189414995797</v>
      </c>
      <c r="N76" s="101">
        <v>13135.252200000001</v>
      </c>
      <c r="O76" s="101">
        <f t="shared" si="420"/>
        <v>484.78385163418216</v>
      </c>
      <c r="P76" s="124">
        <v>8489.9503999999997</v>
      </c>
      <c r="Q76" s="101">
        <f t="shared" si="421"/>
        <v>508.98440424481055</v>
      </c>
      <c r="R76" s="101">
        <v>5487.4665999999997</v>
      </c>
      <c r="S76" s="101">
        <f t="shared" si="422"/>
        <v>524.62639482138286</v>
      </c>
      <c r="T76" s="101">
        <v>3546.8157000000001</v>
      </c>
      <c r="U76" s="101">
        <f t="shared" si="423"/>
        <v>534.73657166623843</v>
      </c>
      <c r="V76" s="101">
        <v>2292.4789999999998</v>
      </c>
      <c r="W76" s="101">
        <f t="shared" si="424"/>
        <v>541.27126928334826</v>
      </c>
      <c r="X76" s="101">
        <v>1481.7402999999999</v>
      </c>
      <c r="Y76" s="101">
        <f t="shared" si="425"/>
        <v>545.49496110673488</v>
      </c>
      <c r="Z76" s="101">
        <v>957.72059999999999</v>
      </c>
      <c r="AA76" s="101">
        <f t="shared" si="426"/>
        <v>548.22493792339367</v>
      </c>
      <c r="AB76" s="101">
        <v>619.0213</v>
      </c>
      <c r="AC76" s="101">
        <f t="shared" si="427"/>
        <v>549.98945442018612</v>
      </c>
      <c r="AD76" s="101">
        <v>400.1035</v>
      </c>
      <c r="AE76" s="101">
        <f t="shared" si="428"/>
        <v>551.12994704325808</v>
      </c>
      <c r="AF76" s="101">
        <v>258.60629999999998</v>
      </c>
      <c r="AG76" s="101">
        <f t="shared" si="429"/>
        <v>551.86710274779432</v>
      </c>
      <c r="AH76" s="101">
        <v>167.1497</v>
      </c>
      <c r="AI76" s="101">
        <f t="shared" si="430"/>
        <v>552.34356196346903</v>
      </c>
      <c r="AJ76" s="101">
        <v>108.03700000000001</v>
      </c>
      <c r="AK76" s="101">
        <f t="shared" si="431"/>
        <v>552.65152078292158</v>
      </c>
      <c r="AL76" s="101">
        <v>69.829599999999999</v>
      </c>
      <c r="AM76" s="101">
        <f t="shared" si="432"/>
        <v>552.85056963821046</v>
      </c>
      <c r="AN76" s="101">
        <v>45.1342</v>
      </c>
      <c r="AO76" s="101">
        <f t="shared" si="433"/>
        <v>552.97922440416039</v>
      </c>
      <c r="AP76" s="101">
        <v>29.1724</v>
      </c>
      <c r="AQ76" s="101">
        <f t="shared" si="434"/>
        <v>553.06238015510314</v>
      </c>
      <c r="AR76" s="101">
        <v>18.855599999999999</v>
      </c>
      <c r="AS76" s="101">
        <f t="shared" si="435"/>
        <v>553.11612792962546</v>
      </c>
      <c r="AT76" s="101">
        <v>12.1873</v>
      </c>
      <c r="AU76" s="101">
        <f t="shared" si="436"/>
        <v>553.15086775505858</v>
      </c>
      <c r="AV76" s="101">
        <v>7.8772000000000002</v>
      </c>
      <c r="AW76" s="101">
        <f t="shared" si="437"/>
        <v>553.17332166633514</v>
      </c>
      <c r="AX76" s="101">
        <v>5.0914000000000001</v>
      </c>
      <c r="AY76" s="101">
        <f t="shared" si="438"/>
        <v>553.18783467144783</v>
      </c>
      <c r="AZ76" s="101">
        <v>3.2907999999999999</v>
      </c>
      <c r="BA76" s="101">
        <f t="shared" si="439"/>
        <v>553.19721507707789</v>
      </c>
      <c r="BB76" s="101">
        <v>2.1269999999999998</v>
      </c>
      <c r="BC76" s="101">
        <f t="shared" si="440"/>
        <v>553.20327807779961</v>
      </c>
      <c r="BD76" s="101">
        <v>1.3748</v>
      </c>
      <c r="BE76" s="101">
        <f t="shared" si="441"/>
        <v>553.20719693694025</v>
      </c>
      <c r="BF76" s="101">
        <v>0.88859999999999995</v>
      </c>
      <c r="BG76" s="101">
        <f t="shared" si="442"/>
        <v>553.20972988590188</v>
      </c>
      <c r="BH76" s="101">
        <v>0.57440000000000002</v>
      </c>
      <c r="BI76" s="101">
        <f t="shared" si="443"/>
        <v>553.21136720965114</v>
      </c>
      <c r="BJ76" s="171">
        <v>0.37119999999999997</v>
      </c>
      <c r="BK76" s="184">
        <f t="shared" si="444"/>
        <v>553.21242531302107</v>
      </c>
      <c r="BL76" s="184">
        <v>0.24</v>
      </c>
      <c r="BM76" s="184">
        <f t="shared" si="445"/>
        <v>553.21310943157926</v>
      </c>
      <c r="BN76" s="184">
        <v>0.15509999999999999</v>
      </c>
      <c r="BO76" s="184">
        <f t="shared" si="446"/>
        <v>553.21355154319747</v>
      </c>
      <c r="BP76" s="184">
        <v>0.1002</v>
      </c>
      <c r="BQ76" s="184">
        <f t="shared" si="447"/>
        <v>553.21383716269554</v>
      </c>
      <c r="BR76" s="171">
        <v>6.4799999999999996E-2</v>
      </c>
      <c r="BS76" s="185">
        <f t="shared" si="448"/>
        <v>553.21402187470619</v>
      </c>
      <c r="BT76" s="185">
        <v>4.19E-2</v>
      </c>
      <c r="BU76" s="185">
        <f t="shared" si="449"/>
        <v>553.21414131040444</v>
      </c>
      <c r="BV76" s="185">
        <v>2.7099999999999999E-2</v>
      </c>
      <c r="BW76" s="185">
        <f t="shared" si="450"/>
        <v>553.21421855879169</v>
      </c>
    </row>
    <row r="77" spans="1:75" ht="15" customHeight="1" x14ac:dyDescent="0.25">
      <c r="A77" s="42" t="s">
        <v>44</v>
      </c>
      <c r="B77" s="78">
        <v>6085</v>
      </c>
      <c r="C77" s="78">
        <v>14</v>
      </c>
      <c r="D77" s="86">
        <f>(LARGE('Annual Heat Inputs'!D77:K77,1)+LARGE('Annual Heat Inputs'!D77:K77,2)+LARGE('Annual Heat Inputs'!D77:K77,3))/3</f>
        <v>18260357.925999999</v>
      </c>
      <c r="E77" s="87">
        <v>1165162556</v>
      </c>
      <c r="F77" s="88">
        <f t="shared" si="240"/>
        <v>1.5671940221532486E-2</v>
      </c>
      <c r="G77" s="97">
        <v>105171</v>
      </c>
      <c r="H77" s="97">
        <f t="shared" si="351"/>
        <v>1648.233625038793</v>
      </c>
      <c r="I77" s="97">
        <f>MIN(H77,'NOx Annual Emissions'!L77,'Annual NOx Consent Decree Caps '!D77,' Retirement Adjustments'!D77)</f>
        <v>939.14400000000001</v>
      </c>
      <c r="J77" s="101">
        <v>31441.621800000001</v>
      </c>
      <c r="K77" s="101">
        <f t="shared" ref="K77:K78" si="451">I77</f>
        <v>939.14400000000001</v>
      </c>
      <c r="L77" s="101">
        <v>20322.244699999999</v>
      </c>
      <c r="M77" s="101">
        <f t="shared" ref="M77:M78" si="452">K77</f>
        <v>939.14400000000001</v>
      </c>
      <c r="N77" s="101">
        <v>13135.252200000001</v>
      </c>
      <c r="O77" s="101">
        <f t="shared" ref="O77:O78" si="453">M77</f>
        <v>939.14400000000001</v>
      </c>
      <c r="P77" s="124">
        <v>8489.9503999999997</v>
      </c>
      <c r="Q77" s="101">
        <f t="shared" ref="Q77:Q78" si="454">O77</f>
        <v>939.14400000000001</v>
      </c>
      <c r="R77" s="101">
        <v>5487.4665999999997</v>
      </c>
      <c r="S77" s="101">
        <f t="shared" ref="S77:S78" si="455">Q77</f>
        <v>939.14400000000001</v>
      </c>
      <c r="T77" s="101">
        <v>3546.8157000000001</v>
      </c>
      <c r="U77" s="101">
        <f t="shared" ref="U77:U78" si="456">S77</f>
        <v>939.14400000000001</v>
      </c>
      <c r="V77" s="101">
        <v>2292.4789999999998</v>
      </c>
      <c r="W77" s="101">
        <f t="shared" ref="W77:W78" si="457">U77</f>
        <v>939.14400000000001</v>
      </c>
      <c r="X77" s="101">
        <v>1481.7402999999999</v>
      </c>
      <c r="Y77" s="101">
        <f t="shared" ref="Y77:Y78" si="458">W77</f>
        <v>939.14400000000001</v>
      </c>
      <c r="Z77" s="101">
        <v>957.72059999999999</v>
      </c>
      <c r="AA77" s="101">
        <f t="shared" ref="AA77:AA78" si="459">Y77</f>
        <v>939.14400000000001</v>
      </c>
      <c r="AB77" s="101">
        <v>619.0213</v>
      </c>
      <c r="AC77" s="101">
        <f t="shared" ref="AC77:AC78" si="460">AA77</f>
        <v>939.14400000000001</v>
      </c>
      <c r="AD77" s="101">
        <v>400.1035</v>
      </c>
      <c r="AE77" s="101">
        <f t="shared" ref="AE77:AE78" si="461">AC77</f>
        <v>939.14400000000001</v>
      </c>
      <c r="AF77" s="101">
        <v>258.60629999999998</v>
      </c>
      <c r="AG77" s="101">
        <f t="shared" ref="AG77:AG78" si="462">AE77</f>
        <v>939.14400000000001</v>
      </c>
      <c r="AH77" s="101">
        <v>167.1497</v>
      </c>
      <c r="AI77" s="101">
        <f t="shared" ref="AI77:AI78" si="463">AG77</f>
        <v>939.14400000000001</v>
      </c>
      <c r="AJ77" s="101">
        <v>108.03700000000001</v>
      </c>
      <c r="AK77" s="101">
        <f t="shared" ref="AK77:AK78" si="464">AI77</f>
        <v>939.14400000000001</v>
      </c>
      <c r="AL77" s="101">
        <v>69.829599999999999</v>
      </c>
      <c r="AM77" s="101">
        <f t="shared" ref="AM77:AM78" si="465">AK77</f>
        <v>939.14400000000001</v>
      </c>
      <c r="AN77" s="101">
        <v>45.1342</v>
      </c>
      <c r="AO77" s="101">
        <f t="shared" ref="AO77:AO78" si="466">AM77</f>
        <v>939.14400000000001</v>
      </c>
      <c r="AP77" s="101">
        <v>29.1724</v>
      </c>
      <c r="AQ77" s="101">
        <f t="shared" ref="AQ77:AQ78" si="467">AO77</f>
        <v>939.14400000000001</v>
      </c>
      <c r="AR77" s="101">
        <v>18.855599999999999</v>
      </c>
      <c r="AS77" s="101">
        <f t="shared" ref="AS77:AS78" si="468">AQ77</f>
        <v>939.14400000000001</v>
      </c>
      <c r="AT77" s="101">
        <v>12.1873</v>
      </c>
      <c r="AU77" s="101">
        <f t="shared" ref="AU77:AU78" si="469">AS77</f>
        <v>939.14400000000001</v>
      </c>
      <c r="AV77" s="101">
        <v>7.8772000000000002</v>
      </c>
      <c r="AW77" s="101">
        <f t="shared" ref="AW77:AW78" si="470">AU77</f>
        <v>939.14400000000001</v>
      </c>
      <c r="AX77" s="101">
        <v>5.0914000000000001</v>
      </c>
      <c r="AY77" s="101">
        <f t="shared" ref="AY77:AY78" si="471">AW77</f>
        <v>939.14400000000001</v>
      </c>
      <c r="AZ77" s="101">
        <v>3.2907999999999999</v>
      </c>
      <c r="BA77" s="101">
        <f t="shared" ref="BA77:BA78" si="472">AY77</f>
        <v>939.14400000000001</v>
      </c>
      <c r="BB77" s="101">
        <v>2.1269999999999998</v>
      </c>
      <c r="BC77" s="101">
        <f t="shared" ref="BC77:BC78" si="473">BA77</f>
        <v>939.14400000000001</v>
      </c>
      <c r="BD77" s="101">
        <v>1.3748</v>
      </c>
      <c r="BE77" s="101">
        <f t="shared" ref="BE77:BE78" si="474">BC77</f>
        <v>939.14400000000001</v>
      </c>
      <c r="BF77" s="101">
        <v>0.88859999999999995</v>
      </c>
      <c r="BG77" s="101">
        <f t="shared" ref="BG77:BG78" si="475">BE77</f>
        <v>939.14400000000001</v>
      </c>
      <c r="BH77" s="101">
        <v>0.57440000000000002</v>
      </c>
      <c r="BI77" s="101">
        <f t="shared" ref="BI77:BI78" si="476">BG77</f>
        <v>939.14400000000001</v>
      </c>
      <c r="BJ77" s="171">
        <v>0.37119999999999997</v>
      </c>
      <c r="BK77" s="184">
        <f t="shared" ref="BK77:BK78" si="477">BI77</f>
        <v>939.14400000000001</v>
      </c>
      <c r="BL77" s="184">
        <v>0.24</v>
      </c>
      <c r="BM77" s="184">
        <f t="shared" ref="BM77:BM78" si="478">BK77</f>
        <v>939.14400000000001</v>
      </c>
      <c r="BN77" s="184">
        <v>0.15509999999999999</v>
      </c>
      <c r="BO77" s="184">
        <f t="shared" ref="BO77:BO78" si="479">BM77</f>
        <v>939.14400000000001</v>
      </c>
      <c r="BP77" s="184">
        <v>0.1002</v>
      </c>
      <c r="BQ77" s="184">
        <f t="shared" ref="BQ77:BQ78" si="480">BO77</f>
        <v>939.14400000000001</v>
      </c>
      <c r="BR77" s="171">
        <v>6.4799999999999996E-2</v>
      </c>
      <c r="BS77" s="185">
        <f t="shared" ref="BS77:BS78" si="481">BQ77</f>
        <v>939.14400000000001</v>
      </c>
      <c r="BT77" s="185">
        <v>4.19E-2</v>
      </c>
      <c r="BU77" s="185">
        <f t="shared" ref="BU77:BU78" si="482">BS77</f>
        <v>939.14400000000001</v>
      </c>
      <c r="BV77" s="185">
        <v>2.7099999999999999E-2</v>
      </c>
      <c r="BW77" s="185">
        <f t="shared" ref="BW77:BW78" si="483">BU77</f>
        <v>939.14400000000001</v>
      </c>
    </row>
    <row r="78" spans="1:75" ht="15" customHeight="1" x14ac:dyDescent="0.25">
      <c r="A78" s="42" t="s">
        <v>44</v>
      </c>
      <c r="B78" s="78">
        <v>6085</v>
      </c>
      <c r="C78" s="78">
        <v>15</v>
      </c>
      <c r="D78" s="86">
        <f>(LARGE('Annual Heat Inputs'!D78:K78,1)+LARGE('Annual Heat Inputs'!D78:K78,2)+LARGE('Annual Heat Inputs'!D78:K78,3))/3</f>
        <v>25832162.309666663</v>
      </c>
      <c r="E78" s="87">
        <v>1165162556</v>
      </c>
      <c r="F78" s="88">
        <f t="shared" si="240"/>
        <v>2.2170436370997373E-2</v>
      </c>
      <c r="G78" s="97">
        <v>105171</v>
      </c>
      <c r="H78" s="97">
        <f t="shared" si="351"/>
        <v>2331.6869635741646</v>
      </c>
      <c r="I78" s="97">
        <f>MIN(H78,'NOx Annual Emissions'!L78,'Annual NOx Consent Decree Caps '!D78,' Retirement Adjustments'!D78)</f>
        <v>1755.6079999999999</v>
      </c>
      <c r="J78" s="101">
        <v>31441.621800000001</v>
      </c>
      <c r="K78" s="101">
        <f t="shared" si="451"/>
        <v>1755.6079999999999</v>
      </c>
      <c r="L78" s="101">
        <v>20322.244699999999</v>
      </c>
      <c r="M78" s="101">
        <f t="shared" si="452"/>
        <v>1755.6079999999999</v>
      </c>
      <c r="N78" s="101">
        <v>13135.252200000001</v>
      </c>
      <c r="O78" s="101">
        <f t="shared" si="453"/>
        <v>1755.6079999999999</v>
      </c>
      <c r="P78" s="124">
        <v>8489.9503999999997</v>
      </c>
      <c r="Q78" s="101">
        <f t="shared" si="454"/>
        <v>1755.6079999999999</v>
      </c>
      <c r="R78" s="101">
        <v>5487.4665999999997</v>
      </c>
      <c r="S78" s="101">
        <f t="shared" si="455"/>
        <v>1755.6079999999999</v>
      </c>
      <c r="T78" s="101">
        <v>3546.8157000000001</v>
      </c>
      <c r="U78" s="101">
        <f t="shared" si="456"/>
        <v>1755.6079999999999</v>
      </c>
      <c r="V78" s="101">
        <v>2292.4789999999998</v>
      </c>
      <c r="W78" s="101">
        <f t="shared" si="457"/>
        <v>1755.6079999999999</v>
      </c>
      <c r="X78" s="101">
        <v>1481.7402999999999</v>
      </c>
      <c r="Y78" s="101">
        <f t="shared" si="458"/>
        <v>1755.6079999999999</v>
      </c>
      <c r="Z78" s="101">
        <v>957.72059999999999</v>
      </c>
      <c r="AA78" s="101">
        <f t="shared" si="459"/>
        <v>1755.6079999999999</v>
      </c>
      <c r="AB78" s="101">
        <v>619.0213</v>
      </c>
      <c r="AC78" s="101">
        <f t="shared" si="460"/>
        <v>1755.6079999999999</v>
      </c>
      <c r="AD78" s="101">
        <v>400.1035</v>
      </c>
      <c r="AE78" s="101">
        <f t="shared" si="461"/>
        <v>1755.6079999999999</v>
      </c>
      <c r="AF78" s="101">
        <v>258.60629999999998</v>
      </c>
      <c r="AG78" s="101">
        <f t="shared" si="462"/>
        <v>1755.6079999999999</v>
      </c>
      <c r="AH78" s="101">
        <v>167.1497</v>
      </c>
      <c r="AI78" s="101">
        <f t="shared" si="463"/>
        <v>1755.6079999999999</v>
      </c>
      <c r="AJ78" s="101">
        <v>108.03700000000001</v>
      </c>
      <c r="AK78" s="101">
        <f t="shared" si="464"/>
        <v>1755.6079999999999</v>
      </c>
      <c r="AL78" s="101">
        <v>69.829599999999999</v>
      </c>
      <c r="AM78" s="101">
        <f t="shared" si="465"/>
        <v>1755.6079999999999</v>
      </c>
      <c r="AN78" s="101">
        <v>45.1342</v>
      </c>
      <c r="AO78" s="101">
        <f t="shared" si="466"/>
        <v>1755.6079999999999</v>
      </c>
      <c r="AP78" s="101">
        <v>29.1724</v>
      </c>
      <c r="AQ78" s="101">
        <f t="shared" si="467"/>
        <v>1755.6079999999999</v>
      </c>
      <c r="AR78" s="101">
        <v>18.855599999999999</v>
      </c>
      <c r="AS78" s="101">
        <f t="shared" si="468"/>
        <v>1755.6079999999999</v>
      </c>
      <c r="AT78" s="101">
        <v>12.1873</v>
      </c>
      <c r="AU78" s="101">
        <f t="shared" si="469"/>
        <v>1755.6079999999999</v>
      </c>
      <c r="AV78" s="101">
        <v>7.8772000000000002</v>
      </c>
      <c r="AW78" s="101">
        <f t="shared" si="470"/>
        <v>1755.6079999999999</v>
      </c>
      <c r="AX78" s="101">
        <v>5.0914000000000001</v>
      </c>
      <c r="AY78" s="101">
        <f t="shared" si="471"/>
        <v>1755.6079999999999</v>
      </c>
      <c r="AZ78" s="101">
        <v>3.2907999999999999</v>
      </c>
      <c r="BA78" s="101">
        <f t="shared" si="472"/>
        <v>1755.6079999999999</v>
      </c>
      <c r="BB78" s="101">
        <v>2.1269999999999998</v>
      </c>
      <c r="BC78" s="101">
        <f t="shared" si="473"/>
        <v>1755.6079999999999</v>
      </c>
      <c r="BD78" s="101">
        <v>1.3748</v>
      </c>
      <c r="BE78" s="101">
        <f t="shared" si="474"/>
        <v>1755.6079999999999</v>
      </c>
      <c r="BF78" s="101">
        <v>0.88859999999999995</v>
      </c>
      <c r="BG78" s="101">
        <f t="shared" si="475"/>
        <v>1755.6079999999999</v>
      </c>
      <c r="BH78" s="101">
        <v>0.57440000000000002</v>
      </c>
      <c r="BI78" s="101">
        <f t="shared" si="476"/>
        <v>1755.6079999999999</v>
      </c>
      <c r="BJ78" s="171">
        <v>0.37119999999999997</v>
      </c>
      <c r="BK78" s="184">
        <f t="shared" si="477"/>
        <v>1755.6079999999999</v>
      </c>
      <c r="BL78" s="184">
        <v>0.24</v>
      </c>
      <c r="BM78" s="184">
        <f t="shared" si="478"/>
        <v>1755.6079999999999</v>
      </c>
      <c r="BN78" s="184">
        <v>0.15509999999999999</v>
      </c>
      <c r="BO78" s="184">
        <f t="shared" si="479"/>
        <v>1755.6079999999999</v>
      </c>
      <c r="BP78" s="184">
        <v>0.1002</v>
      </c>
      <c r="BQ78" s="184">
        <f t="shared" si="480"/>
        <v>1755.6079999999999</v>
      </c>
      <c r="BR78" s="171">
        <v>6.4799999999999996E-2</v>
      </c>
      <c r="BS78" s="185">
        <f t="shared" si="481"/>
        <v>1755.6079999999999</v>
      </c>
      <c r="BT78" s="185">
        <v>4.19E-2</v>
      </c>
      <c r="BU78" s="185">
        <f t="shared" si="482"/>
        <v>1755.6079999999999</v>
      </c>
      <c r="BV78" s="185">
        <v>2.7099999999999999E-2</v>
      </c>
      <c r="BW78" s="185">
        <f t="shared" si="483"/>
        <v>1755.6079999999999</v>
      </c>
    </row>
    <row r="79" spans="1:75" ht="15" customHeight="1" x14ac:dyDescent="0.25">
      <c r="A79" s="42" t="s">
        <v>44</v>
      </c>
      <c r="B79" s="78">
        <v>6085</v>
      </c>
      <c r="C79" s="84" t="s">
        <v>45</v>
      </c>
      <c r="D79" s="86">
        <f>(LARGE('Annual Heat Inputs'!D79:K79,1)+LARGE('Annual Heat Inputs'!D79:K79,2)+LARGE('Annual Heat Inputs'!D79:K79,3))/3</f>
        <v>169585.30500000002</v>
      </c>
      <c r="E79" s="87">
        <v>1165162556</v>
      </c>
      <c r="F79" s="88">
        <f t="shared" si="240"/>
        <v>1.4554647686429773E-4</v>
      </c>
      <c r="G79" s="97">
        <v>105171</v>
      </c>
      <c r="H79" s="97">
        <f t="shared" si="351"/>
        <v>15.307268518295057</v>
      </c>
      <c r="I79" s="97">
        <f>MIN(H79,'NOx Annual Emissions'!L79,'Annual NOx Consent Decree Caps '!D79,' Retirement Adjustments'!D79)</f>
        <v>15.307268518295057</v>
      </c>
      <c r="J79" s="101">
        <v>31441.621800000001</v>
      </c>
      <c r="K79" s="101">
        <f t="shared" ref="K79:K80" si="484">PRODUCT(F79,J79)+H79</f>
        <v>19.883485798184758</v>
      </c>
      <c r="L79" s="101">
        <v>20322.244699999999</v>
      </c>
      <c r="M79" s="100">
        <f t="shared" ref="M79:M80" si="485">PRODUCT(F79,L79)+K79</f>
        <v>22.841316916243905</v>
      </c>
      <c r="N79" s="101">
        <v>13135.252200000001</v>
      </c>
      <c r="O79" s="100">
        <f t="shared" ref="O79:O80" si="486">PRODUCT(F79,N79)+M79</f>
        <v>24.75310659667792</v>
      </c>
      <c r="P79" s="124">
        <v>8489.9503999999997</v>
      </c>
      <c r="Q79" s="100">
        <f t="shared" ref="Q79:Q80" si="487">PRODUCT(F79,P79)+O79</f>
        <v>25.988788966150555</v>
      </c>
      <c r="R79" s="101">
        <v>5487.4665999999997</v>
      </c>
      <c r="S79" s="100">
        <f t="shared" ref="S79:S80" si="488">PRODUCT(F79,R79)+Q79</f>
        <v>26.787470396691059</v>
      </c>
      <c r="T79" s="101">
        <v>3546.8157000000001</v>
      </c>
      <c r="U79" s="124">
        <f t="shared" ref="U79:U80" si="489">PRODUCT(F79,T79)+S79</f>
        <v>27.303696925913037</v>
      </c>
      <c r="V79" s="101">
        <v>2292.4789999999998</v>
      </c>
      <c r="W79" s="100">
        <f t="shared" ref="W79:W80" si="490">PRODUCT(F79,V79)+U79</f>
        <v>27.637359167648427</v>
      </c>
      <c r="X79" s="101">
        <v>1481.7402999999999</v>
      </c>
      <c r="Y79" s="100">
        <f t="shared" ref="Y79:Y80" si="491">PRODUCT(F79,X79)+W79</f>
        <v>27.853021247941275</v>
      </c>
      <c r="Z79" s="101">
        <v>957.72059999999999</v>
      </c>
      <c r="AA79" s="100">
        <f t="shared" ref="AA79:AA80" si="492">PRODUCT(F79,Z79)+Y79</f>
        <v>27.992414107091637</v>
      </c>
      <c r="AB79" s="101">
        <v>619.0213</v>
      </c>
      <c r="AC79" s="100">
        <f t="shared" ref="AC79:AC80" si="493">PRODUCT(F79,AB79)+AA79</f>
        <v>28.082510476410594</v>
      </c>
      <c r="AD79" s="101">
        <v>400.1035</v>
      </c>
      <c r="AE79" s="100">
        <f t="shared" ref="AE79:AE80" si="494">PRODUCT(F79,AD79)+AC79</f>
        <v>28.140744131216668</v>
      </c>
      <c r="AF79" s="101">
        <v>258.60629999999998</v>
      </c>
      <c r="AG79" s="100">
        <f t="shared" ref="AG79:AG80" si="495">PRODUCT(F79,AF79)+AE79</f>
        <v>28.178383367076581</v>
      </c>
      <c r="AH79" s="101">
        <v>167.1497</v>
      </c>
      <c r="AI79" s="100">
        <f t="shared" ref="AI79:AI80" si="496">PRODUCT(F79,AH79)+AG79</f>
        <v>28.202711417020506</v>
      </c>
      <c r="AJ79" s="101">
        <v>108.03700000000001</v>
      </c>
      <c r="AK79" s="100">
        <f t="shared" ref="AK79:AK80" si="497">PRODUCT(F79,AJ79)+AI79</f>
        <v>28.218435821741494</v>
      </c>
      <c r="AL79" s="101">
        <v>69.829599999999999</v>
      </c>
      <c r="AM79" s="100">
        <f t="shared" ref="AM79:AM80" si="498">PRODUCT(F79,AL79)+AK79</f>
        <v>28.228599274002338</v>
      </c>
      <c r="AN79" s="101">
        <v>45.1342</v>
      </c>
      <c r="AO79" s="100">
        <f t="shared" ref="AO79:AO80" si="499">PRODUCT(F79,AN79)+AM79</f>
        <v>28.235168397798425</v>
      </c>
      <c r="AP79" s="101">
        <v>29.1724</v>
      </c>
      <c r="AQ79" s="100">
        <f t="shared" ref="AQ79:AQ80" si="500">PRODUCT(F79,AP79)+AO79</f>
        <v>28.239414337840103</v>
      </c>
      <c r="AR79" s="101">
        <v>18.855599999999999</v>
      </c>
      <c r="AS79" s="100">
        <f t="shared" ref="AS79:AS80" si="501">PRODUCT(F79,AR79)+AQ79</f>
        <v>28.242158703989265</v>
      </c>
      <c r="AT79" s="101">
        <v>12.1873</v>
      </c>
      <c r="AU79" s="101">
        <f t="shared" ref="AU79:AU80" si="502">PRODUCT(F79,AT79)+AS79</f>
        <v>28.243932522566752</v>
      </c>
      <c r="AV79" s="101">
        <v>7.8772000000000002</v>
      </c>
      <c r="AW79" s="101">
        <f t="shared" ref="AW79:AW80" si="503">PRODUCT(F79,AV79)+AU79</f>
        <v>28.245079021274307</v>
      </c>
      <c r="AX79" s="101">
        <v>5.0914000000000001</v>
      </c>
      <c r="AY79" s="101">
        <f t="shared" ref="AY79:AY80" si="504">PRODUCT(F79,AX79)+AW79</f>
        <v>28.245820056606615</v>
      </c>
      <c r="AZ79" s="101">
        <v>3.2907999999999999</v>
      </c>
      <c r="BA79" s="101">
        <f t="shared" ref="BA79:BA80" si="505">PRODUCT(F79,AZ79)+AY79</f>
        <v>28.24629902095268</v>
      </c>
      <c r="BB79" s="101">
        <v>2.1269999999999998</v>
      </c>
      <c r="BC79" s="101">
        <f t="shared" ref="BC79:BC80" si="506">PRODUCT(F79,BB79)+BA79</f>
        <v>28.246608598308971</v>
      </c>
      <c r="BD79" s="101">
        <v>1.3748</v>
      </c>
      <c r="BE79" s="101">
        <f t="shared" ref="BE79:BE80" si="507">PRODUCT(F79,BD79)+BC79</f>
        <v>28.246808695605363</v>
      </c>
      <c r="BF79" s="101">
        <v>0.88859999999999995</v>
      </c>
      <c r="BG79" s="101">
        <f t="shared" ref="BG79:BG80" si="508">PRODUCT(F79,BF79)+BE79</f>
        <v>28.246938028204706</v>
      </c>
      <c r="BH79" s="101">
        <v>0.57440000000000002</v>
      </c>
      <c r="BI79" s="101">
        <f t="shared" ref="BI79:BI80" si="509">PRODUCT(F79,BH79)+BG79</f>
        <v>28.247021630101017</v>
      </c>
      <c r="BJ79" s="171">
        <v>0.37119999999999997</v>
      </c>
      <c r="BK79" s="184">
        <f t="shared" ref="BK79:BK80" si="510">PRODUCT(F79,BJ79)+BI79</f>
        <v>28.247075656953228</v>
      </c>
      <c r="BL79" s="184">
        <v>0.24</v>
      </c>
      <c r="BM79" s="184">
        <f t="shared" ref="BM79:BM80" si="511">PRODUCT(F79,BL79)+BK79</f>
        <v>28.247110588107677</v>
      </c>
      <c r="BN79" s="184">
        <v>0.15509999999999999</v>
      </c>
      <c r="BO79" s="184">
        <f t="shared" ref="BO79:BO80" si="512">PRODUCT(F79,BN79)+BM79</f>
        <v>28.247133162366239</v>
      </c>
      <c r="BP79" s="184">
        <v>0.1002</v>
      </c>
      <c r="BQ79" s="184">
        <f t="shared" ref="BQ79:BQ80" si="513">PRODUCT(F79,BP79)+BO79</f>
        <v>28.247147746123222</v>
      </c>
      <c r="BR79" s="171">
        <v>6.4799999999999996E-2</v>
      </c>
      <c r="BS79" s="185">
        <f t="shared" ref="BS79:BS80" si="514">PRODUCT(F79,BR79)+BQ79</f>
        <v>28.247157177534923</v>
      </c>
      <c r="BT79" s="185">
        <v>4.19E-2</v>
      </c>
      <c r="BU79" s="185">
        <f t="shared" ref="BU79:BU80" si="515">PRODUCT(F79,BT79)+BS79</f>
        <v>28.247163275932305</v>
      </c>
      <c r="BV79" s="185">
        <v>2.7099999999999999E-2</v>
      </c>
      <c r="BW79" s="185">
        <f t="shared" ref="BW79:BW80" si="516">PRODUCT(F79,BV79)+BU79</f>
        <v>28.247167220241828</v>
      </c>
    </row>
    <row r="80" spans="1:75" ht="15" customHeight="1" x14ac:dyDescent="0.25">
      <c r="A80" s="42" t="s">
        <v>44</v>
      </c>
      <c r="B80" s="78">
        <v>6085</v>
      </c>
      <c r="C80" s="84" t="s">
        <v>46</v>
      </c>
      <c r="D80" s="86">
        <f>(LARGE('Annual Heat Inputs'!D80:K80,1)+LARGE('Annual Heat Inputs'!D80:K80,2)+LARGE('Annual Heat Inputs'!D80:K80,3))/3</f>
        <v>190606.28133333335</v>
      </c>
      <c r="E80" s="87">
        <v>1165162556</v>
      </c>
      <c r="F80" s="88">
        <f t="shared" si="240"/>
        <v>1.6358771602452125E-4</v>
      </c>
      <c r="G80" s="97">
        <v>105171</v>
      </c>
      <c r="H80" s="97">
        <f t="shared" si="351"/>
        <v>17.204683682014924</v>
      </c>
      <c r="I80" s="97">
        <f>MIN(H80,'NOx Annual Emissions'!L80,'Annual NOx Consent Decree Caps '!D80,' Retirement Adjustments'!D80)</f>
        <v>17.204683682014924</v>
      </c>
      <c r="J80" s="101">
        <v>31441.621800000001</v>
      </c>
      <c r="K80" s="101">
        <f t="shared" si="484"/>
        <v>22.348146780383722</v>
      </c>
      <c r="L80" s="101">
        <v>20322.244699999999</v>
      </c>
      <c r="M80" s="100">
        <f t="shared" si="485"/>
        <v>25.672616375348156</v>
      </c>
      <c r="N80" s="101">
        <v>13135.252200000001</v>
      </c>
      <c r="O80" s="100">
        <f t="shared" si="486"/>
        <v>27.821382282152225</v>
      </c>
      <c r="P80" s="124">
        <v>8489.9503999999997</v>
      </c>
      <c r="Q80" s="100">
        <f t="shared" si="487"/>
        <v>29.210233877249696</v>
      </c>
      <c r="R80" s="101">
        <v>5487.4665999999997</v>
      </c>
      <c r="S80" s="100">
        <f t="shared" si="488"/>
        <v>30.107916005104542</v>
      </c>
      <c r="T80" s="101">
        <v>3546.8157000000001</v>
      </c>
      <c r="U80" s="124">
        <f t="shared" si="489"/>
        <v>30.688131484627455</v>
      </c>
      <c r="V80" s="101">
        <v>2292.4789999999998</v>
      </c>
      <c r="W80" s="100">
        <f t="shared" si="490"/>
        <v>31.063152888271635</v>
      </c>
      <c r="X80" s="101">
        <v>1481.7402999999999</v>
      </c>
      <c r="Y80" s="100">
        <f t="shared" si="491"/>
        <v>31.305547399690123</v>
      </c>
      <c r="Z80" s="101">
        <v>957.72059999999999</v>
      </c>
      <c r="AA80" s="100">
        <f t="shared" si="492"/>
        <v>31.462218725233758</v>
      </c>
      <c r="AB80" s="101">
        <v>619.0213</v>
      </c>
      <c r="AC80" s="100">
        <f t="shared" si="493"/>
        <v>31.563483005871287</v>
      </c>
      <c r="AD80" s="101">
        <v>400.1035</v>
      </c>
      <c r="AE80" s="100">
        <f t="shared" si="494"/>
        <v>31.628935023609703</v>
      </c>
      <c r="AF80" s="101">
        <v>258.60629999999998</v>
      </c>
      <c r="AG80" s="100">
        <f t="shared" si="495"/>
        <v>31.671239837576255</v>
      </c>
      <c r="AH80" s="101">
        <v>167.1497</v>
      </c>
      <c r="AI80" s="100">
        <f t="shared" si="496"/>
        <v>31.698583475233438</v>
      </c>
      <c r="AJ80" s="101">
        <v>108.03700000000001</v>
      </c>
      <c r="AK80" s="100">
        <f t="shared" si="497"/>
        <v>31.716257001309579</v>
      </c>
      <c r="AL80" s="101">
        <v>69.829599999999999</v>
      </c>
      <c r="AM80" s="100">
        <f t="shared" si="498"/>
        <v>31.727680266084484</v>
      </c>
      <c r="AN80" s="101">
        <v>45.1342</v>
      </c>
      <c r="AO80" s="100">
        <f t="shared" si="499"/>
        <v>31.735063666777076</v>
      </c>
      <c r="AP80" s="101">
        <v>29.1724</v>
      </c>
      <c r="AQ80" s="100">
        <f t="shared" si="500"/>
        <v>31.739835913064031</v>
      </c>
      <c r="AR80" s="101">
        <v>18.855599999999999</v>
      </c>
      <c r="AS80" s="100">
        <f t="shared" si="501"/>
        <v>31.742920457602303</v>
      </c>
      <c r="AT80" s="101">
        <v>12.1873</v>
      </c>
      <c r="AU80" s="101">
        <f t="shared" si="502"/>
        <v>31.744914150173809</v>
      </c>
      <c r="AV80" s="101">
        <v>7.8772000000000002</v>
      </c>
      <c r="AW80" s="101">
        <f t="shared" si="503"/>
        <v>31.746202763330476</v>
      </c>
      <c r="AX80" s="101">
        <v>5.0914000000000001</v>
      </c>
      <c r="AY80" s="101">
        <f t="shared" si="504"/>
        <v>31.747035653827844</v>
      </c>
      <c r="AZ80" s="101">
        <v>3.2907999999999999</v>
      </c>
      <c r="BA80" s="101">
        <f t="shared" si="505"/>
        <v>31.747573988283737</v>
      </c>
      <c r="BB80" s="101">
        <v>2.1269999999999998</v>
      </c>
      <c r="BC80" s="101">
        <f t="shared" si="506"/>
        <v>31.74792193935572</v>
      </c>
      <c r="BD80" s="101">
        <v>1.3748</v>
      </c>
      <c r="BE80" s="101">
        <f t="shared" si="507"/>
        <v>31.748146839747712</v>
      </c>
      <c r="BF80" s="101">
        <v>0.88859999999999995</v>
      </c>
      <c r="BG80" s="101">
        <f t="shared" si="508"/>
        <v>31.748292203792172</v>
      </c>
      <c r="BH80" s="101">
        <v>0.57440000000000002</v>
      </c>
      <c r="BI80" s="101">
        <f t="shared" si="509"/>
        <v>31.748386168576257</v>
      </c>
      <c r="BJ80" s="171">
        <v>0.37119999999999997</v>
      </c>
      <c r="BK80" s="184">
        <f t="shared" si="510"/>
        <v>31.748446892336446</v>
      </c>
      <c r="BL80" s="184">
        <v>0.24</v>
      </c>
      <c r="BM80" s="184">
        <f t="shared" si="511"/>
        <v>31.748486153388292</v>
      </c>
      <c r="BN80" s="184">
        <v>0.15509999999999999</v>
      </c>
      <c r="BO80" s="184">
        <f t="shared" si="512"/>
        <v>31.748511525843046</v>
      </c>
      <c r="BP80" s="184">
        <v>0.1002</v>
      </c>
      <c r="BQ80" s="184">
        <f t="shared" si="513"/>
        <v>31.748527917332193</v>
      </c>
      <c r="BR80" s="171">
        <v>6.4799999999999996E-2</v>
      </c>
      <c r="BS80" s="185">
        <f t="shared" si="514"/>
        <v>31.748538517816193</v>
      </c>
      <c r="BT80" s="185">
        <v>4.19E-2</v>
      </c>
      <c r="BU80" s="185">
        <f t="shared" si="515"/>
        <v>31.748545372141496</v>
      </c>
      <c r="BV80" s="185">
        <v>2.7099999999999999E-2</v>
      </c>
      <c r="BW80" s="185">
        <f t="shared" si="516"/>
        <v>31.748549805368601</v>
      </c>
    </row>
    <row r="81" spans="1:75" ht="15" customHeight="1" x14ac:dyDescent="0.25">
      <c r="A81" s="42" t="s">
        <v>44</v>
      </c>
      <c r="B81" s="78">
        <v>6085</v>
      </c>
      <c r="C81" s="78">
        <v>17</v>
      </c>
      <c r="D81" s="86">
        <f>(LARGE('Annual Heat Inputs'!D81:K81,1)+LARGE('Annual Heat Inputs'!D81:K81,2)+LARGE('Annual Heat Inputs'!D81:K81,3))/3</f>
        <v>23016899.562333334</v>
      </c>
      <c r="E81" s="87">
        <v>1165162556</v>
      </c>
      <c r="F81" s="88">
        <f t="shared" si="240"/>
        <v>1.9754238963317093E-2</v>
      </c>
      <c r="G81" s="97">
        <v>105171</v>
      </c>
      <c r="H81" s="97">
        <f t="shared" si="351"/>
        <v>2077.5730660110221</v>
      </c>
      <c r="I81" s="97">
        <f>MIN(H81,'NOx Annual Emissions'!L81,'Annual NOx Consent Decree Caps '!D81,' Retirement Adjustments'!D81)</f>
        <v>1989</v>
      </c>
      <c r="J81" s="101">
        <v>31441.621800000001</v>
      </c>
      <c r="K81" s="101">
        <f t="shared" ref="K81:K84" si="517">I81</f>
        <v>1989</v>
      </c>
      <c r="L81" s="101">
        <v>20322.244699999999</v>
      </c>
      <c r="M81" s="101">
        <f t="shared" ref="M81:M84" si="518">K81</f>
        <v>1989</v>
      </c>
      <c r="N81" s="101">
        <v>13135.252200000001</v>
      </c>
      <c r="O81" s="101">
        <f t="shared" ref="O81:O84" si="519">M81</f>
        <v>1989</v>
      </c>
      <c r="P81" s="124">
        <v>8489.9503999999997</v>
      </c>
      <c r="Q81" s="101">
        <f t="shared" ref="Q81:Q84" si="520">O81</f>
        <v>1989</v>
      </c>
      <c r="R81" s="101">
        <v>5487.4665999999997</v>
      </c>
      <c r="S81" s="101">
        <f t="shared" ref="S81:S84" si="521">Q81</f>
        <v>1989</v>
      </c>
      <c r="T81" s="101">
        <v>3546.8157000000001</v>
      </c>
      <c r="U81" s="101">
        <f t="shared" ref="U81:U84" si="522">S81</f>
        <v>1989</v>
      </c>
      <c r="V81" s="101">
        <v>2292.4789999999998</v>
      </c>
      <c r="W81" s="101">
        <f t="shared" ref="W81:W84" si="523">U81</f>
        <v>1989</v>
      </c>
      <c r="X81" s="101">
        <v>1481.7402999999999</v>
      </c>
      <c r="Y81" s="101">
        <f t="shared" ref="Y81:Y84" si="524">W81</f>
        <v>1989</v>
      </c>
      <c r="Z81" s="101">
        <v>957.72059999999999</v>
      </c>
      <c r="AA81" s="101">
        <f t="shared" ref="AA81:AA84" si="525">Y81</f>
        <v>1989</v>
      </c>
      <c r="AB81" s="101">
        <v>619.0213</v>
      </c>
      <c r="AC81" s="101">
        <f t="shared" ref="AC81:AC84" si="526">AA81</f>
        <v>1989</v>
      </c>
      <c r="AD81" s="101">
        <v>400.1035</v>
      </c>
      <c r="AE81" s="101">
        <f t="shared" ref="AE81:AE84" si="527">AC81</f>
        <v>1989</v>
      </c>
      <c r="AF81" s="101">
        <v>258.60629999999998</v>
      </c>
      <c r="AG81" s="101">
        <f t="shared" ref="AG81:AG84" si="528">AE81</f>
        <v>1989</v>
      </c>
      <c r="AH81" s="101">
        <v>167.1497</v>
      </c>
      <c r="AI81" s="101">
        <f t="shared" ref="AI81:AI84" si="529">AG81</f>
        <v>1989</v>
      </c>
      <c r="AJ81" s="101">
        <v>108.03700000000001</v>
      </c>
      <c r="AK81" s="101">
        <f t="shared" ref="AK81:AK84" si="530">AI81</f>
        <v>1989</v>
      </c>
      <c r="AL81" s="101">
        <v>69.829599999999999</v>
      </c>
      <c r="AM81" s="101">
        <f t="shared" ref="AM81:AM84" si="531">AK81</f>
        <v>1989</v>
      </c>
      <c r="AN81" s="101">
        <v>45.1342</v>
      </c>
      <c r="AO81" s="101">
        <f t="shared" ref="AO81:AO84" si="532">AM81</f>
        <v>1989</v>
      </c>
      <c r="AP81" s="101">
        <v>29.1724</v>
      </c>
      <c r="AQ81" s="101">
        <f t="shared" ref="AQ81:AQ84" si="533">AO81</f>
        <v>1989</v>
      </c>
      <c r="AR81" s="101">
        <v>18.855599999999999</v>
      </c>
      <c r="AS81" s="101">
        <f t="shared" ref="AS81:AS84" si="534">AQ81</f>
        <v>1989</v>
      </c>
      <c r="AT81" s="101">
        <v>12.1873</v>
      </c>
      <c r="AU81" s="101">
        <f t="shared" ref="AU81:AU84" si="535">AS81</f>
        <v>1989</v>
      </c>
      <c r="AV81" s="101">
        <v>7.8772000000000002</v>
      </c>
      <c r="AW81" s="101">
        <f t="shared" ref="AW81:AW84" si="536">AU81</f>
        <v>1989</v>
      </c>
      <c r="AX81" s="101">
        <v>5.0914000000000001</v>
      </c>
      <c r="AY81" s="101">
        <f t="shared" ref="AY81:AY84" si="537">AW81</f>
        <v>1989</v>
      </c>
      <c r="AZ81" s="101">
        <v>3.2907999999999999</v>
      </c>
      <c r="BA81" s="101">
        <f t="shared" ref="BA81:BA84" si="538">AY81</f>
        <v>1989</v>
      </c>
      <c r="BB81" s="101">
        <v>2.1269999999999998</v>
      </c>
      <c r="BC81" s="101">
        <f t="shared" ref="BC81:BC84" si="539">BA81</f>
        <v>1989</v>
      </c>
      <c r="BD81" s="101">
        <v>1.3748</v>
      </c>
      <c r="BE81" s="101">
        <f t="shared" ref="BE81:BE84" si="540">BC81</f>
        <v>1989</v>
      </c>
      <c r="BF81" s="101">
        <v>0.88859999999999995</v>
      </c>
      <c r="BG81" s="101">
        <f t="shared" ref="BG81:BG84" si="541">BE81</f>
        <v>1989</v>
      </c>
      <c r="BH81" s="101">
        <v>0.57440000000000002</v>
      </c>
      <c r="BI81" s="101">
        <f t="shared" ref="BI81:BI84" si="542">BG81</f>
        <v>1989</v>
      </c>
      <c r="BJ81" s="171">
        <v>0.37119999999999997</v>
      </c>
      <c r="BK81" s="184">
        <f t="shared" ref="BK81:BK84" si="543">BI81</f>
        <v>1989</v>
      </c>
      <c r="BL81" s="184">
        <v>0.24</v>
      </c>
      <c r="BM81" s="184">
        <f t="shared" ref="BM81:BM84" si="544">BK81</f>
        <v>1989</v>
      </c>
      <c r="BN81" s="184">
        <v>0.15509999999999999</v>
      </c>
      <c r="BO81" s="184">
        <f t="shared" ref="BO81:BO84" si="545">BM81</f>
        <v>1989</v>
      </c>
      <c r="BP81" s="184">
        <v>0.1002</v>
      </c>
      <c r="BQ81" s="184">
        <f t="shared" ref="BQ81:BQ84" si="546">BO81</f>
        <v>1989</v>
      </c>
      <c r="BR81" s="171">
        <v>6.4799999999999996E-2</v>
      </c>
      <c r="BS81" s="185">
        <f t="shared" ref="BS81:BS84" si="547">BQ81</f>
        <v>1989</v>
      </c>
      <c r="BT81" s="185">
        <v>4.19E-2</v>
      </c>
      <c r="BU81" s="185">
        <f t="shared" ref="BU81:BU84" si="548">BS81</f>
        <v>1989</v>
      </c>
      <c r="BV81" s="185">
        <v>2.7099999999999999E-2</v>
      </c>
      <c r="BW81" s="185">
        <f t="shared" ref="BW81:BW84" si="549">BU81</f>
        <v>1989</v>
      </c>
    </row>
    <row r="82" spans="1:75" ht="15" customHeight="1" x14ac:dyDescent="0.25">
      <c r="A82" s="42" t="s">
        <v>44</v>
      </c>
      <c r="B82" s="78">
        <v>6085</v>
      </c>
      <c r="C82" s="78">
        <v>18</v>
      </c>
      <c r="D82" s="86">
        <f>(LARGE('Annual Heat Inputs'!D82:K82,1)+LARGE('Annual Heat Inputs'!D82:K82,2)+LARGE('Annual Heat Inputs'!D82:K82,3))/3</f>
        <v>26059177.621000003</v>
      </c>
      <c r="E82" s="87">
        <v>1165162556</v>
      </c>
      <c r="F82" s="88">
        <f t="shared" si="240"/>
        <v>2.2365272113155688E-2</v>
      </c>
      <c r="G82" s="97">
        <v>105171</v>
      </c>
      <c r="H82" s="97">
        <f t="shared" si="351"/>
        <v>2352.178033412697</v>
      </c>
      <c r="I82" s="97">
        <f>MIN(H82,'NOx Annual Emissions'!L82,'Annual NOx Consent Decree Caps '!D82,' Retirement Adjustments'!D82)</f>
        <v>2037</v>
      </c>
      <c r="J82" s="101">
        <v>31441.621800000001</v>
      </c>
      <c r="K82" s="101">
        <f t="shared" si="517"/>
        <v>2037</v>
      </c>
      <c r="L82" s="101">
        <v>20322.244699999999</v>
      </c>
      <c r="M82" s="101">
        <f t="shared" si="518"/>
        <v>2037</v>
      </c>
      <c r="N82" s="101">
        <v>13135.252200000001</v>
      </c>
      <c r="O82" s="101">
        <f t="shared" si="519"/>
        <v>2037</v>
      </c>
      <c r="P82" s="124">
        <v>8489.9503999999997</v>
      </c>
      <c r="Q82" s="101">
        <f t="shared" si="520"/>
        <v>2037</v>
      </c>
      <c r="R82" s="101">
        <v>5487.4665999999997</v>
      </c>
      <c r="S82" s="101">
        <f t="shared" si="521"/>
        <v>2037</v>
      </c>
      <c r="T82" s="101">
        <v>3546.8157000000001</v>
      </c>
      <c r="U82" s="101">
        <f t="shared" si="522"/>
        <v>2037</v>
      </c>
      <c r="V82" s="101">
        <v>2292.4789999999998</v>
      </c>
      <c r="W82" s="101">
        <f t="shared" si="523"/>
        <v>2037</v>
      </c>
      <c r="X82" s="101">
        <v>1481.7402999999999</v>
      </c>
      <c r="Y82" s="101">
        <f t="shared" si="524"/>
        <v>2037</v>
      </c>
      <c r="Z82" s="101">
        <v>957.72059999999999</v>
      </c>
      <c r="AA82" s="101">
        <f t="shared" si="525"/>
        <v>2037</v>
      </c>
      <c r="AB82" s="101">
        <v>619.0213</v>
      </c>
      <c r="AC82" s="101">
        <f t="shared" si="526"/>
        <v>2037</v>
      </c>
      <c r="AD82" s="101">
        <v>400.1035</v>
      </c>
      <c r="AE82" s="101">
        <f t="shared" si="527"/>
        <v>2037</v>
      </c>
      <c r="AF82" s="101">
        <v>258.60629999999998</v>
      </c>
      <c r="AG82" s="101">
        <f t="shared" si="528"/>
        <v>2037</v>
      </c>
      <c r="AH82" s="101">
        <v>167.1497</v>
      </c>
      <c r="AI82" s="101">
        <f t="shared" si="529"/>
        <v>2037</v>
      </c>
      <c r="AJ82" s="101">
        <v>108.03700000000001</v>
      </c>
      <c r="AK82" s="101">
        <f t="shared" si="530"/>
        <v>2037</v>
      </c>
      <c r="AL82" s="101">
        <v>69.829599999999999</v>
      </c>
      <c r="AM82" s="101">
        <f t="shared" si="531"/>
        <v>2037</v>
      </c>
      <c r="AN82" s="101">
        <v>45.1342</v>
      </c>
      <c r="AO82" s="101">
        <f t="shared" si="532"/>
        <v>2037</v>
      </c>
      <c r="AP82" s="101">
        <v>29.1724</v>
      </c>
      <c r="AQ82" s="101">
        <f t="shared" si="533"/>
        <v>2037</v>
      </c>
      <c r="AR82" s="101">
        <v>18.855599999999999</v>
      </c>
      <c r="AS82" s="101">
        <f t="shared" si="534"/>
        <v>2037</v>
      </c>
      <c r="AT82" s="101">
        <v>12.1873</v>
      </c>
      <c r="AU82" s="101">
        <f t="shared" si="535"/>
        <v>2037</v>
      </c>
      <c r="AV82" s="101">
        <v>7.8772000000000002</v>
      </c>
      <c r="AW82" s="101">
        <f t="shared" si="536"/>
        <v>2037</v>
      </c>
      <c r="AX82" s="101">
        <v>5.0914000000000001</v>
      </c>
      <c r="AY82" s="101">
        <f t="shared" si="537"/>
        <v>2037</v>
      </c>
      <c r="AZ82" s="101">
        <v>3.2907999999999999</v>
      </c>
      <c r="BA82" s="101">
        <f t="shared" si="538"/>
        <v>2037</v>
      </c>
      <c r="BB82" s="101">
        <v>2.1269999999999998</v>
      </c>
      <c r="BC82" s="101">
        <f t="shared" si="539"/>
        <v>2037</v>
      </c>
      <c r="BD82" s="101">
        <v>1.3748</v>
      </c>
      <c r="BE82" s="101">
        <f t="shared" si="540"/>
        <v>2037</v>
      </c>
      <c r="BF82" s="101">
        <v>0.88859999999999995</v>
      </c>
      <c r="BG82" s="101">
        <f t="shared" si="541"/>
        <v>2037</v>
      </c>
      <c r="BH82" s="101">
        <v>0.57440000000000002</v>
      </c>
      <c r="BI82" s="101">
        <f t="shared" si="542"/>
        <v>2037</v>
      </c>
      <c r="BJ82" s="171">
        <v>0.37119999999999997</v>
      </c>
      <c r="BK82" s="184">
        <f t="shared" si="543"/>
        <v>2037</v>
      </c>
      <c r="BL82" s="184">
        <v>0.24</v>
      </c>
      <c r="BM82" s="184">
        <f t="shared" si="544"/>
        <v>2037</v>
      </c>
      <c r="BN82" s="184">
        <v>0.15509999999999999</v>
      </c>
      <c r="BO82" s="184">
        <f t="shared" si="545"/>
        <v>2037</v>
      </c>
      <c r="BP82" s="184">
        <v>0.1002</v>
      </c>
      <c r="BQ82" s="184">
        <f t="shared" si="546"/>
        <v>2037</v>
      </c>
      <c r="BR82" s="171">
        <v>6.4799999999999996E-2</v>
      </c>
      <c r="BS82" s="185">
        <f t="shared" si="547"/>
        <v>2037</v>
      </c>
      <c r="BT82" s="185">
        <v>4.19E-2</v>
      </c>
      <c r="BU82" s="185">
        <f t="shared" si="548"/>
        <v>2037</v>
      </c>
      <c r="BV82" s="185">
        <v>2.7099999999999999E-2</v>
      </c>
      <c r="BW82" s="185">
        <f t="shared" si="549"/>
        <v>2037</v>
      </c>
    </row>
    <row r="83" spans="1:75" ht="15" customHeight="1" x14ac:dyDescent="0.25">
      <c r="A83" s="42" t="s">
        <v>47</v>
      </c>
      <c r="B83" s="78">
        <v>7335</v>
      </c>
      <c r="C83" s="84" t="s">
        <v>48</v>
      </c>
      <c r="D83" s="86">
        <f>(LARGE('Annual Heat Inputs'!D83:K83,1)+LARGE('Annual Heat Inputs'!D83:K83,2)+LARGE('Annual Heat Inputs'!D83:K83,3))/3</f>
        <v>63455.224999999999</v>
      </c>
      <c r="E83" s="87">
        <v>1165162556</v>
      </c>
      <c r="F83" s="88">
        <f t="shared" si="240"/>
        <v>5.4460405265546481E-5</v>
      </c>
      <c r="G83" s="97">
        <v>105171</v>
      </c>
      <c r="H83" s="97">
        <f t="shared" si="351"/>
        <v>5.7276552821827886</v>
      </c>
      <c r="I83" s="97">
        <f>MIN(H83,'NOx Annual Emissions'!L83,'Annual NOx Consent Decree Caps '!D83,' Retirement Adjustments'!D83)</f>
        <v>5.6360000000000001</v>
      </c>
      <c r="J83" s="101">
        <v>31441.621800000001</v>
      </c>
      <c r="K83" s="178">
        <f t="shared" si="517"/>
        <v>5.6360000000000001</v>
      </c>
      <c r="L83" s="178">
        <v>20322.244699999999</v>
      </c>
      <c r="M83" s="178">
        <f t="shared" si="518"/>
        <v>5.6360000000000001</v>
      </c>
      <c r="N83" s="178">
        <v>13135.252200000001</v>
      </c>
      <c r="O83" s="178">
        <f t="shared" si="519"/>
        <v>5.6360000000000001</v>
      </c>
      <c r="P83" s="179">
        <v>8489.9503999999997</v>
      </c>
      <c r="Q83" s="178">
        <f t="shared" si="520"/>
        <v>5.6360000000000001</v>
      </c>
      <c r="R83" s="178">
        <v>5487.4665999999997</v>
      </c>
      <c r="S83" s="178">
        <f t="shared" si="521"/>
        <v>5.6360000000000001</v>
      </c>
      <c r="T83" s="178">
        <v>3546.8157000000001</v>
      </c>
      <c r="U83" s="179">
        <f t="shared" si="522"/>
        <v>5.6360000000000001</v>
      </c>
      <c r="V83" s="178">
        <v>2292.4789999999998</v>
      </c>
      <c r="W83" s="178">
        <f t="shared" si="523"/>
        <v>5.6360000000000001</v>
      </c>
      <c r="X83" s="178">
        <v>1481.7402999999999</v>
      </c>
      <c r="Y83" s="178">
        <f t="shared" si="524"/>
        <v>5.6360000000000001</v>
      </c>
      <c r="Z83" s="178">
        <v>957.72059999999999</v>
      </c>
      <c r="AA83" s="178">
        <f t="shared" si="525"/>
        <v>5.6360000000000001</v>
      </c>
      <c r="AB83" s="178">
        <v>619.0213</v>
      </c>
      <c r="AC83" s="178">
        <f t="shared" si="526"/>
        <v>5.6360000000000001</v>
      </c>
      <c r="AD83" s="178">
        <v>400.1035</v>
      </c>
      <c r="AE83" s="178">
        <f t="shared" si="527"/>
        <v>5.6360000000000001</v>
      </c>
      <c r="AF83" s="178">
        <v>258.60629999999998</v>
      </c>
      <c r="AG83" s="178">
        <f t="shared" si="528"/>
        <v>5.6360000000000001</v>
      </c>
      <c r="AH83" s="178">
        <v>167.1497</v>
      </c>
      <c r="AI83" s="178">
        <f t="shared" si="529"/>
        <v>5.6360000000000001</v>
      </c>
      <c r="AJ83" s="178">
        <v>108.03700000000001</v>
      </c>
      <c r="AK83" s="178">
        <f t="shared" si="530"/>
        <v>5.6360000000000001</v>
      </c>
      <c r="AL83" s="178">
        <v>69.829599999999999</v>
      </c>
      <c r="AM83" s="178">
        <f t="shared" si="531"/>
        <v>5.6360000000000001</v>
      </c>
      <c r="AN83" s="178">
        <v>45.1342</v>
      </c>
      <c r="AO83" s="178">
        <f t="shared" si="532"/>
        <v>5.6360000000000001</v>
      </c>
      <c r="AP83" s="178">
        <v>29.1724</v>
      </c>
      <c r="AQ83" s="178">
        <f t="shared" si="533"/>
        <v>5.6360000000000001</v>
      </c>
      <c r="AR83" s="178">
        <v>18.855599999999999</v>
      </c>
      <c r="AS83" s="178">
        <f t="shared" si="534"/>
        <v>5.6360000000000001</v>
      </c>
      <c r="AT83" s="178">
        <v>12.1873</v>
      </c>
      <c r="AU83" s="178">
        <f t="shared" si="535"/>
        <v>5.6360000000000001</v>
      </c>
      <c r="AV83" s="178">
        <v>7.8772000000000002</v>
      </c>
      <c r="AW83" s="178">
        <f t="shared" si="536"/>
        <v>5.6360000000000001</v>
      </c>
      <c r="AX83" s="178">
        <v>5.0914000000000001</v>
      </c>
      <c r="AY83" s="178">
        <f t="shared" si="537"/>
        <v>5.6360000000000001</v>
      </c>
      <c r="AZ83" s="178">
        <v>3.2907999999999999</v>
      </c>
      <c r="BA83" s="178">
        <f t="shared" si="538"/>
        <v>5.6360000000000001</v>
      </c>
      <c r="BB83" s="178">
        <v>2.1269999999999998</v>
      </c>
      <c r="BC83" s="178">
        <f t="shared" si="539"/>
        <v>5.6360000000000001</v>
      </c>
      <c r="BD83" s="178">
        <v>1.3748</v>
      </c>
      <c r="BE83" s="178">
        <f t="shared" si="540"/>
        <v>5.6360000000000001</v>
      </c>
      <c r="BF83" s="178">
        <v>0.88859999999999995</v>
      </c>
      <c r="BG83" s="178">
        <f t="shared" si="541"/>
        <v>5.6360000000000001</v>
      </c>
      <c r="BH83" s="178">
        <v>0.57440000000000002</v>
      </c>
      <c r="BI83" s="178">
        <f t="shared" si="542"/>
        <v>5.6360000000000001</v>
      </c>
      <c r="BJ83" s="171">
        <v>0.37119999999999997</v>
      </c>
      <c r="BK83" s="184">
        <f t="shared" si="543"/>
        <v>5.6360000000000001</v>
      </c>
      <c r="BL83" s="184">
        <v>0.24</v>
      </c>
      <c r="BM83" s="184">
        <f t="shared" si="544"/>
        <v>5.6360000000000001</v>
      </c>
      <c r="BN83" s="184">
        <v>0.15509999999999999</v>
      </c>
      <c r="BO83" s="184">
        <f t="shared" si="545"/>
        <v>5.6360000000000001</v>
      </c>
      <c r="BP83" s="184">
        <v>0.1002</v>
      </c>
      <c r="BQ83" s="184">
        <f t="shared" si="546"/>
        <v>5.6360000000000001</v>
      </c>
      <c r="BR83" s="171">
        <v>6.4799999999999996E-2</v>
      </c>
      <c r="BS83" s="185">
        <f t="shared" si="547"/>
        <v>5.6360000000000001</v>
      </c>
      <c r="BT83" s="185">
        <v>4.19E-2</v>
      </c>
      <c r="BU83" s="185">
        <f t="shared" si="548"/>
        <v>5.6360000000000001</v>
      </c>
      <c r="BV83" s="185">
        <v>2.7099999999999999E-2</v>
      </c>
      <c r="BW83" s="185">
        <f t="shared" si="549"/>
        <v>5.6360000000000001</v>
      </c>
    </row>
    <row r="84" spans="1:75" ht="15" customHeight="1" x14ac:dyDescent="0.25">
      <c r="A84" s="42" t="s">
        <v>47</v>
      </c>
      <c r="B84" s="78">
        <v>7335</v>
      </c>
      <c r="C84" s="84" t="s">
        <v>49</v>
      </c>
      <c r="D84" s="86">
        <f>(LARGE('Annual Heat Inputs'!D84:K84,1)+LARGE('Annual Heat Inputs'!D84:K84,2)+LARGE('Annual Heat Inputs'!D84:K84,3))/3</f>
        <v>60021.049999999996</v>
      </c>
      <c r="E84" s="87">
        <v>1165162556</v>
      </c>
      <c r="F84" s="88">
        <f t="shared" si="240"/>
        <v>5.1513026822671084E-5</v>
      </c>
      <c r="G84" s="97">
        <v>105171</v>
      </c>
      <c r="H84" s="97">
        <f t="shared" si="351"/>
        <v>5.4176765439671408</v>
      </c>
      <c r="I84" s="97">
        <f>MIN(H84,'NOx Annual Emissions'!L84,'Annual NOx Consent Decree Caps '!D84,' Retirement Adjustments'!D84)</f>
        <v>5.3259999999999996</v>
      </c>
      <c r="J84" s="101">
        <v>31441.621800000001</v>
      </c>
      <c r="K84" s="178">
        <f t="shared" si="517"/>
        <v>5.3259999999999996</v>
      </c>
      <c r="L84" s="178">
        <v>20322.244699999999</v>
      </c>
      <c r="M84" s="141">
        <f t="shared" si="518"/>
        <v>5.3259999999999996</v>
      </c>
      <c r="N84" s="178">
        <v>13135.252200000001</v>
      </c>
      <c r="O84" s="141">
        <f t="shared" si="519"/>
        <v>5.3259999999999996</v>
      </c>
      <c r="P84" s="179">
        <v>8489.9503999999997</v>
      </c>
      <c r="Q84" s="141">
        <f t="shared" si="520"/>
        <v>5.3259999999999996</v>
      </c>
      <c r="R84" s="178">
        <v>5487.4665999999997</v>
      </c>
      <c r="S84" s="141">
        <f t="shared" si="521"/>
        <v>5.3259999999999996</v>
      </c>
      <c r="T84" s="178">
        <v>3546.8157000000001</v>
      </c>
      <c r="U84" s="141">
        <f t="shared" si="522"/>
        <v>5.3259999999999996</v>
      </c>
      <c r="V84" s="178">
        <v>2292.4789999999998</v>
      </c>
      <c r="W84" s="141">
        <f t="shared" si="523"/>
        <v>5.3259999999999996</v>
      </c>
      <c r="X84" s="178">
        <v>1481.7402999999999</v>
      </c>
      <c r="Y84" s="141">
        <f t="shared" si="524"/>
        <v>5.3259999999999996</v>
      </c>
      <c r="Z84" s="178">
        <v>957.72059999999999</v>
      </c>
      <c r="AA84" s="141">
        <f t="shared" si="525"/>
        <v>5.3259999999999996</v>
      </c>
      <c r="AB84" s="178">
        <v>619.0213</v>
      </c>
      <c r="AC84" s="141">
        <f t="shared" si="526"/>
        <v>5.3259999999999996</v>
      </c>
      <c r="AD84" s="178">
        <v>400.1035</v>
      </c>
      <c r="AE84" s="141">
        <f t="shared" si="527"/>
        <v>5.3259999999999996</v>
      </c>
      <c r="AF84" s="178">
        <v>258.60629999999998</v>
      </c>
      <c r="AG84" s="141">
        <f t="shared" si="528"/>
        <v>5.3259999999999996</v>
      </c>
      <c r="AH84" s="178">
        <v>167.1497</v>
      </c>
      <c r="AI84" s="178">
        <f t="shared" si="529"/>
        <v>5.3259999999999996</v>
      </c>
      <c r="AJ84" s="178">
        <v>108.03700000000001</v>
      </c>
      <c r="AK84" s="178">
        <f t="shared" si="530"/>
        <v>5.3259999999999996</v>
      </c>
      <c r="AL84" s="178">
        <v>69.829599999999999</v>
      </c>
      <c r="AM84" s="178">
        <f t="shared" si="531"/>
        <v>5.3259999999999996</v>
      </c>
      <c r="AN84" s="178">
        <v>45.1342</v>
      </c>
      <c r="AO84" s="178">
        <f t="shared" si="532"/>
        <v>5.3259999999999996</v>
      </c>
      <c r="AP84" s="178">
        <v>29.1724</v>
      </c>
      <c r="AQ84" s="178">
        <f t="shared" si="533"/>
        <v>5.3259999999999996</v>
      </c>
      <c r="AR84" s="178">
        <v>18.855599999999999</v>
      </c>
      <c r="AS84" s="178">
        <f t="shared" si="534"/>
        <v>5.3259999999999996</v>
      </c>
      <c r="AT84" s="178">
        <v>12.1873</v>
      </c>
      <c r="AU84" s="178">
        <f t="shared" si="535"/>
        <v>5.3259999999999996</v>
      </c>
      <c r="AV84" s="178">
        <v>7.8772000000000002</v>
      </c>
      <c r="AW84" s="178">
        <f t="shared" si="536"/>
        <v>5.3259999999999996</v>
      </c>
      <c r="AX84" s="178">
        <v>5.0914000000000001</v>
      </c>
      <c r="AY84" s="178">
        <f t="shared" si="537"/>
        <v>5.3259999999999996</v>
      </c>
      <c r="AZ84" s="178">
        <v>3.2907999999999999</v>
      </c>
      <c r="BA84" s="178">
        <f t="shared" si="538"/>
        <v>5.3259999999999996</v>
      </c>
      <c r="BB84" s="178">
        <v>2.1269999999999998</v>
      </c>
      <c r="BC84" s="178">
        <f t="shared" si="539"/>
        <v>5.3259999999999996</v>
      </c>
      <c r="BD84" s="178">
        <v>1.3748</v>
      </c>
      <c r="BE84" s="178">
        <f t="shared" si="540"/>
        <v>5.3259999999999996</v>
      </c>
      <c r="BF84" s="178">
        <v>0.88859999999999995</v>
      </c>
      <c r="BG84" s="178">
        <f t="shared" si="541"/>
        <v>5.3259999999999996</v>
      </c>
      <c r="BH84" s="178">
        <v>0.57440000000000002</v>
      </c>
      <c r="BI84" s="178">
        <f t="shared" si="542"/>
        <v>5.3259999999999996</v>
      </c>
      <c r="BJ84" s="171">
        <v>0.37119999999999997</v>
      </c>
      <c r="BK84" s="184">
        <f t="shared" si="543"/>
        <v>5.3259999999999996</v>
      </c>
      <c r="BL84" s="184">
        <v>0.24</v>
      </c>
      <c r="BM84" s="184">
        <f t="shared" si="544"/>
        <v>5.3259999999999996</v>
      </c>
      <c r="BN84" s="184">
        <v>0.15509999999999999</v>
      </c>
      <c r="BO84" s="184">
        <f t="shared" si="545"/>
        <v>5.3259999999999996</v>
      </c>
      <c r="BP84" s="184">
        <v>0.1002</v>
      </c>
      <c r="BQ84" s="184">
        <f t="shared" si="546"/>
        <v>5.3259999999999996</v>
      </c>
      <c r="BR84" s="171">
        <v>6.4799999999999996E-2</v>
      </c>
      <c r="BS84" s="185">
        <f t="shared" si="547"/>
        <v>5.3259999999999996</v>
      </c>
      <c r="BT84" s="185">
        <v>4.19E-2</v>
      </c>
      <c r="BU84" s="185">
        <f t="shared" si="548"/>
        <v>5.3259999999999996</v>
      </c>
      <c r="BV84" s="185">
        <v>2.7099999999999999E-2</v>
      </c>
      <c r="BW84" s="185">
        <f t="shared" si="549"/>
        <v>5.3259999999999996</v>
      </c>
    </row>
    <row r="85" spans="1:75" ht="15" customHeight="1" x14ac:dyDescent="0.25">
      <c r="A85" s="42" t="s">
        <v>50</v>
      </c>
      <c r="B85" s="78">
        <v>6166</v>
      </c>
      <c r="C85" s="84" t="s">
        <v>51</v>
      </c>
      <c r="D85" s="86">
        <f>(LARGE('Annual Heat Inputs'!D85:K85,1)+LARGE('Annual Heat Inputs'!D85:K85,2)+LARGE('Annual Heat Inputs'!D85:K85,3))/3</f>
        <v>80259653.848000005</v>
      </c>
      <c r="E85" s="87">
        <v>1165162556</v>
      </c>
      <c r="F85" s="88">
        <f t="shared" si="240"/>
        <v>6.8882795310150707E-2</v>
      </c>
      <c r="G85" s="97">
        <v>105171</v>
      </c>
      <c r="H85" s="97">
        <f t="shared" si="351"/>
        <v>7244.4724655638602</v>
      </c>
      <c r="I85" s="97">
        <f>MIN(H85,'NOx Annual Emissions'!L85,'Annual NOx Consent Decree Caps '!D85,' Retirement Adjustments'!D85)</f>
        <v>7244.4724655638602</v>
      </c>
      <c r="J85" s="101">
        <v>31441.621800000001</v>
      </c>
      <c r="K85" s="101">
        <f t="shared" ref="K85:K86" si="550">PRODUCT(F85,J85)+H85</f>
        <v>9410.2592642324325</v>
      </c>
      <c r="L85" s="101">
        <v>20322.244699999999</v>
      </c>
      <c r="M85" s="101">
        <f t="shared" ref="M85:M86" si="551">PRODUCT(F85,L85)+K85</f>
        <v>10810.112286145328</v>
      </c>
      <c r="N85" s="101">
        <v>13135.252200000001</v>
      </c>
      <c r="O85" s="101">
        <f t="shared" ref="O85:O86" si="552">PRODUCT(F85,N85)+M85</f>
        <v>11714.905174785135</v>
      </c>
      <c r="P85" s="124">
        <v>8489.9503999999997</v>
      </c>
      <c r="Q85" s="101">
        <f t="shared" ref="Q85:Q86" si="553">PRODUCT(F85,P85)+O85</f>
        <v>12299.716690381667</v>
      </c>
      <c r="R85" s="101">
        <v>5487.4665999999997</v>
      </c>
      <c r="S85" s="101">
        <f t="shared" ref="S85:S86" si="554">PRODUCT(F85,R85)+Q85</f>
        <v>12677.708728960755</v>
      </c>
      <c r="T85" s="101">
        <v>3546.8157000000001</v>
      </c>
      <c r="U85" s="101">
        <f t="shared" ref="U85:U86" si="555">PRODUCT(F85,T85)+S85</f>
        <v>12922.023308826685</v>
      </c>
      <c r="V85" s="101">
        <v>2292.4789999999998</v>
      </c>
      <c r="W85" s="101">
        <f t="shared" ref="W85:W86" si="556">PRODUCT(F85,V85)+U85</f>
        <v>13079.935670536504</v>
      </c>
      <c r="X85" s="101">
        <v>1481.7402999999999</v>
      </c>
      <c r="Y85" s="101">
        <f t="shared" ref="Y85:Y86" si="557">PRODUCT(F85,X85)+W85</f>
        <v>13182.002084324205</v>
      </c>
      <c r="Z85" s="101">
        <v>957.72059999999999</v>
      </c>
      <c r="AA85" s="101">
        <f t="shared" ref="AA85:AA86" si="558">PRODUCT(F85,Z85)+Y85</f>
        <v>13247.972556378319</v>
      </c>
      <c r="AB85" s="101">
        <v>619.0213</v>
      </c>
      <c r="AC85" s="101">
        <f t="shared" ref="AC85:AC86" si="559">PRODUCT(F85,AB85)+AA85</f>
        <v>13290.612473878842</v>
      </c>
      <c r="AD85" s="101">
        <v>400.1035</v>
      </c>
      <c r="AE85" s="101">
        <f t="shared" ref="AE85:AE86" si="560">PRODUCT(F85,AD85)+AC85</f>
        <v>13318.172721372217</v>
      </c>
      <c r="AF85" s="101">
        <v>258.60629999999998</v>
      </c>
      <c r="AG85" s="101">
        <f t="shared" ref="AG85:AG86" si="561">PRODUCT(F85,AF85)+AE85</f>
        <v>13335.986246201033</v>
      </c>
      <c r="AH85" s="101">
        <v>167.1497</v>
      </c>
      <c r="AI85" s="101">
        <f t="shared" ref="AI85:AI86" si="562">PRODUCT(F85,AH85)+AG85</f>
        <v>13347.499984772287</v>
      </c>
      <c r="AJ85" s="101">
        <v>108.03700000000001</v>
      </c>
      <c r="AK85" s="101">
        <f t="shared" ref="AK85:AK86" si="563">PRODUCT(F85,AJ85)+AI85</f>
        <v>13354.941875329208</v>
      </c>
      <c r="AL85" s="101">
        <v>69.829599999999999</v>
      </c>
      <c r="AM85" s="101">
        <f t="shared" ref="AM85:AM86" si="564">PRODUCT(F85,AL85)+AK85</f>
        <v>13359.751933372598</v>
      </c>
      <c r="AN85" s="101">
        <v>45.1342</v>
      </c>
      <c r="AO85" s="101">
        <f t="shared" ref="AO85:AO86" si="565">PRODUCT(F85,AN85)+AM85</f>
        <v>13362.860903232686</v>
      </c>
      <c r="AP85" s="101">
        <v>29.1724</v>
      </c>
      <c r="AQ85" s="101">
        <f t="shared" ref="AQ85:AQ86" si="566">PRODUCT(F85,AP85)+AO85</f>
        <v>13364.870379690592</v>
      </c>
      <c r="AR85" s="101">
        <v>18.855599999999999</v>
      </c>
      <c r="AS85" s="101">
        <f t="shared" ref="AS85:AS86" si="567">PRODUCT(F85,AR85)+AQ85</f>
        <v>13366.169206125842</v>
      </c>
      <c r="AT85" s="101">
        <v>12.1873</v>
      </c>
      <c r="AU85" s="101">
        <f t="shared" ref="AU85:AU86" si="568">PRODUCT(F85,AT85)+AS85</f>
        <v>13367.008701417126</v>
      </c>
      <c r="AV85" s="101">
        <v>7.8772000000000002</v>
      </c>
      <c r="AW85" s="101">
        <f t="shared" ref="AW85:AW86" si="569">PRODUCT(F85,AV85)+AU85</f>
        <v>13367.551304972343</v>
      </c>
      <c r="AX85" s="101">
        <v>5.0914000000000001</v>
      </c>
      <c r="AY85" s="101">
        <f t="shared" ref="AY85:AY86" si="570">PRODUCT(F85,AX85)+AW85</f>
        <v>13367.902014836385</v>
      </c>
      <c r="AZ85" s="101">
        <v>3.2907999999999999</v>
      </c>
      <c r="BA85" s="101">
        <f t="shared" ref="BA85:BA86" si="571">PRODUCT(F85,AZ85)+AY85</f>
        <v>13368.128694339191</v>
      </c>
      <c r="BB85" s="101">
        <v>2.1269999999999998</v>
      </c>
      <c r="BC85" s="101">
        <f t="shared" ref="BC85:BC86" si="572">PRODUCT(F85,BB85)+BA85</f>
        <v>13368.275208044815</v>
      </c>
      <c r="BD85" s="101">
        <v>1.3748</v>
      </c>
      <c r="BE85" s="101">
        <f t="shared" ref="BE85:BE86" si="573">PRODUCT(F85,BD85)+BC85</f>
        <v>13368.369908111808</v>
      </c>
      <c r="BF85" s="101">
        <v>0.88859999999999995</v>
      </c>
      <c r="BG85" s="101">
        <f t="shared" ref="BG85:BG86" si="574">PRODUCT(F85,BF85)+BE85</f>
        <v>13368.431117363722</v>
      </c>
      <c r="BH85" s="101">
        <v>0.57440000000000002</v>
      </c>
      <c r="BI85" s="101">
        <f t="shared" ref="BI85:BI86" si="575">PRODUCT(F85,BH85)+BG85</f>
        <v>13368.470683641348</v>
      </c>
      <c r="BJ85" s="171">
        <v>0.37119999999999997</v>
      </c>
      <c r="BK85" s="184">
        <f t="shared" ref="BK85:BK86" si="576">PRODUCT(F85,BJ85)+BI85</f>
        <v>13368.496252934967</v>
      </c>
      <c r="BL85" s="184">
        <v>0.24</v>
      </c>
      <c r="BM85" s="184">
        <f t="shared" ref="BM85:BM86" si="577">PRODUCT(F85,BL85)+BK85</f>
        <v>13368.512784805842</v>
      </c>
      <c r="BN85" s="184">
        <v>0.15509999999999999</v>
      </c>
      <c r="BO85" s="184">
        <f t="shared" ref="BO85:BO86" si="578">PRODUCT(F85,BN85)+BM85</f>
        <v>13368.523468527395</v>
      </c>
      <c r="BP85" s="184">
        <v>0.1002</v>
      </c>
      <c r="BQ85" s="184">
        <f t="shared" ref="BQ85:BQ86" si="579">PRODUCT(F85,BP85)+BO85</f>
        <v>13368.530370583485</v>
      </c>
      <c r="BR85" s="171">
        <v>6.4799999999999996E-2</v>
      </c>
      <c r="BS85" s="185">
        <f t="shared" ref="BS85:BS86" si="580">PRODUCT(F85,BR85)+BQ85</f>
        <v>13368.53483418862</v>
      </c>
      <c r="BT85" s="185">
        <v>4.19E-2</v>
      </c>
      <c r="BU85" s="185">
        <f t="shared" ref="BU85:BU86" si="581">PRODUCT(F85,BT85)+BS85</f>
        <v>13368.537720377744</v>
      </c>
      <c r="BV85" s="185">
        <v>2.7099999999999999E-2</v>
      </c>
      <c r="BW85" s="185">
        <f t="shared" ref="BW85:BW86" si="582">PRODUCT(F85,BV85)+BU85</f>
        <v>13368.539587101497</v>
      </c>
    </row>
    <row r="86" spans="1:75" ht="15" customHeight="1" x14ac:dyDescent="0.25">
      <c r="A86" s="42" t="s">
        <v>50</v>
      </c>
      <c r="B86" s="78">
        <v>6166</v>
      </c>
      <c r="C86" s="84" t="s">
        <v>52</v>
      </c>
      <c r="D86" s="86">
        <f>(LARGE('Annual Heat Inputs'!D86:K86,1)+LARGE('Annual Heat Inputs'!D86:K86,2)+LARGE('Annual Heat Inputs'!D86:K86,3))/3</f>
        <v>69901408.165999994</v>
      </c>
      <c r="E86" s="87">
        <v>1165162556</v>
      </c>
      <c r="F86" s="88">
        <f t="shared" si="240"/>
        <v>5.999283774271922E-2</v>
      </c>
      <c r="G86" s="97">
        <v>105171</v>
      </c>
      <c r="H86" s="97">
        <f t="shared" si="351"/>
        <v>6309.5067382395227</v>
      </c>
      <c r="I86" s="97">
        <f>MIN(H86,'NOx Annual Emissions'!L86,'Annual NOx Consent Decree Caps '!D86,' Retirement Adjustments'!D86)</f>
        <v>6309.5067382395227</v>
      </c>
      <c r="J86" s="101">
        <v>31441.621800000001</v>
      </c>
      <c r="K86" s="101">
        <f t="shared" si="550"/>
        <v>8195.7788532548657</v>
      </c>
      <c r="L86" s="101">
        <v>20322.244699999999</v>
      </c>
      <c r="M86" s="101">
        <f t="shared" si="551"/>
        <v>9414.9679821098016</v>
      </c>
      <c r="N86" s="101">
        <v>13135.252200000001</v>
      </c>
      <c r="O86" s="101">
        <f t="shared" si="552"/>
        <v>10202.989036054098</v>
      </c>
      <c r="P86" s="124">
        <v>8489.9503999999997</v>
      </c>
      <c r="Q86" s="101">
        <f t="shared" si="553"/>
        <v>10712.325252845032</v>
      </c>
      <c r="R86" s="101">
        <v>5487.4665999999997</v>
      </c>
      <c r="S86" s="101">
        <f t="shared" si="554"/>
        <v>11041.533946197424</v>
      </c>
      <c r="T86" s="101">
        <v>3546.8157000000001</v>
      </c>
      <c r="U86" s="101">
        <f t="shared" si="555"/>
        <v>11254.317484990852</v>
      </c>
      <c r="V86" s="101">
        <v>2292.4789999999998</v>
      </c>
      <c r="W86" s="101">
        <f t="shared" si="556"/>
        <v>11391.849805666443</v>
      </c>
      <c r="X86" s="101">
        <v>1481.7402999999999</v>
      </c>
      <c r="Y86" s="101">
        <f t="shared" si="557"/>
        <v>11480.743611061191</v>
      </c>
      <c r="Z86" s="101">
        <v>957.72059999999999</v>
      </c>
      <c r="AA86" s="101">
        <f t="shared" si="558"/>
        <v>11538.19998761985</v>
      </c>
      <c r="AB86" s="101">
        <v>619.0213</v>
      </c>
      <c r="AC86" s="101">
        <f t="shared" si="559"/>
        <v>11575.336832030036</v>
      </c>
      <c r="AD86" s="101">
        <v>400.1035</v>
      </c>
      <c r="AE86" s="101">
        <f t="shared" si="560"/>
        <v>11599.340176385829</v>
      </c>
      <c r="AF86" s="101">
        <v>258.60629999999998</v>
      </c>
      <c r="AG86" s="101">
        <f t="shared" si="561"/>
        <v>11614.854702180974</v>
      </c>
      <c r="AH86" s="101">
        <v>167.1497</v>
      </c>
      <c r="AI86" s="101">
        <f t="shared" si="562"/>
        <v>11624.882487011817</v>
      </c>
      <c r="AJ86" s="101">
        <v>108.03700000000001</v>
      </c>
      <c r="AK86" s="101">
        <f t="shared" si="563"/>
        <v>11631.363933223027</v>
      </c>
      <c r="AL86" s="101">
        <v>69.829599999999999</v>
      </c>
      <c r="AM86" s="101">
        <f t="shared" si="564"/>
        <v>11635.553209085465</v>
      </c>
      <c r="AN86" s="101">
        <v>45.1342</v>
      </c>
      <c r="AO86" s="101">
        <f t="shared" si="565"/>
        <v>11638.260937822712</v>
      </c>
      <c r="AP86" s="101">
        <v>29.1724</v>
      </c>
      <c r="AQ86" s="101">
        <f t="shared" si="566"/>
        <v>11640.011072882477</v>
      </c>
      <c r="AR86" s="101">
        <v>18.855599999999999</v>
      </c>
      <c r="AS86" s="101">
        <f t="shared" si="567"/>
        <v>11641.142273833819</v>
      </c>
      <c r="AT86" s="101">
        <v>12.1873</v>
      </c>
      <c r="AU86" s="101">
        <f t="shared" si="568"/>
        <v>11641.873424545242</v>
      </c>
      <c r="AV86" s="101">
        <v>7.8772000000000002</v>
      </c>
      <c r="AW86" s="101">
        <f t="shared" si="569"/>
        <v>11642.346000126709</v>
      </c>
      <c r="AX86" s="101">
        <v>5.0914000000000001</v>
      </c>
      <c r="AY86" s="101">
        <f t="shared" si="570"/>
        <v>11642.651447660792</v>
      </c>
      <c r="AZ86" s="101">
        <v>3.2907999999999999</v>
      </c>
      <c r="BA86" s="101">
        <f t="shared" si="571"/>
        <v>11642.848872091236</v>
      </c>
      <c r="BB86" s="101">
        <v>2.1269999999999998</v>
      </c>
      <c r="BC86" s="101">
        <f t="shared" si="572"/>
        <v>11642.976476857115</v>
      </c>
      <c r="BD86" s="101">
        <v>1.3748</v>
      </c>
      <c r="BE86" s="101">
        <f t="shared" si="573"/>
        <v>11643.058955010443</v>
      </c>
      <c r="BF86" s="101">
        <v>0.88859999999999995</v>
      </c>
      <c r="BG86" s="101">
        <f t="shared" si="574"/>
        <v>11643.112264646061</v>
      </c>
      <c r="BH86" s="101">
        <v>0.57440000000000002</v>
      </c>
      <c r="BI86" s="101">
        <f t="shared" si="575"/>
        <v>11643.14672453206</v>
      </c>
      <c r="BJ86" s="171">
        <v>0.37119999999999997</v>
      </c>
      <c r="BK86" s="184">
        <f t="shared" si="576"/>
        <v>11643.168993873431</v>
      </c>
      <c r="BL86" s="184">
        <v>0.24</v>
      </c>
      <c r="BM86" s="184">
        <f t="shared" si="577"/>
        <v>11643.183392154489</v>
      </c>
      <c r="BN86" s="184">
        <v>0.15509999999999999</v>
      </c>
      <c r="BO86" s="184">
        <f t="shared" si="578"/>
        <v>11643.192697043623</v>
      </c>
      <c r="BP86" s="184">
        <v>0.1002</v>
      </c>
      <c r="BQ86" s="184">
        <f t="shared" si="579"/>
        <v>11643.198708325965</v>
      </c>
      <c r="BR86" s="171">
        <v>6.4799999999999996E-2</v>
      </c>
      <c r="BS86" s="185">
        <f t="shared" si="580"/>
        <v>11643.202595861851</v>
      </c>
      <c r="BT86" s="185">
        <v>4.19E-2</v>
      </c>
      <c r="BU86" s="185">
        <f t="shared" si="581"/>
        <v>11643.205109561752</v>
      </c>
      <c r="BV86" s="185">
        <v>2.7099999999999999E-2</v>
      </c>
      <c r="BW86" s="185">
        <f t="shared" si="582"/>
        <v>11643.206735367654</v>
      </c>
    </row>
    <row r="87" spans="1:75" s="167" customFormat="1" ht="15" customHeight="1" x14ac:dyDescent="0.25">
      <c r="A87" s="171" t="s">
        <v>161</v>
      </c>
      <c r="B87" s="171">
        <v>57794</v>
      </c>
      <c r="C87" s="106" t="s">
        <v>162</v>
      </c>
      <c r="D87" s="86">
        <f>(LARGE('Annual Heat Inputs'!D87:K87,1)+LARGE('Annual Heat Inputs'!D87:K87,2)+LARGE('Annual Heat Inputs'!D87:K87,3))/3</f>
        <v>16058962.255333334</v>
      </c>
      <c r="E87" s="87">
        <v>1165162556</v>
      </c>
      <c r="F87" s="107">
        <f t="shared" ref="F87:F88" si="583">D87/E87</f>
        <v>1.3782593830052099E-2</v>
      </c>
      <c r="G87" s="97">
        <v>105171</v>
      </c>
      <c r="H87" s="97">
        <f t="shared" si="351"/>
        <v>1449.5291757004093</v>
      </c>
      <c r="I87" s="97">
        <f>MIN(H87,'NOx Annual Emissions'!L87,'Annual NOx Consent Decree Caps '!D87,' Retirement Adjustments'!D87)</f>
        <v>57.835999999999999</v>
      </c>
      <c r="J87" s="101">
        <v>31441.621800000001</v>
      </c>
      <c r="K87" s="178">
        <f t="shared" ref="K87:K99" si="584">I87</f>
        <v>57.835999999999999</v>
      </c>
      <c r="L87" s="178">
        <v>20322.244699999999</v>
      </c>
      <c r="M87" s="178">
        <f t="shared" ref="M87:M99" si="585">K87</f>
        <v>57.835999999999999</v>
      </c>
      <c r="N87" s="178">
        <v>13135.252200000001</v>
      </c>
      <c r="O87" s="178">
        <f t="shared" ref="O87:O99" si="586">M87</f>
        <v>57.835999999999999</v>
      </c>
      <c r="P87" s="179">
        <v>8489.9503999999997</v>
      </c>
      <c r="Q87" s="178">
        <f t="shared" ref="Q87:Q99" si="587">O87</f>
        <v>57.835999999999999</v>
      </c>
      <c r="R87" s="178">
        <v>5487.4665999999997</v>
      </c>
      <c r="S87" s="178">
        <f t="shared" ref="S87:S99" si="588">Q87</f>
        <v>57.835999999999999</v>
      </c>
      <c r="T87" s="178">
        <v>3546.8157000000001</v>
      </c>
      <c r="U87" s="180">
        <f t="shared" ref="U87:U99" si="589">S87</f>
        <v>57.835999999999999</v>
      </c>
      <c r="V87" s="178">
        <v>2292.4789999999998</v>
      </c>
      <c r="W87" s="178">
        <f t="shared" ref="W87:W99" si="590">U87</f>
        <v>57.835999999999999</v>
      </c>
      <c r="X87" s="178">
        <v>1481.7402999999999</v>
      </c>
      <c r="Y87" s="178">
        <f t="shared" ref="Y87:Y99" si="591">W87</f>
        <v>57.835999999999999</v>
      </c>
      <c r="Z87" s="178">
        <v>957.72059999999999</v>
      </c>
      <c r="AA87" s="178">
        <f t="shared" ref="AA87:AA99" si="592">Y87</f>
        <v>57.835999999999999</v>
      </c>
      <c r="AB87" s="178">
        <v>619.0213</v>
      </c>
      <c r="AC87" s="178">
        <f t="shared" ref="AC87:AC99" si="593">AA87</f>
        <v>57.835999999999999</v>
      </c>
      <c r="AD87" s="178">
        <v>400.1035</v>
      </c>
      <c r="AE87" s="178">
        <f t="shared" ref="AE87:AE99" si="594">AC87</f>
        <v>57.835999999999999</v>
      </c>
      <c r="AF87" s="178">
        <v>258.60629999999998</v>
      </c>
      <c r="AG87" s="178">
        <f t="shared" ref="AG87:AG99" si="595">AE87</f>
        <v>57.835999999999999</v>
      </c>
      <c r="AH87" s="178">
        <v>167.1497</v>
      </c>
      <c r="AI87" s="178">
        <f t="shared" ref="AI87:AI99" si="596">AG87</f>
        <v>57.835999999999999</v>
      </c>
      <c r="AJ87" s="178">
        <v>108.03700000000001</v>
      </c>
      <c r="AK87" s="178">
        <f t="shared" ref="AK87:AK99" si="597">AI87</f>
        <v>57.835999999999999</v>
      </c>
      <c r="AL87" s="178">
        <v>69.829599999999999</v>
      </c>
      <c r="AM87" s="178">
        <f t="shared" ref="AM87:AM99" si="598">AK87</f>
        <v>57.835999999999999</v>
      </c>
      <c r="AN87" s="178">
        <v>45.1342</v>
      </c>
      <c r="AO87" s="178">
        <f t="shared" ref="AO87:AO99" si="599">AM87</f>
        <v>57.835999999999999</v>
      </c>
      <c r="AP87" s="178">
        <v>29.1724</v>
      </c>
      <c r="AQ87" s="178">
        <f t="shared" ref="AQ87:AQ99" si="600">AO87</f>
        <v>57.835999999999999</v>
      </c>
      <c r="AR87" s="178">
        <v>18.855599999999999</v>
      </c>
      <c r="AS87" s="178">
        <f t="shared" ref="AS87:AS99" si="601">AQ87</f>
        <v>57.835999999999999</v>
      </c>
      <c r="AT87" s="178">
        <v>12.1873</v>
      </c>
      <c r="AU87" s="178">
        <f t="shared" ref="AU87:AU99" si="602">AS87</f>
        <v>57.835999999999999</v>
      </c>
      <c r="AV87" s="178">
        <v>7.8772000000000002</v>
      </c>
      <c r="AW87" s="178">
        <f t="shared" ref="AW87:AW99" si="603">AU87</f>
        <v>57.835999999999999</v>
      </c>
      <c r="AX87" s="178">
        <v>5.0914000000000001</v>
      </c>
      <c r="AY87" s="178">
        <f t="shared" ref="AY87:AY99" si="604">AW87</f>
        <v>57.835999999999999</v>
      </c>
      <c r="AZ87" s="178">
        <v>3.2907999999999999</v>
      </c>
      <c r="BA87" s="178">
        <f t="shared" ref="BA87:BA99" si="605">AY87</f>
        <v>57.835999999999999</v>
      </c>
      <c r="BB87" s="178">
        <v>2.1269999999999998</v>
      </c>
      <c r="BC87" s="178">
        <f t="shared" ref="BC87:BC99" si="606">BA87</f>
        <v>57.835999999999999</v>
      </c>
      <c r="BD87" s="178">
        <v>1.3748</v>
      </c>
      <c r="BE87" s="178">
        <f t="shared" ref="BE87:BE99" si="607">BC87</f>
        <v>57.835999999999999</v>
      </c>
      <c r="BF87" s="178">
        <v>0.88859999999999995</v>
      </c>
      <c r="BG87" s="178">
        <f t="shared" ref="BG87:BG99" si="608">BE87</f>
        <v>57.835999999999999</v>
      </c>
      <c r="BH87" s="178">
        <v>0.57440000000000002</v>
      </c>
      <c r="BI87" s="178">
        <f t="shared" ref="BI87:BI99" si="609">BG87</f>
        <v>57.835999999999999</v>
      </c>
      <c r="BJ87" s="171">
        <v>0.37119999999999997</v>
      </c>
      <c r="BK87" s="184">
        <f t="shared" ref="BK87:BK99" si="610">BI87</f>
        <v>57.835999999999999</v>
      </c>
      <c r="BL87" s="184">
        <v>0.24</v>
      </c>
      <c r="BM87" s="184">
        <f t="shared" ref="BM87:BM99" si="611">BK87</f>
        <v>57.835999999999999</v>
      </c>
      <c r="BN87" s="184">
        <v>0.15509999999999999</v>
      </c>
      <c r="BO87" s="184">
        <f t="shared" ref="BO87:BO99" si="612">BM87</f>
        <v>57.835999999999999</v>
      </c>
      <c r="BP87" s="184">
        <v>0.1002</v>
      </c>
      <c r="BQ87" s="184">
        <f t="shared" ref="BQ87:BQ99" si="613">BO87</f>
        <v>57.835999999999999</v>
      </c>
      <c r="BR87" s="171">
        <v>6.4799999999999996E-2</v>
      </c>
      <c r="BS87" s="185">
        <f t="shared" ref="BS87:BS99" si="614">BQ87</f>
        <v>57.835999999999999</v>
      </c>
      <c r="BT87" s="185">
        <v>4.19E-2</v>
      </c>
      <c r="BU87" s="185">
        <f t="shared" ref="BU87:BU99" si="615">BS87</f>
        <v>57.835999999999999</v>
      </c>
      <c r="BV87" s="185">
        <v>2.7099999999999999E-2</v>
      </c>
      <c r="BW87" s="185">
        <f t="shared" ref="BW87:BW99" si="616">BU87</f>
        <v>57.835999999999999</v>
      </c>
    </row>
    <row r="88" spans="1:75" s="167" customFormat="1" ht="15" customHeight="1" x14ac:dyDescent="0.25">
      <c r="A88" s="171" t="s">
        <v>161</v>
      </c>
      <c r="B88" s="171">
        <v>57794</v>
      </c>
      <c r="C88" s="106" t="s">
        <v>163</v>
      </c>
      <c r="D88" s="86">
        <f>(LARGE('Annual Heat Inputs'!D88:K88,1)+LARGE('Annual Heat Inputs'!D88:K88,2)+LARGE('Annual Heat Inputs'!D88:K88,3))/3</f>
        <v>15988266.293666666</v>
      </c>
      <c r="E88" s="87">
        <v>1165162556</v>
      </c>
      <c r="F88" s="107">
        <f t="shared" si="583"/>
        <v>1.3721919067288209E-2</v>
      </c>
      <c r="G88" s="97">
        <v>105171</v>
      </c>
      <c r="H88" s="97">
        <f t="shared" si="351"/>
        <v>1443.1479502257682</v>
      </c>
      <c r="I88" s="97">
        <f>MIN(H88,'NOx Annual Emissions'!L88,'Annual NOx Consent Decree Caps '!D88,' Retirement Adjustments'!D88)</f>
        <v>57.779000000000003</v>
      </c>
      <c r="J88" s="101">
        <v>31441.621800000001</v>
      </c>
      <c r="K88" s="178">
        <f t="shared" si="584"/>
        <v>57.779000000000003</v>
      </c>
      <c r="L88" s="178">
        <v>20322.244699999999</v>
      </c>
      <c r="M88" s="178">
        <f t="shared" si="585"/>
        <v>57.779000000000003</v>
      </c>
      <c r="N88" s="178">
        <v>13135.252200000001</v>
      </c>
      <c r="O88" s="178">
        <f t="shared" si="586"/>
        <v>57.779000000000003</v>
      </c>
      <c r="P88" s="179">
        <v>8489.9503999999997</v>
      </c>
      <c r="Q88" s="178">
        <f t="shared" si="587"/>
        <v>57.779000000000003</v>
      </c>
      <c r="R88" s="178">
        <v>5487.4665999999997</v>
      </c>
      <c r="S88" s="178">
        <f t="shared" si="588"/>
        <v>57.779000000000003</v>
      </c>
      <c r="T88" s="178">
        <v>3546.8157000000001</v>
      </c>
      <c r="U88" s="180">
        <f t="shared" si="589"/>
        <v>57.779000000000003</v>
      </c>
      <c r="V88" s="178">
        <v>2292.4789999999998</v>
      </c>
      <c r="W88" s="178">
        <f t="shared" si="590"/>
        <v>57.779000000000003</v>
      </c>
      <c r="X88" s="178">
        <v>1481.7402999999999</v>
      </c>
      <c r="Y88" s="178">
        <f t="shared" si="591"/>
        <v>57.779000000000003</v>
      </c>
      <c r="Z88" s="178">
        <v>957.72059999999999</v>
      </c>
      <c r="AA88" s="178">
        <f t="shared" si="592"/>
        <v>57.779000000000003</v>
      </c>
      <c r="AB88" s="178">
        <v>619.0213</v>
      </c>
      <c r="AC88" s="178">
        <f t="shared" si="593"/>
        <v>57.779000000000003</v>
      </c>
      <c r="AD88" s="178">
        <v>400.1035</v>
      </c>
      <c r="AE88" s="178">
        <f t="shared" si="594"/>
        <v>57.779000000000003</v>
      </c>
      <c r="AF88" s="178">
        <v>258.60629999999998</v>
      </c>
      <c r="AG88" s="178">
        <f t="shared" si="595"/>
        <v>57.779000000000003</v>
      </c>
      <c r="AH88" s="178">
        <v>167.1497</v>
      </c>
      <c r="AI88" s="178">
        <f t="shared" si="596"/>
        <v>57.779000000000003</v>
      </c>
      <c r="AJ88" s="178">
        <v>108.03700000000001</v>
      </c>
      <c r="AK88" s="178">
        <f t="shared" si="597"/>
        <v>57.779000000000003</v>
      </c>
      <c r="AL88" s="178">
        <v>69.829599999999999</v>
      </c>
      <c r="AM88" s="178">
        <f t="shared" si="598"/>
        <v>57.779000000000003</v>
      </c>
      <c r="AN88" s="178">
        <v>45.1342</v>
      </c>
      <c r="AO88" s="178">
        <f t="shared" si="599"/>
        <v>57.779000000000003</v>
      </c>
      <c r="AP88" s="178">
        <v>29.1724</v>
      </c>
      <c r="AQ88" s="178">
        <f t="shared" si="600"/>
        <v>57.779000000000003</v>
      </c>
      <c r="AR88" s="178">
        <v>18.855599999999999</v>
      </c>
      <c r="AS88" s="178">
        <f t="shared" si="601"/>
        <v>57.779000000000003</v>
      </c>
      <c r="AT88" s="178">
        <v>12.1873</v>
      </c>
      <c r="AU88" s="178">
        <f t="shared" si="602"/>
        <v>57.779000000000003</v>
      </c>
      <c r="AV88" s="178">
        <v>7.8772000000000002</v>
      </c>
      <c r="AW88" s="178">
        <f t="shared" si="603"/>
        <v>57.779000000000003</v>
      </c>
      <c r="AX88" s="178">
        <v>5.0914000000000001</v>
      </c>
      <c r="AY88" s="178">
        <f t="shared" si="604"/>
        <v>57.779000000000003</v>
      </c>
      <c r="AZ88" s="178">
        <v>3.2907999999999999</v>
      </c>
      <c r="BA88" s="178">
        <f t="shared" si="605"/>
        <v>57.779000000000003</v>
      </c>
      <c r="BB88" s="178">
        <v>2.1269999999999998</v>
      </c>
      <c r="BC88" s="178">
        <f t="shared" si="606"/>
        <v>57.779000000000003</v>
      </c>
      <c r="BD88" s="178">
        <v>1.3748</v>
      </c>
      <c r="BE88" s="178">
        <f t="shared" si="607"/>
        <v>57.779000000000003</v>
      </c>
      <c r="BF88" s="178">
        <v>0.88859999999999995</v>
      </c>
      <c r="BG88" s="178">
        <f t="shared" si="608"/>
        <v>57.779000000000003</v>
      </c>
      <c r="BH88" s="178">
        <v>0.57440000000000002</v>
      </c>
      <c r="BI88" s="178">
        <f t="shared" si="609"/>
        <v>57.779000000000003</v>
      </c>
      <c r="BJ88" s="171">
        <v>0.37119999999999997</v>
      </c>
      <c r="BK88" s="184">
        <f t="shared" si="610"/>
        <v>57.779000000000003</v>
      </c>
      <c r="BL88" s="184">
        <v>0.24</v>
      </c>
      <c r="BM88" s="184">
        <f t="shared" si="611"/>
        <v>57.779000000000003</v>
      </c>
      <c r="BN88" s="184">
        <v>0.15509999999999999</v>
      </c>
      <c r="BO88" s="184">
        <f t="shared" si="612"/>
        <v>57.779000000000003</v>
      </c>
      <c r="BP88" s="184">
        <v>0.1002</v>
      </c>
      <c r="BQ88" s="184">
        <f t="shared" si="613"/>
        <v>57.779000000000003</v>
      </c>
      <c r="BR88" s="171">
        <v>6.4799999999999996E-2</v>
      </c>
      <c r="BS88" s="185">
        <f t="shared" si="614"/>
        <v>57.779000000000003</v>
      </c>
      <c r="BT88" s="185">
        <v>4.19E-2</v>
      </c>
      <c r="BU88" s="185">
        <f t="shared" si="615"/>
        <v>57.779000000000003</v>
      </c>
      <c r="BV88" s="185">
        <v>2.7099999999999999E-2</v>
      </c>
      <c r="BW88" s="185">
        <f t="shared" si="616"/>
        <v>57.779000000000003</v>
      </c>
    </row>
    <row r="89" spans="1:75" ht="15" customHeight="1" x14ac:dyDescent="0.25">
      <c r="A89" s="42" t="s">
        <v>53</v>
      </c>
      <c r="B89" s="78">
        <v>55364</v>
      </c>
      <c r="C89" s="84" t="s">
        <v>54</v>
      </c>
      <c r="D89" s="86">
        <f>(LARGE('Annual Heat Inputs'!D89:K89,1)+LARGE('Annual Heat Inputs'!D89:K89,2)+LARGE('Annual Heat Inputs'!D89:K89,3))/3</f>
        <v>13388875.572333334</v>
      </c>
      <c r="E89" s="87">
        <v>1165162556</v>
      </c>
      <c r="F89" s="88">
        <f t="shared" si="240"/>
        <v>1.149099368443259E-2</v>
      </c>
      <c r="G89" s="97">
        <v>105171</v>
      </c>
      <c r="H89" s="97">
        <f t="shared" si="351"/>
        <v>1208.51929678546</v>
      </c>
      <c r="I89" s="97">
        <f>MIN(H89,'NOx Annual Emissions'!L89,'Annual NOx Consent Decree Caps '!D89,' Retirement Adjustments'!D89)</f>
        <v>61.357999999999997</v>
      </c>
      <c r="J89" s="101">
        <v>31441.621800000001</v>
      </c>
      <c r="K89" s="178">
        <f t="shared" si="584"/>
        <v>61.357999999999997</v>
      </c>
      <c r="L89" s="178">
        <v>20322.244699999999</v>
      </c>
      <c r="M89" s="141">
        <f t="shared" si="585"/>
        <v>61.357999999999997</v>
      </c>
      <c r="N89" s="178">
        <v>13135.252200000001</v>
      </c>
      <c r="O89" s="141">
        <f t="shared" si="586"/>
        <v>61.357999999999997</v>
      </c>
      <c r="P89" s="179">
        <v>8489.9503999999997</v>
      </c>
      <c r="Q89" s="141">
        <f t="shared" si="587"/>
        <v>61.357999999999997</v>
      </c>
      <c r="R89" s="178">
        <v>5487.4665999999997</v>
      </c>
      <c r="S89" s="141">
        <f t="shared" si="588"/>
        <v>61.357999999999997</v>
      </c>
      <c r="T89" s="178">
        <v>3546.8157000000001</v>
      </c>
      <c r="U89" s="141">
        <f t="shared" si="589"/>
        <v>61.357999999999997</v>
      </c>
      <c r="V89" s="178">
        <v>2292.4789999999998</v>
      </c>
      <c r="W89" s="141">
        <f t="shared" si="590"/>
        <v>61.357999999999997</v>
      </c>
      <c r="X89" s="178">
        <v>1481.7402999999999</v>
      </c>
      <c r="Y89" s="141">
        <f t="shared" si="591"/>
        <v>61.357999999999997</v>
      </c>
      <c r="Z89" s="178">
        <v>957.72059999999999</v>
      </c>
      <c r="AA89" s="141">
        <f t="shared" si="592"/>
        <v>61.357999999999997</v>
      </c>
      <c r="AB89" s="178">
        <v>619.0213</v>
      </c>
      <c r="AC89" s="141">
        <f t="shared" si="593"/>
        <v>61.357999999999997</v>
      </c>
      <c r="AD89" s="178">
        <v>400.1035</v>
      </c>
      <c r="AE89" s="141">
        <f t="shared" si="594"/>
        <v>61.357999999999997</v>
      </c>
      <c r="AF89" s="178">
        <v>258.60629999999998</v>
      </c>
      <c r="AG89" s="141">
        <f t="shared" si="595"/>
        <v>61.357999999999997</v>
      </c>
      <c r="AH89" s="178">
        <v>167.1497</v>
      </c>
      <c r="AI89" s="178">
        <f t="shared" si="596"/>
        <v>61.357999999999997</v>
      </c>
      <c r="AJ89" s="178">
        <v>108.03700000000001</v>
      </c>
      <c r="AK89" s="178">
        <f t="shared" si="597"/>
        <v>61.357999999999997</v>
      </c>
      <c r="AL89" s="178">
        <v>69.829599999999999</v>
      </c>
      <c r="AM89" s="178">
        <f t="shared" si="598"/>
        <v>61.357999999999997</v>
      </c>
      <c r="AN89" s="178">
        <v>45.1342</v>
      </c>
      <c r="AO89" s="178">
        <f t="shared" si="599"/>
        <v>61.357999999999997</v>
      </c>
      <c r="AP89" s="178">
        <v>29.1724</v>
      </c>
      <c r="AQ89" s="178">
        <f t="shared" si="600"/>
        <v>61.357999999999997</v>
      </c>
      <c r="AR89" s="178">
        <v>18.855599999999999</v>
      </c>
      <c r="AS89" s="178">
        <f t="shared" si="601"/>
        <v>61.357999999999997</v>
      </c>
      <c r="AT89" s="178">
        <v>12.1873</v>
      </c>
      <c r="AU89" s="178">
        <f t="shared" si="602"/>
        <v>61.357999999999997</v>
      </c>
      <c r="AV89" s="178">
        <v>7.8772000000000002</v>
      </c>
      <c r="AW89" s="178">
        <f t="shared" si="603"/>
        <v>61.357999999999997</v>
      </c>
      <c r="AX89" s="178">
        <v>5.0914000000000001</v>
      </c>
      <c r="AY89" s="178">
        <f t="shared" si="604"/>
        <v>61.357999999999997</v>
      </c>
      <c r="AZ89" s="178">
        <v>3.2907999999999999</v>
      </c>
      <c r="BA89" s="178">
        <f t="shared" si="605"/>
        <v>61.357999999999997</v>
      </c>
      <c r="BB89" s="178">
        <v>2.1269999999999998</v>
      </c>
      <c r="BC89" s="178">
        <f t="shared" si="606"/>
        <v>61.357999999999997</v>
      </c>
      <c r="BD89" s="178">
        <v>1.3748</v>
      </c>
      <c r="BE89" s="178">
        <f t="shared" si="607"/>
        <v>61.357999999999997</v>
      </c>
      <c r="BF89" s="178">
        <v>0.88859999999999995</v>
      </c>
      <c r="BG89" s="178">
        <f t="shared" si="608"/>
        <v>61.357999999999997</v>
      </c>
      <c r="BH89" s="178">
        <v>0.57440000000000002</v>
      </c>
      <c r="BI89" s="178">
        <f t="shared" si="609"/>
        <v>61.357999999999997</v>
      </c>
      <c r="BJ89" s="171">
        <v>0.37119999999999997</v>
      </c>
      <c r="BK89" s="184">
        <f t="shared" si="610"/>
        <v>61.357999999999997</v>
      </c>
      <c r="BL89" s="184">
        <v>0.24</v>
      </c>
      <c r="BM89" s="184">
        <f t="shared" si="611"/>
        <v>61.357999999999997</v>
      </c>
      <c r="BN89" s="184">
        <v>0.15509999999999999</v>
      </c>
      <c r="BO89" s="184">
        <f t="shared" si="612"/>
        <v>61.357999999999997</v>
      </c>
      <c r="BP89" s="184">
        <v>0.1002</v>
      </c>
      <c r="BQ89" s="184">
        <f t="shared" si="613"/>
        <v>61.357999999999997</v>
      </c>
      <c r="BR89" s="171">
        <v>6.4799999999999996E-2</v>
      </c>
      <c r="BS89" s="185">
        <f t="shared" si="614"/>
        <v>61.357999999999997</v>
      </c>
      <c r="BT89" s="185">
        <v>4.19E-2</v>
      </c>
      <c r="BU89" s="185">
        <f t="shared" si="615"/>
        <v>61.357999999999997</v>
      </c>
      <c r="BV89" s="185">
        <v>2.7099999999999999E-2</v>
      </c>
      <c r="BW89" s="185">
        <f t="shared" si="616"/>
        <v>61.357999999999997</v>
      </c>
    </row>
    <row r="90" spans="1:75" ht="15" customHeight="1" x14ac:dyDescent="0.25">
      <c r="A90" s="42" t="s">
        <v>53</v>
      </c>
      <c r="B90" s="78">
        <v>55364</v>
      </c>
      <c r="C90" s="84" t="s">
        <v>55</v>
      </c>
      <c r="D90" s="86">
        <f>(LARGE('Annual Heat Inputs'!D90:K90,1)+LARGE('Annual Heat Inputs'!D90:K90,2)+LARGE('Annual Heat Inputs'!D90:K90,3))/3</f>
        <v>13129820.516333334</v>
      </c>
      <c r="E90" s="87">
        <v>1165162556</v>
      </c>
      <c r="F90" s="88">
        <f t="shared" si="240"/>
        <v>1.1268659852414048E-2</v>
      </c>
      <c r="G90" s="97">
        <v>105171</v>
      </c>
      <c r="H90" s="97">
        <f t="shared" si="351"/>
        <v>1185.1362253382379</v>
      </c>
      <c r="I90" s="97">
        <f>MIN(H90,'NOx Annual Emissions'!L90,'Annual NOx Consent Decree Caps '!D90,' Retirement Adjustments'!D90)</f>
        <v>59.84</v>
      </c>
      <c r="J90" s="101">
        <v>31441.621800000001</v>
      </c>
      <c r="K90" s="178">
        <f t="shared" si="584"/>
        <v>59.84</v>
      </c>
      <c r="L90" s="178">
        <v>20322.244699999999</v>
      </c>
      <c r="M90" s="141">
        <f t="shared" si="585"/>
        <v>59.84</v>
      </c>
      <c r="N90" s="178">
        <v>13135.252200000001</v>
      </c>
      <c r="O90" s="141">
        <f t="shared" si="586"/>
        <v>59.84</v>
      </c>
      <c r="P90" s="179">
        <v>8489.9503999999997</v>
      </c>
      <c r="Q90" s="141">
        <f t="shared" si="587"/>
        <v>59.84</v>
      </c>
      <c r="R90" s="178">
        <v>5487.4665999999997</v>
      </c>
      <c r="S90" s="141">
        <f t="shared" si="588"/>
        <v>59.84</v>
      </c>
      <c r="T90" s="178">
        <v>3546.8157000000001</v>
      </c>
      <c r="U90" s="141">
        <f t="shared" si="589"/>
        <v>59.84</v>
      </c>
      <c r="V90" s="178">
        <v>2292.4789999999998</v>
      </c>
      <c r="W90" s="141">
        <f t="shared" si="590"/>
        <v>59.84</v>
      </c>
      <c r="X90" s="178">
        <v>1481.7402999999999</v>
      </c>
      <c r="Y90" s="141">
        <f t="shared" si="591"/>
        <v>59.84</v>
      </c>
      <c r="Z90" s="178">
        <v>957.72059999999999</v>
      </c>
      <c r="AA90" s="141">
        <f t="shared" si="592"/>
        <v>59.84</v>
      </c>
      <c r="AB90" s="178">
        <v>619.0213</v>
      </c>
      <c r="AC90" s="141">
        <f t="shared" si="593"/>
        <v>59.84</v>
      </c>
      <c r="AD90" s="178">
        <v>400.1035</v>
      </c>
      <c r="AE90" s="141">
        <f t="shared" si="594"/>
        <v>59.84</v>
      </c>
      <c r="AF90" s="178">
        <v>258.60629999999998</v>
      </c>
      <c r="AG90" s="141">
        <f t="shared" si="595"/>
        <v>59.84</v>
      </c>
      <c r="AH90" s="178">
        <v>167.1497</v>
      </c>
      <c r="AI90" s="178">
        <f t="shared" si="596"/>
        <v>59.84</v>
      </c>
      <c r="AJ90" s="178">
        <v>108.03700000000001</v>
      </c>
      <c r="AK90" s="178">
        <f t="shared" si="597"/>
        <v>59.84</v>
      </c>
      <c r="AL90" s="178">
        <v>69.829599999999999</v>
      </c>
      <c r="AM90" s="178">
        <f t="shared" si="598"/>
        <v>59.84</v>
      </c>
      <c r="AN90" s="178">
        <v>45.1342</v>
      </c>
      <c r="AO90" s="178">
        <f t="shared" si="599"/>
        <v>59.84</v>
      </c>
      <c r="AP90" s="178">
        <v>29.1724</v>
      </c>
      <c r="AQ90" s="178">
        <f t="shared" si="600"/>
        <v>59.84</v>
      </c>
      <c r="AR90" s="178">
        <v>18.855599999999999</v>
      </c>
      <c r="AS90" s="178">
        <f t="shared" si="601"/>
        <v>59.84</v>
      </c>
      <c r="AT90" s="178">
        <v>12.1873</v>
      </c>
      <c r="AU90" s="178">
        <f t="shared" si="602"/>
        <v>59.84</v>
      </c>
      <c r="AV90" s="178">
        <v>7.8772000000000002</v>
      </c>
      <c r="AW90" s="178">
        <f t="shared" si="603"/>
        <v>59.84</v>
      </c>
      <c r="AX90" s="178">
        <v>5.0914000000000001</v>
      </c>
      <c r="AY90" s="178">
        <f t="shared" si="604"/>
        <v>59.84</v>
      </c>
      <c r="AZ90" s="178">
        <v>3.2907999999999999</v>
      </c>
      <c r="BA90" s="178">
        <f t="shared" si="605"/>
        <v>59.84</v>
      </c>
      <c r="BB90" s="178">
        <v>2.1269999999999998</v>
      </c>
      <c r="BC90" s="178">
        <f t="shared" si="606"/>
        <v>59.84</v>
      </c>
      <c r="BD90" s="178">
        <v>1.3748</v>
      </c>
      <c r="BE90" s="178">
        <f t="shared" si="607"/>
        <v>59.84</v>
      </c>
      <c r="BF90" s="178">
        <v>0.88859999999999995</v>
      </c>
      <c r="BG90" s="178">
        <f t="shared" si="608"/>
        <v>59.84</v>
      </c>
      <c r="BH90" s="178">
        <v>0.57440000000000002</v>
      </c>
      <c r="BI90" s="178">
        <f t="shared" si="609"/>
        <v>59.84</v>
      </c>
      <c r="BJ90" s="171">
        <v>0.37119999999999997</v>
      </c>
      <c r="BK90" s="184">
        <f t="shared" si="610"/>
        <v>59.84</v>
      </c>
      <c r="BL90" s="184">
        <v>0.24</v>
      </c>
      <c r="BM90" s="184">
        <f t="shared" si="611"/>
        <v>59.84</v>
      </c>
      <c r="BN90" s="184">
        <v>0.15509999999999999</v>
      </c>
      <c r="BO90" s="184">
        <f t="shared" si="612"/>
        <v>59.84</v>
      </c>
      <c r="BP90" s="184">
        <v>0.1002</v>
      </c>
      <c r="BQ90" s="184">
        <f t="shared" si="613"/>
        <v>59.84</v>
      </c>
      <c r="BR90" s="171">
        <v>6.4799999999999996E-2</v>
      </c>
      <c r="BS90" s="185">
        <f t="shared" si="614"/>
        <v>59.84</v>
      </c>
      <c r="BT90" s="185">
        <v>4.19E-2</v>
      </c>
      <c r="BU90" s="185">
        <f t="shared" si="615"/>
        <v>59.84</v>
      </c>
      <c r="BV90" s="185">
        <v>2.7099999999999999E-2</v>
      </c>
      <c r="BW90" s="185">
        <f t="shared" si="616"/>
        <v>59.84</v>
      </c>
    </row>
    <row r="91" spans="1:75" ht="15" customHeight="1" x14ac:dyDescent="0.25">
      <c r="A91" s="42" t="s">
        <v>135</v>
      </c>
      <c r="B91" s="78">
        <v>55111</v>
      </c>
      <c r="C91" s="78">
        <v>1</v>
      </c>
      <c r="D91" s="86">
        <f>(LARGE('Annual Heat Inputs'!D91:K91,1)+LARGE('Annual Heat Inputs'!D91:K91,2)+LARGE('Annual Heat Inputs'!D91:K91,3))/3</f>
        <v>330816.3473333334</v>
      </c>
      <c r="E91" s="87">
        <v>1165162556</v>
      </c>
      <c r="F91" s="88">
        <f t="shared" ref="F91:F98" si="617">D91/E91</f>
        <v>2.8392291327059552E-4</v>
      </c>
      <c r="G91" s="97">
        <v>105171</v>
      </c>
      <c r="H91" s="97">
        <f t="shared" si="351"/>
        <v>29.860456711581801</v>
      </c>
      <c r="I91" s="97">
        <f>MIN(H91,'NOx Annual Emissions'!L91,'Annual NOx Consent Decree Caps '!D91,' Retirement Adjustments'!D91)</f>
        <v>8.2080000000000002</v>
      </c>
      <c r="J91" s="101">
        <v>31441.621800000001</v>
      </c>
      <c r="K91" s="178">
        <f t="shared" si="584"/>
        <v>8.2080000000000002</v>
      </c>
      <c r="L91" s="178">
        <v>20322.244699999999</v>
      </c>
      <c r="M91" s="141">
        <f t="shared" si="585"/>
        <v>8.2080000000000002</v>
      </c>
      <c r="N91" s="178">
        <v>13135.252200000001</v>
      </c>
      <c r="O91" s="141">
        <f t="shared" si="586"/>
        <v>8.2080000000000002</v>
      </c>
      <c r="P91" s="179">
        <v>8489.9503999999997</v>
      </c>
      <c r="Q91" s="141">
        <f t="shared" si="587"/>
        <v>8.2080000000000002</v>
      </c>
      <c r="R91" s="178">
        <v>5487.4665999999997</v>
      </c>
      <c r="S91" s="141">
        <f t="shared" si="588"/>
        <v>8.2080000000000002</v>
      </c>
      <c r="T91" s="178">
        <v>3546.8157000000001</v>
      </c>
      <c r="U91" s="141">
        <f t="shared" si="589"/>
        <v>8.2080000000000002</v>
      </c>
      <c r="V91" s="178">
        <v>2292.4789999999998</v>
      </c>
      <c r="W91" s="141">
        <f t="shared" si="590"/>
        <v>8.2080000000000002</v>
      </c>
      <c r="X91" s="178">
        <v>1481.7402999999999</v>
      </c>
      <c r="Y91" s="141">
        <f t="shared" si="591"/>
        <v>8.2080000000000002</v>
      </c>
      <c r="Z91" s="178">
        <v>957.72059999999999</v>
      </c>
      <c r="AA91" s="141">
        <f t="shared" si="592"/>
        <v>8.2080000000000002</v>
      </c>
      <c r="AB91" s="178">
        <v>619.0213</v>
      </c>
      <c r="AC91" s="141">
        <f t="shared" si="593"/>
        <v>8.2080000000000002</v>
      </c>
      <c r="AD91" s="178">
        <v>400.1035</v>
      </c>
      <c r="AE91" s="141">
        <f t="shared" si="594"/>
        <v>8.2080000000000002</v>
      </c>
      <c r="AF91" s="178">
        <v>258.60629999999998</v>
      </c>
      <c r="AG91" s="141">
        <f t="shared" si="595"/>
        <v>8.2080000000000002</v>
      </c>
      <c r="AH91" s="178">
        <v>167.1497</v>
      </c>
      <c r="AI91" s="178">
        <f t="shared" si="596"/>
        <v>8.2080000000000002</v>
      </c>
      <c r="AJ91" s="178">
        <v>108.03700000000001</v>
      </c>
      <c r="AK91" s="178">
        <f t="shared" si="597"/>
        <v>8.2080000000000002</v>
      </c>
      <c r="AL91" s="178">
        <v>69.829599999999999</v>
      </c>
      <c r="AM91" s="178">
        <f t="shared" si="598"/>
        <v>8.2080000000000002</v>
      </c>
      <c r="AN91" s="178">
        <v>45.1342</v>
      </c>
      <c r="AO91" s="178">
        <f t="shared" si="599"/>
        <v>8.2080000000000002</v>
      </c>
      <c r="AP91" s="178">
        <v>29.1724</v>
      </c>
      <c r="AQ91" s="178">
        <f t="shared" si="600"/>
        <v>8.2080000000000002</v>
      </c>
      <c r="AR91" s="178">
        <v>18.855599999999999</v>
      </c>
      <c r="AS91" s="178">
        <f t="shared" si="601"/>
        <v>8.2080000000000002</v>
      </c>
      <c r="AT91" s="178">
        <v>12.1873</v>
      </c>
      <c r="AU91" s="178">
        <f t="shared" si="602"/>
        <v>8.2080000000000002</v>
      </c>
      <c r="AV91" s="178">
        <v>7.8772000000000002</v>
      </c>
      <c r="AW91" s="178">
        <f t="shared" si="603"/>
        <v>8.2080000000000002</v>
      </c>
      <c r="AX91" s="178">
        <v>5.0914000000000001</v>
      </c>
      <c r="AY91" s="178">
        <f t="shared" si="604"/>
        <v>8.2080000000000002</v>
      </c>
      <c r="AZ91" s="178">
        <v>3.2907999999999999</v>
      </c>
      <c r="BA91" s="178">
        <f t="shared" si="605"/>
        <v>8.2080000000000002</v>
      </c>
      <c r="BB91" s="178">
        <v>2.1269999999999998</v>
      </c>
      <c r="BC91" s="178">
        <f t="shared" si="606"/>
        <v>8.2080000000000002</v>
      </c>
      <c r="BD91" s="178">
        <v>1.3748</v>
      </c>
      <c r="BE91" s="178">
        <f t="shared" si="607"/>
        <v>8.2080000000000002</v>
      </c>
      <c r="BF91" s="178">
        <v>0.88859999999999995</v>
      </c>
      <c r="BG91" s="178">
        <f t="shared" si="608"/>
        <v>8.2080000000000002</v>
      </c>
      <c r="BH91" s="178">
        <v>0.57440000000000002</v>
      </c>
      <c r="BI91" s="178">
        <f t="shared" si="609"/>
        <v>8.2080000000000002</v>
      </c>
      <c r="BJ91" s="171">
        <v>0.37119999999999997</v>
      </c>
      <c r="BK91" s="184">
        <f t="shared" si="610"/>
        <v>8.2080000000000002</v>
      </c>
      <c r="BL91" s="184">
        <v>0.24</v>
      </c>
      <c r="BM91" s="184">
        <f t="shared" si="611"/>
        <v>8.2080000000000002</v>
      </c>
      <c r="BN91" s="184">
        <v>0.15509999999999999</v>
      </c>
      <c r="BO91" s="184">
        <f t="shared" si="612"/>
        <v>8.2080000000000002</v>
      </c>
      <c r="BP91" s="184">
        <v>0.1002</v>
      </c>
      <c r="BQ91" s="184">
        <f t="shared" si="613"/>
        <v>8.2080000000000002</v>
      </c>
      <c r="BR91" s="171">
        <v>6.4799999999999996E-2</v>
      </c>
      <c r="BS91" s="185">
        <f t="shared" si="614"/>
        <v>8.2080000000000002</v>
      </c>
      <c r="BT91" s="185">
        <v>4.19E-2</v>
      </c>
      <c r="BU91" s="185">
        <f t="shared" si="615"/>
        <v>8.2080000000000002</v>
      </c>
      <c r="BV91" s="185">
        <v>2.7099999999999999E-2</v>
      </c>
      <c r="BW91" s="185">
        <f t="shared" si="616"/>
        <v>8.2080000000000002</v>
      </c>
    </row>
    <row r="92" spans="1:75" ht="15" customHeight="1" x14ac:dyDescent="0.25">
      <c r="A92" s="48" t="s">
        <v>135</v>
      </c>
      <c r="B92" s="78">
        <v>55111</v>
      </c>
      <c r="C92" s="78">
        <v>2</v>
      </c>
      <c r="D92" s="86">
        <f>(LARGE('Annual Heat Inputs'!D92:K92,1)+LARGE('Annual Heat Inputs'!D92:K92,2)+LARGE('Annual Heat Inputs'!D92:K92,3))/3</f>
        <v>340133.22066666669</v>
      </c>
      <c r="E92" s="87">
        <v>1165162556</v>
      </c>
      <c r="F92" s="88">
        <f t="shared" si="617"/>
        <v>2.9191911370233452E-4</v>
      </c>
      <c r="G92" s="97">
        <v>105171</v>
      </c>
      <c r="H92" s="97">
        <f t="shared" si="351"/>
        <v>30.701425107188225</v>
      </c>
      <c r="I92" s="97">
        <f>MIN(H92,'NOx Annual Emissions'!L92,'Annual NOx Consent Decree Caps '!D92,' Retirement Adjustments'!D92)</f>
        <v>7.0049999999999999</v>
      </c>
      <c r="J92" s="101">
        <v>31441.621800000001</v>
      </c>
      <c r="K92" s="178">
        <f t="shared" si="584"/>
        <v>7.0049999999999999</v>
      </c>
      <c r="L92" s="178">
        <v>20322.244699999999</v>
      </c>
      <c r="M92" s="141">
        <f t="shared" si="585"/>
        <v>7.0049999999999999</v>
      </c>
      <c r="N92" s="178">
        <v>13135.252200000001</v>
      </c>
      <c r="O92" s="141">
        <f t="shared" si="586"/>
        <v>7.0049999999999999</v>
      </c>
      <c r="P92" s="179">
        <v>8489.9503999999997</v>
      </c>
      <c r="Q92" s="141">
        <f t="shared" si="587"/>
        <v>7.0049999999999999</v>
      </c>
      <c r="R92" s="178">
        <v>5487.4665999999997</v>
      </c>
      <c r="S92" s="141">
        <f t="shared" si="588"/>
        <v>7.0049999999999999</v>
      </c>
      <c r="T92" s="178">
        <v>3546.8157000000001</v>
      </c>
      <c r="U92" s="141">
        <f t="shared" si="589"/>
        <v>7.0049999999999999</v>
      </c>
      <c r="V92" s="178">
        <v>2292.4789999999998</v>
      </c>
      <c r="W92" s="141">
        <f t="shared" si="590"/>
        <v>7.0049999999999999</v>
      </c>
      <c r="X92" s="178">
        <v>1481.7402999999999</v>
      </c>
      <c r="Y92" s="141">
        <f t="shared" si="591"/>
        <v>7.0049999999999999</v>
      </c>
      <c r="Z92" s="178">
        <v>957.72059999999999</v>
      </c>
      <c r="AA92" s="141">
        <f t="shared" si="592"/>
        <v>7.0049999999999999</v>
      </c>
      <c r="AB92" s="178">
        <v>619.0213</v>
      </c>
      <c r="AC92" s="141">
        <f t="shared" si="593"/>
        <v>7.0049999999999999</v>
      </c>
      <c r="AD92" s="178">
        <v>400.1035</v>
      </c>
      <c r="AE92" s="141">
        <f t="shared" si="594"/>
        <v>7.0049999999999999</v>
      </c>
      <c r="AF92" s="178">
        <v>258.60629999999998</v>
      </c>
      <c r="AG92" s="141">
        <f t="shared" si="595"/>
        <v>7.0049999999999999</v>
      </c>
      <c r="AH92" s="178">
        <v>167.1497</v>
      </c>
      <c r="AI92" s="178">
        <f t="shared" si="596"/>
        <v>7.0049999999999999</v>
      </c>
      <c r="AJ92" s="178">
        <v>108.03700000000001</v>
      </c>
      <c r="AK92" s="178">
        <f t="shared" si="597"/>
        <v>7.0049999999999999</v>
      </c>
      <c r="AL92" s="178">
        <v>69.829599999999999</v>
      </c>
      <c r="AM92" s="178">
        <f t="shared" si="598"/>
        <v>7.0049999999999999</v>
      </c>
      <c r="AN92" s="178">
        <v>45.1342</v>
      </c>
      <c r="AO92" s="178">
        <f t="shared" si="599"/>
        <v>7.0049999999999999</v>
      </c>
      <c r="AP92" s="178">
        <v>29.1724</v>
      </c>
      <c r="AQ92" s="178">
        <f t="shared" si="600"/>
        <v>7.0049999999999999</v>
      </c>
      <c r="AR92" s="178">
        <v>18.855599999999999</v>
      </c>
      <c r="AS92" s="178">
        <f t="shared" si="601"/>
        <v>7.0049999999999999</v>
      </c>
      <c r="AT92" s="178">
        <v>12.1873</v>
      </c>
      <c r="AU92" s="178">
        <f t="shared" si="602"/>
        <v>7.0049999999999999</v>
      </c>
      <c r="AV92" s="178">
        <v>7.8772000000000002</v>
      </c>
      <c r="AW92" s="178">
        <f t="shared" si="603"/>
        <v>7.0049999999999999</v>
      </c>
      <c r="AX92" s="178">
        <v>5.0914000000000001</v>
      </c>
      <c r="AY92" s="178">
        <f t="shared" si="604"/>
        <v>7.0049999999999999</v>
      </c>
      <c r="AZ92" s="178">
        <v>3.2907999999999999</v>
      </c>
      <c r="BA92" s="178">
        <f t="shared" si="605"/>
        <v>7.0049999999999999</v>
      </c>
      <c r="BB92" s="178">
        <v>2.1269999999999998</v>
      </c>
      <c r="BC92" s="178">
        <f t="shared" si="606"/>
        <v>7.0049999999999999</v>
      </c>
      <c r="BD92" s="178">
        <v>1.3748</v>
      </c>
      <c r="BE92" s="178">
        <f t="shared" si="607"/>
        <v>7.0049999999999999</v>
      </c>
      <c r="BF92" s="178">
        <v>0.88859999999999995</v>
      </c>
      <c r="BG92" s="178">
        <f t="shared" si="608"/>
        <v>7.0049999999999999</v>
      </c>
      <c r="BH92" s="178">
        <v>0.57440000000000002</v>
      </c>
      <c r="BI92" s="178">
        <f t="shared" si="609"/>
        <v>7.0049999999999999</v>
      </c>
      <c r="BJ92" s="171">
        <v>0.37119999999999997</v>
      </c>
      <c r="BK92" s="184">
        <f t="shared" si="610"/>
        <v>7.0049999999999999</v>
      </c>
      <c r="BL92" s="184">
        <v>0.24</v>
      </c>
      <c r="BM92" s="184">
        <f t="shared" si="611"/>
        <v>7.0049999999999999</v>
      </c>
      <c r="BN92" s="184">
        <v>0.15509999999999999</v>
      </c>
      <c r="BO92" s="184">
        <f t="shared" si="612"/>
        <v>7.0049999999999999</v>
      </c>
      <c r="BP92" s="184">
        <v>0.1002</v>
      </c>
      <c r="BQ92" s="184">
        <f t="shared" si="613"/>
        <v>7.0049999999999999</v>
      </c>
      <c r="BR92" s="171">
        <v>6.4799999999999996E-2</v>
      </c>
      <c r="BS92" s="185">
        <f t="shared" si="614"/>
        <v>7.0049999999999999</v>
      </c>
      <c r="BT92" s="185">
        <v>4.19E-2</v>
      </c>
      <c r="BU92" s="185">
        <f t="shared" si="615"/>
        <v>7.0049999999999999</v>
      </c>
      <c r="BV92" s="185">
        <v>2.7099999999999999E-2</v>
      </c>
      <c r="BW92" s="185">
        <f t="shared" si="616"/>
        <v>7.0049999999999999</v>
      </c>
    </row>
    <row r="93" spans="1:75" ht="15" customHeight="1" x14ac:dyDescent="0.25">
      <c r="A93" s="48" t="s">
        <v>135</v>
      </c>
      <c r="B93" s="78">
        <v>55111</v>
      </c>
      <c r="C93" s="78">
        <v>3</v>
      </c>
      <c r="D93" s="86">
        <f>(LARGE('Annual Heat Inputs'!D93:K93,1)+LARGE('Annual Heat Inputs'!D93:K93,2)+LARGE('Annual Heat Inputs'!D93:K93,3))/3</f>
        <v>298288.5516666667</v>
      </c>
      <c r="E93" s="87">
        <v>1165162556</v>
      </c>
      <c r="F93" s="88">
        <f t="shared" si="617"/>
        <v>2.5600595395949773E-4</v>
      </c>
      <c r="G93" s="97">
        <v>105171</v>
      </c>
      <c r="H93" s="97">
        <f t="shared" si="351"/>
        <v>26.924402183874335</v>
      </c>
      <c r="I93" s="97">
        <f>MIN(H93,'NOx Annual Emissions'!L93,'Annual NOx Consent Decree Caps '!D93,' Retirement Adjustments'!D93)</f>
        <v>6.5839999999999996</v>
      </c>
      <c r="J93" s="101">
        <v>31441.621800000001</v>
      </c>
      <c r="K93" s="178">
        <f t="shared" si="584"/>
        <v>6.5839999999999996</v>
      </c>
      <c r="L93" s="178">
        <v>20322.244699999999</v>
      </c>
      <c r="M93" s="141">
        <f t="shared" si="585"/>
        <v>6.5839999999999996</v>
      </c>
      <c r="N93" s="178">
        <v>13135.252200000001</v>
      </c>
      <c r="O93" s="141">
        <f t="shared" si="586"/>
        <v>6.5839999999999996</v>
      </c>
      <c r="P93" s="179">
        <v>8489.9503999999997</v>
      </c>
      <c r="Q93" s="141">
        <f t="shared" si="587"/>
        <v>6.5839999999999996</v>
      </c>
      <c r="R93" s="178">
        <v>5487.4665999999997</v>
      </c>
      <c r="S93" s="141">
        <f t="shared" si="588"/>
        <v>6.5839999999999996</v>
      </c>
      <c r="T93" s="178">
        <v>3546.8157000000001</v>
      </c>
      <c r="U93" s="141">
        <f t="shared" si="589"/>
        <v>6.5839999999999996</v>
      </c>
      <c r="V93" s="178">
        <v>2292.4789999999998</v>
      </c>
      <c r="W93" s="141">
        <f t="shared" si="590"/>
        <v>6.5839999999999996</v>
      </c>
      <c r="X93" s="178">
        <v>1481.7402999999999</v>
      </c>
      <c r="Y93" s="141">
        <f t="shared" si="591"/>
        <v>6.5839999999999996</v>
      </c>
      <c r="Z93" s="178">
        <v>957.72059999999999</v>
      </c>
      <c r="AA93" s="141">
        <f t="shared" si="592"/>
        <v>6.5839999999999996</v>
      </c>
      <c r="AB93" s="178">
        <v>619.0213</v>
      </c>
      <c r="AC93" s="141">
        <f t="shared" si="593"/>
        <v>6.5839999999999996</v>
      </c>
      <c r="AD93" s="178">
        <v>400.1035</v>
      </c>
      <c r="AE93" s="141">
        <f t="shared" si="594"/>
        <v>6.5839999999999996</v>
      </c>
      <c r="AF93" s="178">
        <v>258.60629999999998</v>
      </c>
      <c r="AG93" s="141">
        <f t="shared" si="595"/>
        <v>6.5839999999999996</v>
      </c>
      <c r="AH93" s="178">
        <v>167.1497</v>
      </c>
      <c r="AI93" s="178">
        <f t="shared" si="596"/>
        <v>6.5839999999999996</v>
      </c>
      <c r="AJ93" s="178">
        <v>108.03700000000001</v>
      </c>
      <c r="AK93" s="178">
        <f t="shared" si="597"/>
        <v>6.5839999999999996</v>
      </c>
      <c r="AL93" s="178">
        <v>69.829599999999999</v>
      </c>
      <c r="AM93" s="178">
        <f t="shared" si="598"/>
        <v>6.5839999999999996</v>
      </c>
      <c r="AN93" s="178">
        <v>45.1342</v>
      </c>
      <c r="AO93" s="178">
        <f t="shared" si="599"/>
        <v>6.5839999999999996</v>
      </c>
      <c r="AP93" s="178">
        <v>29.1724</v>
      </c>
      <c r="AQ93" s="178">
        <f t="shared" si="600"/>
        <v>6.5839999999999996</v>
      </c>
      <c r="AR93" s="178">
        <v>18.855599999999999</v>
      </c>
      <c r="AS93" s="178">
        <f t="shared" si="601"/>
        <v>6.5839999999999996</v>
      </c>
      <c r="AT93" s="178">
        <v>12.1873</v>
      </c>
      <c r="AU93" s="178">
        <f t="shared" si="602"/>
        <v>6.5839999999999996</v>
      </c>
      <c r="AV93" s="178">
        <v>7.8772000000000002</v>
      </c>
      <c r="AW93" s="178">
        <f t="shared" si="603"/>
        <v>6.5839999999999996</v>
      </c>
      <c r="AX93" s="178">
        <v>5.0914000000000001</v>
      </c>
      <c r="AY93" s="178">
        <f t="shared" si="604"/>
        <v>6.5839999999999996</v>
      </c>
      <c r="AZ93" s="178">
        <v>3.2907999999999999</v>
      </c>
      <c r="BA93" s="178">
        <f t="shared" si="605"/>
        <v>6.5839999999999996</v>
      </c>
      <c r="BB93" s="178">
        <v>2.1269999999999998</v>
      </c>
      <c r="BC93" s="178">
        <f t="shared" si="606"/>
        <v>6.5839999999999996</v>
      </c>
      <c r="BD93" s="178">
        <v>1.3748</v>
      </c>
      <c r="BE93" s="178">
        <f t="shared" si="607"/>
        <v>6.5839999999999996</v>
      </c>
      <c r="BF93" s="178">
        <v>0.88859999999999995</v>
      </c>
      <c r="BG93" s="178">
        <f t="shared" si="608"/>
        <v>6.5839999999999996</v>
      </c>
      <c r="BH93" s="178">
        <v>0.57440000000000002</v>
      </c>
      <c r="BI93" s="178">
        <f t="shared" si="609"/>
        <v>6.5839999999999996</v>
      </c>
      <c r="BJ93" s="171">
        <v>0.37119999999999997</v>
      </c>
      <c r="BK93" s="184">
        <f t="shared" si="610"/>
        <v>6.5839999999999996</v>
      </c>
      <c r="BL93" s="184">
        <v>0.24</v>
      </c>
      <c r="BM93" s="184">
        <f t="shared" si="611"/>
        <v>6.5839999999999996</v>
      </c>
      <c r="BN93" s="184">
        <v>0.15509999999999999</v>
      </c>
      <c r="BO93" s="184">
        <f t="shared" si="612"/>
        <v>6.5839999999999996</v>
      </c>
      <c r="BP93" s="184">
        <v>0.1002</v>
      </c>
      <c r="BQ93" s="184">
        <f t="shared" si="613"/>
        <v>6.5839999999999996</v>
      </c>
      <c r="BR93" s="171">
        <v>6.4799999999999996E-2</v>
      </c>
      <c r="BS93" s="185">
        <f t="shared" si="614"/>
        <v>6.5839999999999996</v>
      </c>
      <c r="BT93" s="185">
        <v>4.19E-2</v>
      </c>
      <c r="BU93" s="185">
        <f t="shared" si="615"/>
        <v>6.5839999999999996</v>
      </c>
      <c r="BV93" s="185">
        <v>2.7099999999999999E-2</v>
      </c>
      <c r="BW93" s="185">
        <f t="shared" si="616"/>
        <v>6.5839999999999996</v>
      </c>
    </row>
    <row r="94" spans="1:75" ht="15" customHeight="1" x14ac:dyDescent="0.25">
      <c r="A94" s="48" t="s">
        <v>135</v>
      </c>
      <c r="B94" s="78">
        <v>55111</v>
      </c>
      <c r="C94" s="78">
        <v>4</v>
      </c>
      <c r="D94" s="86">
        <f>(LARGE('Annual Heat Inputs'!D94:K94,1)+LARGE('Annual Heat Inputs'!D94:K94,2)+LARGE('Annual Heat Inputs'!D94:K94,3))/3</f>
        <v>300699.76766666665</v>
      </c>
      <c r="E94" s="87">
        <v>1165162556</v>
      </c>
      <c r="F94" s="88">
        <f t="shared" si="617"/>
        <v>2.5807537851110508E-4</v>
      </c>
      <c r="G94" s="97">
        <v>105171</v>
      </c>
      <c r="H94" s="97">
        <f t="shared" si="351"/>
        <v>27.142045633391433</v>
      </c>
      <c r="I94" s="97">
        <f>MIN(H94,'NOx Annual Emissions'!L94,'Annual NOx Consent Decree Caps '!D94,' Retirement Adjustments'!D94)</f>
        <v>5.577</v>
      </c>
      <c r="J94" s="101">
        <v>31441.621800000001</v>
      </c>
      <c r="K94" s="178">
        <f t="shared" si="584"/>
        <v>5.577</v>
      </c>
      <c r="L94" s="178">
        <v>20322.244699999999</v>
      </c>
      <c r="M94" s="141">
        <f t="shared" si="585"/>
        <v>5.577</v>
      </c>
      <c r="N94" s="178">
        <v>13135.252200000001</v>
      </c>
      <c r="O94" s="141">
        <f t="shared" si="586"/>
        <v>5.577</v>
      </c>
      <c r="P94" s="179">
        <v>8489.9503999999997</v>
      </c>
      <c r="Q94" s="141">
        <f t="shared" si="587"/>
        <v>5.577</v>
      </c>
      <c r="R94" s="178">
        <v>5487.4665999999997</v>
      </c>
      <c r="S94" s="141">
        <f t="shared" si="588"/>
        <v>5.577</v>
      </c>
      <c r="T94" s="178">
        <v>3546.8157000000001</v>
      </c>
      <c r="U94" s="141">
        <f t="shared" si="589"/>
        <v>5.577</v>
      </c>
      <c r="V94" s="178">
        <v>2292.4789999999998</v>
      </c>
      <c r="W94" s="141">
        <f t="shared" si="590"/>
        <v>5.577</v>
      </c>
      <c r="X94" s="178">
        <v>1481.7402999999999</v>
      </c>
      <c r="Y94" s="141">
        <f t="shared" si="591"/>
        <v>5.577</v>
      </c>
      <c r="Z94" s="178">
        <v>957.72059999999999</v>
      </c>
      <c r="AA94" s="141">
        <f t="shared" si="592"/>
        <v>5.577</v>
      </c>
      <c r="AB94" s="178">
        <v>619.0213</v>
      </c>
      <c r="AC94" s="141">
        <f t="shared" si="593"/>
        <v>5.577</v>
      </c>
      <c r="AD94" s="178">
        <v>400.1035</v>
      </c>
      <c r="AE94" s="141">
        <f t="shared" si="594"/>
        <v>5.577</v>
      </c>
      <c r="AF94" s="178">
        <v>258.60629999999998</v>
      </c>
      <c r="AG94" s="141">
        <f t="shared" si="595"/>
        <v>5.577</v>
      </c>
      <c r="AH94" s="178">
        <v>167.1497</v>
      </c>
      <c r="AI94" s="178">
        <f t="shared" si="596"/>
        <v>5.577</v>
      </c>
      <c r="AJ94" s="178">
        <v>108.03700000000001</v>
      </c>
      <c r="AK94" s="178">
        <f t="shared" si="597"/>
        <v>5.577</v>
      </c>
      <c r="AL94" s="178">
        <v>69.829599999999999</v>
      </c>
      <c r="AM94" s="178">
        <f t="shared" si="598"/>
        <v>5.577</v>
      </c>
      <c r="AN94" s="178">
        <v>45.1342</v>
      </c>
      <c r="AO94" s="178">
        <f t="shared" si="599"/>
        <v>5.577</v>
      </c>
      <c r="AP94" s="178">
        <v>29.1724</v>
      </c>
      <c r="AQ94" s="178">
        <f t="shared" si="600"/>
        <v>5.577</v>
      </c>
      <c r="AR94" s="178">
        <v>18.855599999999999</v>
      </c>
      <c r="AS94" s="178">
        <f t="shared" si="601"/>
        <v>5.577</v>
      </c>
      <c r="AT94" s="178">
        <v>12.1873</v>
      </c>
      <c r="AU94" s="178">
        <f t="shared" si="602"/>
        <v>5.577</v>
      </c>
      <c r="AV94" s="178">
        <v>7.8772000000000002</v>
      </c>
      <c r="AW94" s="178">
        <f t="shared" si="603"/>
        <v>5.577</v>
      </c>
      <c r="AX94" s="178">
        <v>5.0914000000000001</v>
      </c>
      <c r="AY94" s="178">
        <f t="shared" si="604"/>
        <v>5.577</v>
      </c>
      <c r="AZ94" s="178">
        <v>3.2907999999999999</v>
      </c>
      <c r="BA94" s="178">
        <f t="shared" si="605"/>
        <v>5.577</v>
      </c>
      <c r="BB94" s="178">
        <v>2.1269999999999998</v>
      </c>
      <c r="BC94" s="178">
        <f t="shared" si="606"/>
        <v>5.577</v>
      </c>
      <c r="BD94" s="178">
        <v>1.3748</v>
      </c>
      <c r="BE94" s="178">
        <f t="shared" si="607"/>
        <v>5.577</v>
      </c>
      <c r="BF94" s="178">
        <v>0.88859999999999995</v>
      </c>
      <c r="BG94" s="178">
        <f t="shared" si="608"/>
        <v>5.577</v>
      </c>
      <c r="BH94" s="178">
        <v>0.57440000000000002</v>
      </c>
      <c r="BI94" s="178">
        <f t="shared" si="609"/>
        <v>5.577</v>
      </c>
      <c r="BJ94" s="171">
        <v>0.37119999999999997</v>
      </c>
      <c r="BK94" s="184">
        <f t="shared" si="610"/>
        <v>5.577</v>
      </c>
      <c r="BL94" s="184">
        <v>0.24</v>
      </c>
      <c r="BM94" s="184">
        <f t="shared" si="611"/>
        <v>5.577</v>
      </c>
      <c r="BN94" s="184">
        <v>0.15509999999999999</v>
      </c>
      <c r="BO94" s="184">
        <f t="shared" si="612"/>
        <v>5.577</v>
      </c>
      <c r="BP94" s="184">
        <v>0.1002</v>
      </c>
      <c r="BQ94" s="184">
        <f t="shared" si="613"/>
        <v>5.577</v>
      </c>
      <c r="BR94" s="171">
        <v>6.4799999999999996E-2</v>
      </c>
      <c r="BS94" s="185">
        <f t="shared" si="614"/>
        <v>5.577</v>
      </c>
      <c r="BT94" s="185">
        <v>4.19E-2</v>
      </c>
      <c r="BU94" s="185">
        <f t="shared" si="615"/>
        <v>5.577</v>
      </c>
      <c r="BV94" s="185">
        <v>2.7099999999999999E-2</v>
      </c>
      <c r="BW94" s="185">
        <f t="shared" si="616"/>
        <v>5.577</v>
      </c>
    </row>
    <row r="95" spans="1:75" ht="15" customHeight="1" x14ac:dyDescent="0.25">
      <c r="A95" s="48" t="s">
        <v>135</v>
      </c>
      <c r="B95" s="78">
        <v>55111</v>
      </c>
      <c r="C95" s="78">
        <v>5</v>
      </c>
      <c r="D95" s="86">
        <f>(LARGE('Annual Heat Inputs'!D95:K95,1)+LARGE('Annual Heat Inputs'!D95:K95,2)+LARGE('Annual Heat Inputs'!D95:K95,3))/3</f>
        <v>303915.19666666671</v>
      </c>
      <c r="E95" s="87">
        <v>1165162556</v>
      </c>
      <c r="F95" s="88">
        <f t="shared" si="617"/>
        <v>2.6083501834285404E-4</v>
      </c>
      <c r="G95" s="97">
        <v>105171</v>
      </c>
      <c r="H95" s="97">
        <f t="shared" si="351"/>
        <v>27.432279714136303</v>
      </c>
      <c r="I95" s="97">
        <f>MIN(H95,'NOx Annual Emissions'!L95,'Annual NOx Consent Decree Caps '!D95,' Retirement Adjustments'!D95)</f>
        <v>7.4059999999999997</v>
      </c>
      <c r="J95" s="101">
        <v>31441.621800000001</v>
      </c>
      <c r="K95" s="101">
        <f t="shared" si="584"/>
        <v>7.4059999999999997</v>
      </c>
      <c r="L95" s="101">
        <v>20322.244699999999</v>
      </c>
      <c r="M95" s="101">
        <f t="shared" si="585"/>
        <v>7.4059999999999997</v>
      </c>
      <c r="N95" s="101">
        <v>13135.252200000001</v>
      </c>
      <c r="O95" s="101">
        <f t="shared" si="586"/>
        <v>7.4059999999999997</v>
      </c>
      <c r="P95" s="124">
        <v>8489.9503999999997</v>
      </c>
      <c r="Q95" s="101">
        <f t="shared" si="587"/>
        <v>7.4059999999999997</v>
      </c>
      <c r="R95" s="101">
        <v>5487.4665999999997</v>
      </c>
      <c r="S95" s="101">
        <f t="shared" si="588"/>
        <v>7.4059999999999997</v>
      </c>
      <c r="T95" s="101">
        <v>3546.8157000000001</v>
      </c>
      <c r="U95" s="101">
        <f t="shared" si="589"/>
        <v>7.4059999999999997</v>
      </c>
      <c r="V95" s="101">
        <v>2292.4789999999998</v>
      </c>
      <c r="W95" s="101">
        <f t="shared" si="590"/>
        <v>7.4059999999999997</v>
      </c>
      <c r="X95" s="101">
        <v>1481.7402999999999</v>
      </c>
      <c r="Y95" s="101">
        <f t="shared" si="591"/>
        <v>7.4059999999999997</v>
      </c>
      <c r="Z95" s="101">
        <v>957.72059999999999</v>
      </c>
      <c r="AA95" s="101">
        <f t="shared" si="592"/>
        <v>7.4059999999999997</v>
      </c>
      <c r="AB95" s="101">
        <v>619.0213</v>
      </c>
      <c r="AC95" s="101">
        <f t="shared" si="593"/>
        <v>7.4059999999999997</v>
      </c>
      <c r="AD95" s="101">
        <v>400.1035</v>
      </c>
      <c r="AE95" s="101">
        <f t="shared" si="594"/>
        <v>7.4059999999999997</v>
      </c>
      <c r="AF95" s="101">
        <v>258.60629999999998</v>
      </c>
      <c r="AG95" s="101">
        <f t="shared" si="595"/>
        <v>7.4059999999999997</v>
      </c>
      <c r="AH95" s="101">
        <v>167.1497</v>
      </c>
      <c r="AI95" s="101">
        <f t="shared" si="596"/>
        <v>7.4059999999999997</v>
      </c>
      <c r="AJ95" s="101">
        <v>108.03700000000001</v>
      </c>
      <c r="AK95" s="101">
        <f t="shared" si="597"/>
        <v>7.4059999999999997</v>
      </c>
      <c r="AL95" s="101">
        <v>69.829599999999999</v>
      </c>
      <c r="AM95" s="101">
        <f t="shared" si="598"/>
        <v>7.4059999999999997</v>
      </c>
      <c r="AN95" s="101">
        <v>45.1342</v>
      </c>
      <c r="AO95" s="101">
        <f t="shared" si="599"/>
        <v>7.4059999999999997</v>
      </c>
      <c r="AP95" s="101">
        <v>29.1724</v>
      </c>
      <c r="AQ95" s="101">
        <f t="shared" si="600"/>
        <v>7.4059999999999997</v>
      </c>
      <c r="AR95" s="101">
        <v>18.855599999999999</v>
      </c>
      <c r="AS95" s="101">
        <f t="shared" si="601"/>
        <v>7.4059999999999997</v>
      </c>
      <c r="AT95" s="101">
        <v>12.1873</v>
      </c>
      <c r="AU95" s="101">
        <f t="shared" si="602"/>
        <v>7.4059999999999997</v>
      </c>
      <c r="AV95" s="101">
        <v>7.8772000000000002</v>
      </c>
      <c r="AW95" s="101">
        <f t="shared" si="603"/>
        <v>7.4059999999999997</v>
      </c>
      <c r="AX95" s="101">
        <v>5.0914000000000001</v>
      </c>
      <c r="AY95" s="101">
        <f t="shared" si="604"/>
        <v>7.4059999999999997</v>
      </c>
      <c r="AZ95" s="101">
        <v>3.2907999999999999</v>
      </c>
      <c r="BA95" s="101">
        <f t="shared" si="605"/>
        <v>7.4059999999999997</v>
      </c>
      <c r="BB95" s="101">
        <v>2.1269999999999998</v>
      </c>
      <c r="BC95" s="101">
        <f t="shared" si="606"/>
        <v>7.4059999999999997</v>
      </c>
      <c r="BD95" s="101">
        <v>1.3748</v>
      </c>
      <c r="BE95" s="101">
        <f t="shared" si="607"/>
        <v>7.4059999999999997</v>
      </c>
      <c r="BF95" s="101">
        <v>0.88859999999999995</v>
      </c>
      <c r="BG95" s="101">
        <f t="shared" si="608"/>
        <v>7.4059999999999997</v>
      </c>
      <c r="BH95" s="101">
        <v>0.57440000000000002</v>
      </c>
      <c r="BI95" s="101">
        <f t="shared" si="609"/>
        <v>7.4059999999999997</v>
      </c>
      <c r="BJ95" s="171">
        <v>0.37119999999999997</v>
      </c>
      <c r="BK95" s="184">
        <f t="shared" si="610"/>
        <v>7.4059999999999997</v>
      </c>
      <c r="BL95" s="184">
        <v>0.24</v>
      </c>
      <c r="BM95" s="184">
        <f t="shared" si="611"/>
        <v>7.4059999999999997</v>
      </c>
      <c r="BN95" s="184">
        <v>0.15509999999999999</v>
      </c>
      <c r="BO95" s="184">
        <f t="shared" si="612"/>
        <v>7.4059999999999997</v>
      </c>
      <c r="BP95" s="184">
        <v>0.1002</v>
      </c>
      <c r="BQ95" s="184">
        <f t="shared" si="613"/>
        <v>7.4059999999999997</v>
      </c>
      <c r="BR95" s="171">
        <v>6.4799999999999996E-2</v>
      </c>
      <c r="BS95" s="185">
        <f t="shared" si="614"/>
        <v>7.4059999999999997</v>
      </c>
      <c r="BT95" s="185">
        <v>4.19E-2</v>
      </c>
      <c r="BU95" s="185">
        <f t="shared" si="615"/>
        <v>7.4059999999999997</v>
      </c>
      <c r="BV95" s="185">
        <v>2.7099999999999999E-2</v>
      </c>
      <c r="BW95" s="185">
        <f t="shared" si="616"/>
        <v>7.4059999999999997</v>
      </c>
    </row>
    <row r="96" spans="1:75" ht="15" customHeight="1" x14ac:dyDescent="0.25">
      <c r="A96" s="48" t="s">
        <v>135</v>
      </c>
      <c r="B96" s="78">
        <v>55111</v>
      </c>
      <c r="C96" s="78">
        <v>6</v>
      </c>
      <c r="D96" s="86">
        <f>(LARGE('Annual Heat Inputs'!D96:K96,1)+LARGE('Annual Heat Inputs'!D96:K96,2)+LARGE('Annual Heat Inputs'!D96:K96,3))/3</f>
        <v>300376.06199999998</v>
      </c>
      <c r="E96" s="87">
        <v>1165162556</v>
      </c>
      <c r="F96" s="88">
        <f t="shared" si="617"/>
        <v>2.5779755833485604E-4</v>
      </c>
      <c r="G96" s="97">
        <v>105171</v>
      </c>
      <c r="H96" s="97">
        <f t="shared" si="351"/>
        <v>27.112827007635143</v>
      </c>
      <c r="I96" s="97">
        <f>MIN(H96,'NOx Annual Emissions'!L96,'Annual NOx Consent Decree Caps '!D96,' Retirement Adjustments'!D96)</f>
        <v>8.7579999999999991</v>
      </c>
      <c r="J96" s="101">
        <v>31441.621800000001</v>
      </c>
      <c r="K96" s="101">
        <f t="shared" si="584"/>
        <v>8.7579999999999991</v>
      </c>
      <c r="L96" s="101">
        <v>20322.244699999999</v>
      </c>
      <c r="M96" s="101">
        <f t="shared" si="585"/>
        <v>8.7579999999999991</v>
      </c>
      <c r="N96" s="101">
        <v>13135.252200000001</v>
      </c>
      <c r="O96" s="101">
        <f t="shared" si="586"/>
        <v>8.7579999999999991</v>
      </c>
      <c r="P96" s="124">
        <v>8489.9503999999997</v>
      </c>
      <c r="Q96" s="101">
        <f t="shared" si="587"/>
        <v>8.7579999999999991</v>
      </c>
      <c r="R96" s="101">
        <v>5487.4665999999997</v>
      </c>
      <c r="S96" s="101">
        <f t="shared" si="588"/>
        <v>8.7579999999999991</v>
      </c>
      <c r="T96" s="101">
        <v>3546.8157000000001</v>
      </c>
      <c r="U96" s="101">
        <f t="shared" si="589"/>
        <v>8.7579999999999991</v>
      </c>
      <c r="V96" s="101">
        <v>2292.4789999999998</v>
      </c>
      <c r="W96" s="101">
        <f t="shared" si="590"/>
        <v>8.7579999999999991</v>
      </c>
      <c r="X96" s="101">
        <v>1481.7402999999999</v>
      </c>
      <c r="Y96" s="101">
        <f t="shared" si="591"/>
        <v>8.7579999999999991</v>
      </c>
      <c r="Z96" s="101">
        <v>957.72059999999999</v>
      </c>
      <c r="AA96" s="101">
        <f t="shared" si="592"/>
        <v>8.7579999999999991</v>
      </c>
      <c r="AB96" s="101">
        <v>619.0213</v>
      </c>
      <c r="AC96" s="101">
        <f t="shared" si="593"/>
        <v>8.7579999999999991</v>
      </c>
      <c r="AD96" s="101">
        <v>400.1035</v>
      </c>
      <c r="AE96" s="101">
        <f t="shared" si="594"/>
        <v>8.7579999999999991</v>
      </c>
      <c r="AF96" s="101">
        <v>258.60629999999998</v>
      </c>
      <c r="AG96" s="101">
        <f t="shared" si="595"/>
        <v>8.7579999999999991</v>
      </c>
      <c r="AH96" s="101">
        <v>167.1497</v>
      </c>
      <c r="AI96" s="101">
        <f t="shared" si="596"/>
        <v>8.7579999999999991</v>
      </c>
      <c r="AJ96" s="101">
        <v>108.03700000000001</v>
      </c>
      <c r="AK96" s="101">
        <f t="shared" si="597"/>
        <v>8.7579999999999991</v>
      </c>
      <c r="AL96" s="101">
        <v>69.829599999999999</v>
      </c>
      <c r="AM96" s="101">
        <f t="shared" si="598"/>
        <v>8.7579999999999991</v>
      </c>
      <c r="AN96" s="101">
        <v>45.1342</v>
      </c>
      <c r="AO96" s="101">
        <f t="shared" si="599"/>
        <v>8.7579999999999991</v>
      </c>
      <c r="AP96" s="101">
        <v>29.1724</v>
      </c>
      <c r="AQ96" s="101">
        <f t="shared" si="600"/>
        <v>8.7579999999999991</v>
      </c>
      <c r="AR96" s="101">
        <v>18.855599999999999</v>
      </c>
      <c r="AS96" s="101">
        <f t="shared" si="601"/>
        <v>8.7579999999999991</v>
      </c>
      <c r="AT96" s="101">
        <v>12.1873</v>
      </c>
      <c r="AU96" s="101">
        <f t="shared" si="602"/>
        <v>8.7579999999999991</v>
      </c>
      <c r="AV96" s="101">
        <v>7.8772000000000002</v>
      </c>
      <c r="AW96" s="101">
        <f t="shared" si="603"/>
        <v>8.7579999999999991</v>
      </c>
      <c r="AX96" s="101">
        <v>5.0914000000000001</v>
      </c>
      <c r="AY96" s="101">
        <f t="shared" si="604"/>
        <v>8.7579999999999991</v>
      </c>
      <c r="AZ96" s="101">
        <v>3.2907999999999999</v>
      </c>
      <c r="BA96" s="101">
        <f t="shared" si="605"/>
        <v>8.7579999999999991</v>
      </c>
      <c r="BB96" s="101">
        <v>2.1269999999999998</v>
      </c>
      <c r="BC96" s="101">
        <f t="shared" si="606"/>
        <v>8.7579999999999991</v>
      </c>
      <c r="BD96" s="101">
        <v>1.3748</v>
      </c>
      <c r="BE96" s="101">
        <f t="shared" si="607"/>
        <v>8.7579999999999991</v>
      </c>
      <c r="BF96" s="101">
        <v>0.88859999999999995</v>
      </c>
      <c r="BG96" s="101">
        <f t="shared" si="608"/>
        <v>8.7579999999999991</v>
      </c>
      <c r="BH96" s="101">
        <v>0.57440000000000002</v>
      </c>
      <c r="BI96" s="101">
        <f t="shared" si="609"/>
        <v>8.7579999999999991</v>
      </c>
      <c r="BJ96" s="171">
        <v>0.37119999999999997</v>
      </c>
      <c r="BK96" s="184">
        <f t="shared" si="610"/>
        <v>8.7579999999999991</v>
      </c>
      <c r="BL96" s="184">
        <v>0.24</v>
      </c>
      <c r="BM96" s="184">
        <f t="shared" si="611"/>
        <v>8.7579999999999991</v>
      </c>
      <c r="BN96" s="184">
        <v>0.15509999999999999</v>
      </c>
      <c r="BO96" s="184">
        <f t="shared" si="612"/>
        <v>8.7579999999999991</v>
      </c>
      <c r="BP96" s="184">
        <v>0.1002</v>
      </c>
      <c r="BQ96" s="184">
        <f t="shared" si="613"/>
        <v>8.7579999999999991</v>
      </c>
      <c r="BR96" s="171">
        <v>6.4799999999999996E-2</v>
      </c>
      <c r="BS96" s="185">
        <f t="shared" si="614"/>
        <v>8.7579999999999991</v>
      </c>
      <c r="BT96" s="185">
        <v>4.19E-2</v>
      </c>
      <c r="BU96" s="185">
        <f t="shared" si="615"/>
        <v>8.7579999999999991</v>
      </c>
      <c r="BV96" s="185">
        <v>2.7099999999999999E-2</v>
      </c>
      <c r="BW96" s="185">
        <f t="shared" si="616"/>
        <v>8.7579999999999991</v>
      </c>
    </row>
    <row r="97" spans="1:75" ht="15" customHeight="1" x14ac:dyDescent="0.25">
      <c r="A97" s="48" t="s">
        <v>135</v>
      </c>
      <c r="B97" s="78">
        <v>55111</v>
      </c>
      <c r="C97" s="78">
        <v>7</v>
      </c>
      <c r="D97" s="86">
        <f>(LARGE('Annual Heat Inputs'!D97:K97,1)+LARGE('Annual Heat Inputs'!D97:K97,2)+LARGE('Annual Heat Inputs'!D97:K97,3))/3</f>
        <v>317374.85066666664</v>
      </c>
      <c r="E97" s="87">
        <v>1165162556</v>
      </c>
      <c r="F97" s="88">
        <f t="shared" si="617"/>
        <v>2.723867575664409E-4</v>
      </c>
      <c r="G97" s="97">
        <v>105171</v>
      </c>
      <c r="H97" s="97">
        <f t="shared" si="351"/>
        <v>28.647187680020156</v>
      </c>
      <c r="I97" s="97">
        <f>MIN(H97,'NOx Annual Emissions'!L97,'Annual NOx Consent Decree Caps '!D97,' Retirement Adjustments'!D97)</f>
        <v>6.508</v>
      </c>
      <c r="J97" s="101">
        <v>31441.621800000001</v>
      </c>
      <c r="K97" s="101">
        <f t="shared" si="584"/>
        <v>6.508</v>
      </c>
      <c r="L97" s="101">
        <v>20322.244699999999</v>
      </c>
      <c r="M97" s="101">
        <f t="shared" si="585"/>
        <v>6.508</v>
      </c>
      <c r="N97" s="101">
        <v>13135.252200000001</v>
      </c>
      <c r="O97" s="101">
        <f t="shared" si="586"/>
        <v>6.508</v>
      </c>
      <c r="P97" s="124">
        <v>8489.9503999999997</v>
      </c>
      <c r="Q97" s="101">
        <f t="shared" si="587"/>
        <v>6.508</v>
      </c>
      <c r="R97" s="101">
        <v>5487.4665999999997</v>
      </c>
      <c r="S97" s="101">
        <f t="shared" si="588"/>
        <v>6.508</v>
      </c>
      <c r="T97" s="101">
        <v>3546.8157000000001</v>
      </c>
      <c r="U97" s="101">
        <f t="shared" si="589"/>
        <v>6.508</v>
      </c>
      <c r="V97" s="101">
        <v>2292.4789999999998</v>
      </c>
      <c r="W97" s="101">
        <f t="shared" si="590"/>
        <v>6.508</v>
      </c>
      <c r="X97" s="101">
        <v>1481.7402999999999</v>
      </c>
      <c r="Y97" s="101">
        <f t="shared" si="591"/>
        <v>6.508</v>
      </c>
      <c r="Z97" s="101">
        <v>957.72059999999999</v>
      </c>
      <c r="AA97" s="101">
        <f t="shared" si="592"/>
        <v>6.508</v>
      </c>
      <c r="AB97" s="101">
        <v>619.0213</v>
      </c>
      <c r="AC97" s="101">
        <f t="shared" si="593"/>
        <v>6.508</v>
      </c>
      <c r="AD97" s="101">
        <v>400.1035</v>
      </c>
      <c r="AE97" s="101">
        <f t="shared" si="594"/>
        <v>6.508</v>
      </c>
      <c r="AF97" s="101">
        <v>258.60629999999998</v>
      </c>
      <c r="AG97" s="101">
        <f t="shared" si="595"/>
        <v>6.508</v>
      </c>
      <c r="AH97" s="101">
        <v>167.1497</v>
      </c>
      <c r="AI97" s="101">
        <f t="shared" si="596"/>
        <v>6.508</v>
      </c>
      <c r="AJ97" s="101">
        <v>108.03700000000001</v>
      </c>
      <c r="AK97" s="101">
        <f t="shared" si="597"/>
        <v>6.508</v>
      </c>
      <c r="AL97" s="101">
        <v>69.829599999999999</v>
      </c>
      <c r="AM97" s="101">
        <f t="shared" si="598"/>
        <v>6.508</v>
      </c>
      <c r="AN97" s="101">
        <v>45.1342</v>
      </c>
      <c r="AO97" s="101">
        <f t="shared" si="599"/>
        <v>6.508</v>
      </c>
      <c r="AP97" s="101">
        <v>29.1724</v>
      </c>
      <c r="AQ97" s="101">
        <f t="shared" si="600"/>
        <v>6.508</v>
      </c>
      <c r="AR97" s="101">
        <v>18.855599999999999</v>
      </c>
      <c r="AS97" s="101">
        <f t="shared" si="601"/>
        <v>6.508</v>
      </c>
      <c r="AT97" s="101">
        <v>12.1873</v>
      </c>
      <c r="AU97" s="101">
        <f t="shared" si="602"/>
        <v>6.508</v>
      </c>
      <c r="AV97" s="101">
        <v>7.8772000000000002</v>
      </c>
      <c r="AW97" s="101">
        <f t="shared" si="603"/>
        <v>6.508</v>
      </c>
      <c r="AX97" s="101">
        <v>5.0914000000000001</v>
      </c>
      <c r="AY97" s="101">
        <f t="shared" si="604"/>
        <v>6.508</v>
      </c>
      <c r="AZ97" s="101">
        <v>3.2907999999999999</v>
      </c>
      <c r="BA97" s="101">
        <f t="shared" si="605"/>
        <v>6.508</v>
      </c>
      <c r="BB97" s="101">
        <v>2.1269999999999998</v>
      </c>
      <c r="BC97" s="101">
        <f t="shared" si="606"/>
        <v>6.508</v>
      </c>
      <c r="BD97" s="101">
        <v>1.3748</v>
      </c>
      <c r="BE97" s="101">
        <f t="shared" si="607"/>
        <v>6.508</v>
      </c>
      <c r="BF97" s="101">
        <v>0.88859999999999995</v>
      </c>
      <c r="BG97" s="101">
        <f t="shared" si="608"/>
        <v>6.508</v>
      </c>
      <c r="BH97" s="101">
        <v>0.57440000000000002</v>
      </c>
      <c r="BI97" s="101">
        <f t="shared" si="609"/>
        <v>6.508</v>
      </c>
      <c r="BJ97" s="171">
        <v>0.37119999999999997</v>
      </c>
      <c r="BK97" s="184">
        <f t="shared" si="610"/>
        <v>6.508</v>
      </c>
      <c r="BL97" s="184">
        <v>0.24</v>
      </c>
      <c r="BM97" s="184">
        <f t="shared" si="611"/>
        <v>6.508</v>
      </c>
      <c r="BN97" s="184">
        <v>0.15509999999999999</v>
      </c>
      <c r="BO97" s="184">
        <f t="shared" si="612"/>
        <v>6.508</v>
      </c>
      <c r="BP97" s="184">
        <v>0.1002</v>
      </c>
      <c r="BQ97" s="184">
        <f t="shared" si="613"/>
        <v>6.508</v>
      </c>
      <c r="BR97" s="171">
        <v>6.4799999999999996E-2</v>
      </c>
      <c r="BS97" s="185">
        <f t="shared" si="614"/>
        <v>6.508</v>
      </c>
      <c r="BT97" s="185">
        <v>4.19E-2</v>
      </c>
      <c r="BU97" s="185">
        <f t="shared" si="615"/>
        <v>6.508</v>
      </c>
      <c r="BV97" s="185">
        <v>2.7099999999999999E-2</v>
      </c>
      <c r="BW97" s="185">
        <f t="shared" si="616"/>
        <v>6.508</v>
      </c>
    </row>
    <row r="98" spans="1:75" ht="15" customHeight="1" x14ac:dyDescent="0.25">
      <c r="A98" s="48" t="s">
        <v>135</v>
      </c>
      <c r="B98" s="78">
        <v>55111</v>
      </c>
      <c r="C98" s="78">
        <v>8</v>
      </c>
      <c r="D98" s="86">
        <f>(LARGE('Annual Heat Inputs'!D98:K98,1)+LARGE('Annual Heat Inputs'!D98:K98,2)+LARGE('Annual Heat Inputs'!D98:K98,3))/3</f>
        <v>254312.00233333334</v>
      </c>
      <c r="E98" s="87">
        <v>1165162556</v>
      </c>
      <c r="F98" s="88">
        <f t="shared" si="617"/>
        <v>2.1826310931788418E-4</v>
      </c>
      <c r="G98" s="97">
        <v>105171</v>
      </c>
      <c r="H98" s="97">
        <f t="shared" si="351"/>
        <v>22.954949470071195</v>
      </c>
      <c r="I98" s="97">
        <f>MIN(H98,'NOx Annual Emissions'!L98,'Annual NOx Consent Decree Caps '!D98,' Retirement Adjustments'!D98)</f>
        <v>4.9139999999999997</v>
      </c>
      <c r="J98" s="101">
        <v>31441.621800000001</v>
      </c>
      <c r="K98" s="101">
        <f t="shared" si="584"/>
        <v>4.9139999999999997</v>
      </c>
      <c r="L98" s="101">
        <v>20322.244699999999</v>
      </c>
      <c r="M98" s="101">
        <f t="shared" si="585"/>
        <v>4.9139999999999997</v>
      </c>
      <c r="N98" s="101">
        <v>13135.252200000001</v>
      </c>
      <c r="O98" s="101">
        <f t="shared" si="586"/>
        <v>4.9139999999999997</v>
      </c>
      <c r="P98" s="124">
        <v>8489.9503999999997</v>
      </c>
      <c r="Q98" s="101">
        <f t="shared" si="587"/>
        <v>4.9139999999999997</v>
      </c>
      <c r="R98" s="101">
        <v>5487.4665999999997</v>
      </c>
      <c r="S98" s="101">
        <f t="shared" si="588"/>
        <v>4.9139999999999997</v>
      </c>
      <c r="T98" s="101">
        <v>3546.8157000000001</v>
      </c>
      <c r="U98" s="101">
        <f t="shared" si="589"/>
        <v>4.9139999999999997</v>
      </c>
      <c r="V98" s="101">
        <v>2292.4789999999998</v>
      </c>
      <c r="W98" s="101">
        <f t="shared" si="590"/>
        <v>4.9139999999999997</v>
      </c>
      <c r="X98" s="101">
        <v>1481.7402999999999</v>
      </c>
      <c r="Y98" s="101">
        <f t="shared" si="591"/>
        <v>4.9139999999999997</v>
      </c>
      <c r="Z98" s="101">
        <v>957.72059999999999</v>
      </c>
      <c r="AA98" s="101">
        <f t="shared" si="592"/>
        <v>4.9139999999999997</v>
      </c>
      <c r="AB98" s="101">
        <v>619.0213</v>
      </c>
      <c r="AC98" s="101">
        <f t="shared" si="593"/>
        <v>4.9139999999999997</v>
      </c>
      <c r="AD98" s="101">
        <v>400.1035</v>
      </c>
      <c r="AE98" s="101">
        <f t="shared" si="594"/>
        <v>4.9139999999999997</v>
      </c>
      <c r="AF98" s="101">
        <v>258.60629999999998</v>
      </c>
      <c r="AG98" s="101">
        <f t="shared" si="595"/>
        <v>4.9139999999999997</v>
      </c>
      <c r="AH98" s="101">
        <v>167.1497</v>
      </c>
      <c r="AI98" s="101">
        <f t="shared" si="596"/>
        <v>4.9139999999999997</v>
      </c>
      <c r="AJ98" s="101">
        <v>108.03700000000001</v>
      </c>
      <c r="AK98" s="101">
        <f t="shared" si="597"/>
        <v>4.9139999999999997</v>
      </c>
      <c r="AL98" s="101">
        <v>69.829599999999999</v>
      </c>
      <c r="AM98" s="101">
        <f t="shared" si="598"/>
        <v>4.9139999999999997</v>
      </c>
      <c r="AN98" s="101">
        <v>45.1342</v>
      </c>
      <c r="AO98" s="101">
        <f t="shared" si="599"/>
        <v>4.9139999999999997</v>
      </c>
      <c r="AP98" s="101">
        <v>29.1724</v>
      </c>
      <c r="AQ98" s="101">
        <f t="shared" si="600"/>
        <v>4.9139999999999997</v>
      </c>
      <c r="AR98" s="101">
        <v>18.855599999999999</v>
      </c>
      <c r="AS98" s="101">
        <f t="shared" si="601"/>
        <v>4.9139999999999997</v>
      </c>
      <c r="AT98" s="101">
        <v>12.1873</v>
      </c>
      <c r="AU98" s="101">
        <f t="shared" si="602"/>
        <v>4.9139999999999997</v>
      </c>
      <c r="AV98" s="101">
        <v>7.8772000000000002</v>
      </c>
      <c r="AW98" s="101">
        <f t="shared" si="603"/>
        <v>4.9139999999999997</v>
      </c>
      <c r="AX98" s="101">
        <v>5.0914000000000001</v>
      </c>
      <c r="AY98" s="101">
        <f t="shared" si="604"/>
        <v>4.9139999999999997</v>
      </c>
      <c r="AZ98" s="101">
        <v>3.2907999999999999</v>
      </c>
      <c r="BA98" s="101">
        <f t="shared" si="605"/>
        <v>4.9139999999999997</v>
      </c>
      <c r="BB98" s="101">
        <v>2.1269999999999998</v>
      </c>
      <c r="BC98" s="101">
        <f t="shared" si="606"/>
        <v>4.9139999999999997</v>
      </c>
      <c r="BD98" s="101">
        <v>1.3748</v>
      </c>
      <c r="BE98" s="101">
        <f t="shared" si="607"/>
        <v>4.9139999999999997</v>
      </c>
      <c r="BF98" s="101">
        <v>0.88859999999999995</v>
      </c>
      <c r="BG98" s="101">
        <f t="shared" si="608"/>
        <v>4.9139999999999997</v>
      </c>
      <c r="BH98" s="101">
        <v>0.57440000000000002</v>
      </c>
      <c r="BI98" s="101">
        <f t="shared" si="609"/>
        <v>4.9139999999999997</v>
      </c>
      <c r="BJ98" s="171">
        <v>0.37119999999999997</v>
      </c>
      <c r="BK98" s="184">
        <f t="shared" si="610"/>
        <v>4.9139999999999997</v>
      </c>
      <c r="BL98" s="184">
        <v>0.24</v>
      </c>
      <c r="BM98" s="184">
        <f t="shared" si="611"/>
        <v>4.9139999999999997</v>
      </c>
      <c r="BN98" s="184">
        <v>0.15509999999999999</v>
      </c>
      <c r="BO98" s="184">
        <f t="shared" si="612"/>
        <v>4.9139999999999997</v>
      </c>
      <c r="BP98" s="184">
        <v>0.1002</v>
      </c>
      <c r="BQ98" s="184">
        <f t="shared" si="613"/>
        <v>4.9139999999999997</v>
      </c>
      <c r="BR98" s="171">
        <v>6.4799999999999996E-2</v>
      </c>
      <c r="BS98" s="185">
        <f t="shared" si="614"/>
        <v>4.9139999999999997</v>
      </c>
      <c r="BT98" s="185">
        <v>4.19E-2</v>
      </c>
      <c r="BU98" s="185">
        <f t="shared" si="615"/>
        <v>4.9139999999999997</v>
      </c>
      <c r="BV98" s="185">
        <v>2.7099999999999999E-2</v>
      </c>
      <c r="BW98" s="185">
        <f t="shared" si="616"/>
        <v>4.9139999999999997</v>
      </c>
    </row>
    <row r="99" spans="1:75" ht="15" customHeight="1" x14ac:dyDescent="0.25">
      <c r="A99" s="42" t="s">
        <v>56</v>
      </c>
      <c r="B99" s="81">
        <v>57842</v>
      </c>
      <c r="C99" s="78">
        <v>1</v>
      </c>
      <c r="D99" s="86">
        <f>(LARGE('Annual Heat Inputs'!D99:K99,1)+LARGE('Annual Heat Inputs'!D99:K99,2)+LARGE('Annual Heat Inputs'!D99:K99,3))/3</f>
        <v>10333594.346666666</v>
      </c>
      <c r="E99" s="87">
        <v>1165162556</v>
      </c>
      <c r="F99" s="88">
        <f t="shared" ref="F99:F111" si="618">D99/E99</f>
        <v>8.8688005750389605E-3</v>
      </c>
      <c r="G99" s="97">
        <v>105171</v>
      </c>
      <c r="H99" s="97">
        <f t="shared" si="351"/>
        <v>932.74062527742251</v>
      </c>
      <c r="I99" s="97">
        <f>MIN(H99,'NOx Annual Emissions'!L99,'Annual NOx Consent Decree Caps '!D99,' Retirement Adjustments'!D99)</f>
        <v>431.50799999999998</v>
      </c>
      <c r="J99" s="101">
        <v>31441.621800000001</v>
      </c>
      <c r="K99" s="101">
        <f t="shared" si="584"/>
        <v>431.50799999999998</v>
      </c>
      <c r="L99" s="101">
        <v>20322.244699999999</v>
      </c>
      <c r="M99" s="101">
        <f t="shared" si="585"/>
        <v>431.50799999999998</v>
      </c>
      <c r="N99" s="101">
        <v>13135.252200000001</v>
      </c>
      <c r="O99" s="101">
        <f t="shared" si="586"/>
        <v>431.50799999999998</v>
      </c>
      <c r="P99" s="124">
        <v>8489.9503999999997</v>
      </c>
      <c r="Q99" s="101">
        <f t="shared" si="587"/>
        <v>431.50799999999998</v>
      </c>
      <c r="R99" s="101">
        <v>5487.4665999999997</v>
      </c>
      <c r="S99" s="101">
        <f t="shared" si="588"/>
        <v>431.50799999999998</v>
      </c>
      <c r="T99" s="101">
        <v>3546.8157000000001</v>
      </c>
      <c r="U99" s="101">
        <f t="shared" si="589"/>
        <v>431.50799999999998</v>
      </c>
      <c r="V99" s="101">
        <v>2292.4789999999998</v>
      </c>
      <c r="W99" s="101">
        <f t="shared" si="590"/>
        <v>431.50799999999998</v>
      </c>
      <c r="X99" s="101">
        <v>1481.7402999999999</v>
      </c>
      <c r="Y99" s="101">
        <f t="shared" si="591"/>
        <v>431.50799999999998</v>
      </c>
      <c r="Z99" s="101">
        <v>957.72059999999999</v>
      </c>
      <c r="AA99" s="101">
        <f t="shared" si="592"/>
        <v>431.50799999999998</v>
      </c>
      <c r="AB99" s="101">
        <v>619.0213</v>
      </c>
      <c r="AC99" s="101">
        <f t="shared" si="593"/>
        <v>431.50799999999998</v>
      </c>
      <c r="AD99" s="101">
        <v>400.1035</v>
      </c>
      <c r="AE99" s="101">
        <f t="shared" si="594"/>
        <v>431.50799999999998</v>
      </c>
      <c r="AF99" s="101">
        <v>258.60629999999998</v>
      </c>
      <c r="AG99" s="101">
        <f t="shared" si="595"/>
        <v>431.50799999999998</v>
      </c>
      <c r="AH99" s="101">
        <v>167.1497</v>
      </c>
      <c r="AI99" s="101">
        <f t="shared" si="596"/>
        <v>431.50799999999998</v>
      </c>
      <c r="AJ99" s="101">
        <v>108.03700000000001</v>
      </c>
      <c r="AK99" s="101">
        <f t="shared" si="597"/>
        <v>431.50799999999998</v>
      </c>
      <c r="AL99" s="101">
        <v>69.829599999999999</v>
      </c>
      <c r="AM99" s="101">
        <f t="shared" si="598"/>
        <v>431.50799999999998</v>
      </c>
      <c r="AN99" s="101">
        <v>45.1342</v>
      </c>
      <c r="AO99" s="101">
        <f t="shared" si="599"/>
        <v>431.50799999999998</v>
      </c>
      <c r="AP99" s="101">
        <v>29.1724</v>
      </c>
      <c r="AQ99" s="101">
        <f t="shared" si="600"/>
        <v>431.50799999999998</v>
      </c>
      <c r="AR99" s="101">
        <v>18.855599999999999</v>
      </c>
      <c r="AS99" s="101">
        <f t="shared" si="601"/>
        <v>431.50799999999998</v>
      </c>
      <c r="AT99" s="101">
        <v>12.1873</v>
      </c>
      <c r="AU99" s="101">
        <f t="shared" si="602"/>
        <v>431.50799999999998</v>
      </c>
      <c r="AV99" s="101">
        <v>7.8772000000000002</v>
      </c>
      <c r="AW99" s="101">
        <f t="shared" si="603"/>
        <v>431.50799999999998</v>
      </c>
      <c r="AX99" s="101">
        <v>5.0914000000000001</v>
      </c>
      <c r="AY99" s="101">
        <f t="shared" si="604"/>
        <v>431.50799999999998</v>
      </c>
      <c r="AZ99" s="101">
        <v>3.2907999999999999</v>
      </c>
      <c r="BA99" s="101">
        <f t="shared" si="605"/>
        <v>431.50799999999998</v>
      </c>
      <c r="BB99" s="101">
        <v>2.1269999999999998</v>
      </c>
      <c r="BC99" s="101">
        <f t="shared" si="606"/>
        <v>431.50799999999998</v>
      </c>
      <c r="BD99" s="101">
        <v>1.3748</v>
      </c>
      <c r="BE99" s="101">
        <f t="shared" si="607"/>
        <v>431.50799999999998</v>
      </c>
      <c r="BF99" s="101">
        <v>0.88859999999999995</v>
      </c>
      <c r="BG99" s="101">
        <f t="shared" si="608"/>
        <v>431.50799999999998</v>
      </c>
      <c r="BH99" s="101">
        <v>0.57440000000000002</v>
      </c>
      <c r="BI99" s="101">
        <f t="shared" si="609"/>
        <v>431.50799999999998</v>
      </c>
      <c r="BJ99" s="171">
        <v>0.37119999999999997</v>
      </c>
      <c r="BK99" s="184">
        <f t="shared" si="610"/>
        <v>431.50799999999998</v>
      </c>
      <c r="BL99" s="184">
        <v>0.24</v>
      </c>
      <c r="BM99" s="184">
        <f t="shared" si="611"/>
        <v>431.50799999999998</v>
      </c>
      <c r="BN99" s="184">
        <v>0.15509999999999999</v>
      </c>
      <c r="BO99" s="184">
        <f t="shared" si="612"/>
        <v>431.50799999999998</v>
      </c>
      <c r="BP99" s="184">
        <v>0.1002</v>
      </c>
      <c r="BQ99" s="184">
        <f t="shared" si="613"/>
        <v>431.50799999999998</v>
      </c>
      <c r="BR99" s="171">
        <v>6.4799999999999996E-2</v>
      </c>
      <c r="BS99" s="185">
        <f t="shared" si="614"/>
        <v>431.50799999999998</v>
      </c>
      <c r="BT99" s="185">
        <v>4.19E-2</v>
      </c>
      <c r="BU99" s="185">
        <f t="shared" si="615"/>
        <v>431.50799999999998</v>
      </c>
      <c r="BV99" s="185">
        <v>2.7099999999999999E-2</v>
      </c>
      <c r="BW99" s="185">
        <f t="shared" si="616"/>
        <v>431.50799999999998</v>
      </c>
    </row>
    <row r="100" spans="1:75" ht="15" customHeight="1" x14ac:dyDescent="0.25">
      <c r="A100" s="42" t="s">
        <v>57</v>
      </c>
      <c r="B100" s="78">
        <v>55224</v>
      </c>
      <c r="C100" s="84" t="s">
        <v>58</v>
      </c>
      <c r="D100" s="86">
        <f>(LARGE('Annual Heat Inputs'!D100:K100,1)+LARGE('Annual Heat Inputs'!D100:K100,2)+LARGE('Annual Heat Inputs'!D100:K100,3))/3</f>
        <v>634762.2313333333</v>
      </c>
      <c r="E100" s="87">
        <v>1165162556</v>
      </c>
      <c r="F100" s="88">
        <f t="shared" si="618"/>
        <v>5.4478426899716925E-4</v>
      </c>
      <c r="G100" s="97">
        <v>105171</v>
      </c>
      <c r="H100" s="97">
        <f t="shared" si="351"/>
        <v>57.295506354701288</v>
      </c>
      <c r="I100" s="97">
        <f>MIN(H100,'NOx Annual Emissions'!L100,'Annual NOx Consent Decree Caps '!D100,' Retirement Adjustments'!D100)</f>
        <v>57.295506354701288</v>
      </c>
      <c r="J100" s="101">
        <v>31441.621800000001</v>
      </c>
      <c r="K100" s="178">
        <f>PRODUCT(F100,J100)+H100</f>
        <v>74.424407303099741</v>
      </c>
      <c r="L100" s="101">
        <v>20322.244699999999</v>
      </c>
      <c r="M100" s="101">
        <f>PRODUCT(F100,L100)+K100</f>
        <v>85.495646526370834</v>
      </c>
      <c r="N100" s="101">
        <v>13135.252200000001</v>
      </c>
      <c r="O100" s="101">
        <f t="shared" ref="O100" si="619">PRODUCT(F100,N100)+M100</f>
        <v>92.651525294241296</v>
      </c>
      <c r="P100" s="124">
        <v>8489.9503999999997</v>
      </c>
      <c r="Q100" s="101">
        <f>PRODUCT(F100,P100)+O100</f>
        <v>97.27671671672752</v>
      </c>
      <c r="R100" s="101">
        <v>5487.4665999999997</v>
      </c>
      <c r="S100" s="101">
        <f>PRODUCT(F100,R100)+Q100</f>
        <v>100.26620219705489</v>
      </c>
      <c r="T100" s="101">
        <v>3546.8157000000001</v>
      </c>
      <c r="U100" s="101">
        <f>PRODUCT(F100,T100)+S100</f>
        <v>102.19845159544708</v>
      </c>
      <c r="V100" s="101">
        <v>2292.4789999999998</v>
      </c>
      <c r="W100" s="101">
        <f>PRODUCT(F100,V100)+U100</f>
        <v>103.44735809165344</v>
      </c>
      <c r="X100" s="101">
        <v>1481.7402999999999</v>
      </c>
      <c r="Y100" s="101">
        <f>PRODUCT(F100,X100)+W100</f>
        <v>104.25458689783258</v>
      </c>
      <c r="Z100" s="101">
        <v>957.72059999999999</v>
      </c>
      <c r="AA100" s="101">
        <f>PRODUCT(F100,Z100)+Y100</f>
        <v>104.77633801480711</v>
      </c>
      <c r="AB100" s="101">
        <v>619.0213</v>
      </c>
      <c r="AC100" s="101">
        <f>PRODUCT(F100,AB100)+AA100</f>
        <v>105.11357108122128</v>
      </c>
      <c r="AD100" s="101">
        <v>400.1035</v>
      </c>
      <c r="AE100" s="101">
        <f>PRODUCT(F100,AD100)+AC100</f>
        <v>105.33154117399199</v>
      </c>
      <c r="AF100" s="101">
        <v>258.60629999999998</v>
      </c>
      <c r="AG100" s="101">
        <f>PRODUCT(F100,AF100)+AE100</f>
        <v>105.47242581809556</v>
      </c>
      <c r="AH100" s="101">
        <v>167.1497</v>
      </c>
      <c r="AI100" s="101">
        <f>PRODUCT(F100,AH100)+AG100</f>
        <v>105.56348634522315</v>
      </c>
      <c r="AJ100" s="101">
        <v>108.03700000000001</v>
      </c>
      <c r="AK100" s="101">
        <f>PRODUCT(F100,AJ100)+AI100</f>
        <v>105.6223432032928</v>
      </c>
      <c r="AL100" s="101">
        <v>69.829599999999999</v>
      </c>
      <c r="AM100" s="101">
        <f>PRODUCT(F100,AL100)+AK100</f>
        <v>105.66038527088317</v>
      </c>
      <c r="AN100" s="101">
        <v>45.1342</v>
      </c>
      <c r="AO100" s="101">
        <f>PRODUCT(F100,AN100)+AM100</f>
        <v>105.68497367303694</v>
      </c>
      <c r="AP100" s="101">
        <v>29.1724</v>
      </c>
      <c r="AQ100" s="101">
        <f>PRODUCT(F100,AP100)+AO100</f>
        <v>105.70086633764583</v>
      </c>
      <c r="AR100" s="101">
        <v>18.855599999999999</v>
      </c>
      <c r="AS100" s="101">
        <f>PRODUCT(F100,AR100)+AQ100</f>
        <v>105.71113857190834</v>
      </c>
      <c r="AT100" s="101">
        <v>12.1873</v>
      </c>
      <c r="AU100" s="101">
        <f>PRODUCT(F100,AT100)+AS100</f>
        <v>105.71777802122989</v>
      </c>
      <c r="AV100" s="101">
        <v>7.8772000000000002</v>
      </c>
      <c r="AW100" s="101">
        <f>PRODUCT(F100,AV100)+AU100</f>
        <v>105.72206939587363</v>
      </c>
      <c r="AX100" s="101">
        <v>5.0914000000000001</v>
      </c>
      <c r="AY100" s="101">
        <f>PRODUCT(F100,AX100)+AW100</f>
        <v>105.7248431105008</v>
      </c>
      <c r="AZ100" s="101">
        <v>3.2907999999999999</v>
      </c>
      <c r="BA100" s="101">
        <f>PRODUCT(F100,AZ100)+AY100</f>
        <v>105.72663588657322</v>
      </c>
      <c r="BB100" s="101">
        <v>2.1269999999999998</v>
      </c>
      <c r="BC100" s="101">
        <f>PRODUCT(F100,BB100)+BA100</f>
        <v>105.72779464271338</v>
      </c>
      <c r="BD100" s="101">
        <v>1.3748</v>
      </c>
      <c r="BE100" s="101">
        <f>PRODUCT(F100,BD100)+BC100</f>
        <v>105.7285436121264</v>
      </c>
      <c r="BF100" s="101">
        <v>0.88859999999999995</v>
      </c>
      <c r="BG100" s="101">
        <f>PRODUCT(F100,BF100)+BE100</f>
        <v>105.72902770742783</v>
      </c>
      <c r="BH100" s="101">
        <v>0.57440000000000002</v>
      </c>
      <c r="BI100" s="101">
        <f>PRODUCT(F100,BH100)+BG100</f>
        <v>105.72934063151195</v>
      </c>
      <c r="BJ100" s="171">
        <v>0.37119999999999997</v>
      </c>
      <c r="BK100" s="184">
        <f>PRODUCT(F100,BJ100)+BI100</f>
        <v>105.7295428554326</v>
      </c>
      <c r="BL100" s="184">
        <v>0.24</v>
      </c>
      <c r="BM100" s="184">
        <f>PRODUCT(F100,BL100)+BK100</f>
        <v>105.72967360365716</v>
      </c>
      <c r="BN100" s="184">
        <v>0.15509999999999999</v>
      </c>
      <c r="BO100" s="184">
        <f>PRODUCT(F100,BN100)+BM100</f>
        <v>105.72975809969728</v>
      </c>
      <c r="BP100" s="184">
        <v>0.1002</v>
      </c>
      <c r="BQ100" s="184">
        <f>PRODUCT(F100,BP100)+BO100</f>
        <v>105.72981268708104</v>
      </c>
      <c r="BR100" s="171">
        <v>6.4799999999999996E-2</v>
      </c>
      <c r="BS100" s="185">
        <f>PRODUCT(F100,BR100)+BQ100</f>
        <v>105.72984798910167</v>
      </c>
      <c r="BT100" s="185">
        <v>4.19E-2</v>
      </c>
      <c r="BU100" s="185">
        <f>PRODUCT(F100,BT100)+BS100</f>
        <v>105.72987081556255</v>
      </c>
      <c r="BV100" s="185">
        <v>2.7099999999999999E-2</v>
      </c>
      <c r="BW100" s="185">
        <f>PRODUCT(F100,BV100)+BU100</f>
        <v>105.72988557921624</v>
      </c>
    </row>
    <row r="101" spans="1:75" ht="15" customHeight="1" x14ac:dyDescent="0.25">
      <c r="A101" s="42" t="s">
        <v>57</v>
      </c>
      <c r="B101" s="78">
        <v>55224</v>
      </c>
      <c r="C101" s="84" t="s">
        <v>59</v>
      </c>
      <c r="D101" s="86">
        <f>(LARGE('Annual Heat Inputs'!D101:K101,1)+LARGE('Annual Heat Inputs'!D101:K101,2)+LARGE('Annual Heat Inputs'!D101:K101,3))/3</f>
        <v>623173.03800000006</v>
      </c>
      <c r="E101" s="87">
        <v>1165162556</v>
      </c>
      <c r="F101" s="88">
        <f t="shared" si="618"/>
        <v>5.3483785141478582E-4</v>
      </c>
      <c r="G101" s="97">
        <v>105171</v>
      </c>
      <c r="H101" s="97">
        <f t="shared" si="351"/>
        <v>56.249431671144443</v>
      </c>
      <c r="I101" s="97">
        <f>MIN(H101,'NOx Annual Emissions'!L101,'Annual NOx Consent Decree Caps '!D101,' Retirement Adjustments'!D101)</f>
        <v>44.447000000000003</v>
      </c>
      <c r="J101" s="101">
        <v>31441.621800000001</v>
      </c>
      <c r="K101" s="101">
        <f t="shared" ref="K101" si="620">I101</f>
        <v>44.447000000000003</v>
      </c>
      <c r="L101" s="101">
        <v>20322.244699999999</v>
      </c>
      <c r="M101" s="101">
        <f>K101</f>
        <v>44.447000000000003</v>
      </c>
      <c r="N101" s="101">
        <v>13135.252200000001</v>
      </c>
      <c r="O101" s="101">
        <f>M101</f>
        <v>44.447000000000003</v>
      </c>
      <c r="P101" s="124">
        <v>8489.9503999999997</v>
      </c>
      <c r="Q101" s="101">
        <f t="shared" ref="Q101" si="621">O101</f>
        <v>44.447000000000003</v>
      </c>
      <c r="R101" s="101">
        <v>5487.4665999999997</v>
      </c>
      <c r="S101" s="101">
        <f>Q101</f>
        <v>44.447000000000003</v>
      </c>
      <c r="T101" s="101">
        <v>3546.8157000000001</v>
      </c>
      <c r="U101" s="101">
        <f>S101</f>
        <v>44.447000000000003</v>
      </c>
      <c r="V101" s="101">
        <v>2292.4789999999998</v>
      </c>
      <c r="W101" s="101">
        <f>U101</f>
        <v>44.447000000000003</v>
      </c>
      <c r="X101" s="101">
        <v>1481.7402999999999</v>
      </c>
      <c r="Y101" s="101">
        <f>W101</f>
        <v>44.447000000000003</v>
      </c>
      <c r="Z101" s="101">
        <v>957.72059999999999</v>
      </c>
      <c r="AA101" s="101">
        <f>Y101</f>
        <v>44.447000000000003</v>
      </c>
      <c r="AB101" s="101">
        <v>619.0213</v>
      </c>
      <c r="AC101" s="101">
        <f>AA101</f>
        <v>44.447000000000003</v>
      </c>
      <c r="AD101" s="101">
        <v>400.1035</v>
      </c>
      <c r="AE101" s="101">
        <f>AC101</f>
        <v>44.447000000000003</v>
      </c>
      <c r="AF101" s="101">
        <v>258.60629999999998</v>
      </c>
      <c r="AG101" s="101">
        <f>AE101</f>
        <v>44.447000000000003</v>
      </c>
      <c r="AH101" s="101">
        <v>167.1497</v>
      </c>
      <c r="AI101" s="101">
        <f>AG101</f>
        <v>44.447000000000003</v>
      </c>
      <c r="AJ101" s="101">
        <v>108.03700000000001</v>
      </c>
      <c r="AK101" s="101">
        <f>AI101</f>
        <v>44.447000000000003</v>
      </c>
      <c r="AL101" s="101">
        <v>69.829599999999999</v>
      </c>
      <c r="AM101" s="101">
        <f>AK101</f>
        <v>44.447000000000003</v>
      </c>
      <c r="AN101" s="101">
        <v>45.1342</v>
      </c>
      <c r="AO101" s="101">
        <f>AM101</f>
        <v>44.447000000000003</v>
      </c>
      <c r="AP101" s="101">
        <v>29.1724</v>
      </c>
      <c r="AQ101" s="101">
        <f>AO101</f>
        <v>44.447000000000003</v>
      </c>
      <c r="AR101" s="101">
        <v>18.855599999999999</v>
      </c>
      <c r="AS101" s="101">
        <f>AQ101</f>
        <v>44.447000000000003</v>
      </c>
      <c r="AT101" s="101">
        <v>12.1873</v>
      </c>
      <c r="AU101" s="101">
        <f>AS101</f>
        <v>44.447000000000003</v>
      </c>
      <c r="AV101" s="101">
        <v>7.8772000000000002</v>
      </c>
      <c r="AW101" s="101">
        <f>AU101</f>
        <v>44.447000000000003</v>
      </c>
      <c r="AX101" s="101">
        <v>5.0914000000000001</v>
      </c>
      <c r="AY101" s="101">
        <f t="shared" ref="AY101" si="622">AW101</f>
        <v>44.447000000000003</v>
      </c>
      <c r="AZ101" s="101">
        <v>3.2907999999999999</v>
      </c>
      <c r="BA101" s="101">
        <f t="shared" ref="BA101" si="623">AY101</f>
        <v>44.447000000000003</v>
      </c>
      <c r="BB101" s="101">
        <v>2.1269999999999998</v>
      </c>
      <c r="BC101" s="101">
        <f t="shared" ref="BC101" si="624">BA101</f>
        <v>44.447000000000003</v>
      </c>
      <c r="BD101" s="101">
        <v>1.3748</v>
      </c>
      <c r="BE101" s="101">
        <f t="shared" ref="BE101" si="625">BC101</f>
        <v>44.447000000000003</v>
      </c>
      <c r="BF101" s="101">
        <v>0.88859999999999995</v>
      </c>
      <c r="BG101" s="101">
        <f t="shared" ref="BG101" si="626">BE101</f>
        <v>44.447000000000003</v>
      </c>
      <c r="BH101" s="101">
        <v>0.57440000000000002</v>
      </c>
      <c r="BI101" s="101">
        <f>BG101</f>
        <v>44.447000000000003</v>
      </c>
      <c r="BJ101" s="171">
        <v>0.37119999999999997</v>
      </c>
      <c r="BK101" s="184">
        <f>BI101</f>
        <v>44.447000000000003</v>
      </c>
      <c r="BL101" s="184">
        <v>0.24</v>
      </c>
      <c r="BM101" s="184">
        <f>BK101</f>
        <v>44.447000000000003</v>
      </c>
      <c r="BN101" s="184">
        <v>0.15509999999999999</v>
      </c>
      <c r="BO101" s="184">
        <f>BM101</f>
        <v>44.447000000000003</v>
      </c>
      <c r="BP101" s="184">
        <v>0.1002</v>
      </c>
      <c r="BQ101" s="184">
        <f>BO101</f>
        <v>44.447000000000003</v>
      </c>
      <c r="BR101" s="171">
        <v>6.4799999999999996E-2</v>
      </c>
      <c r="BS101" s="185">
        <f>BQ101</f>
        <v>44.447000000000003</v>
      </c>
      <c r="BT101" s="185">
        <v>4.19E-2</v>
      </c>
      <c r="BU101" s="185">
        <f>BS101</f>
        <v>44.447000000000003</v>
      </c>
      <c r="BV101" s="185">
        <v>2.7099999999999999E-2</v>
      </c>
      <c r="BW101" s="185">
        <f>BU101</f>
        <v>44.447000000000003</v>
      </c>
    </row>
    <row r="102" spans="1:75" ht="15" customHeight="1" x14ac:dyDescent="0.25">
      <c r="A102" s="42" t="s">
        <v>57</v>
      </c>
      <c r="B102" s="78">
        <v>55224</v>
      </c>
      <c r="C102" s="84" t="s">
        <v>60</v>
      </c>
      <c r="D102" s="86">
        <f>(LARGE('Annual Heat Inputs'!D102:K102,1)+LARGE('Annual Heat Inputs'!D102:K102,2)+LARGE('Annual Heat Inputs'!D102:K102,3))/3</f>
        <v>517438.51999999996</v>
      </c>
      <c r="E102" s="87">
        <v>1165162556</v>
      </c>
      <c r="F102" s="88">
        <f t="shared" si="618"/>
        <v>4.4409127064326976E-4</v>
      </c>
      <c r="G102" s="97">
        <v>105171</v>
      </c>
      <c r="H102" s="97">
        <f t="shared" si="351"/>
        <v>46.705523024823322</v>
      </c>
      <c r="I102" s="97">
        <f>MIN(H102,'NOx Annual Emissions'!L102,'Annual NOx Consent Decree Caps '!D102,' Retirement Adjustments'!D102)</f>
        <v>46.705523024823322</v>
      </c>
      <c r="J102" s="101">
        <v>31441.621800000001</v>
      </c>
      <c r="K102" s="178">
        <f>PRODUCT(F102,J102)+H102</f>
        <v>60.66847280107045</v>
      </c>
      <c r="L102" s="101">
        <v>20322.244699999999</v>
      </c>
      <c r="M102" s="101">
        <f>PRODUCT(F102,L102)+K102</f>
        <v>69.69340427221691</v>
      </c>
      <c r="N102" s="101">
        <v>13135.252200000001</v>
      </c>
      <c r="O102" s="101">
        <f t="shared" ref="O102" si="627">PRODUCT(F102,N102)+M102</f>
        <v>75.526655111934716</v>
      </c>
      <c r="P102" s="124">
        <v>8489.9503999999997</v>
      </c>
      <c r="Q102" s="101">
        <f>PRODUCT(F102,P102)+O102</f>
        <v>79.296967972769053</v>
      </c>
      <c r="R102" s="101">
        <v>5487.4665999999997</v>
      </c>
      <c r="S102" s="101">
        <f>PRODUCT(F102,R102)+Q102</f>
        <v>81.733903987775562</v>
      </c>
      <c r="T102" s="101">
        <v>3546.8157000000001</v>
      </c>
      <c r="U102" s="101">
        <f>PRODUCT(F102,T102)+S102</f>
        <v>83.309013878726063</v>
      </c>
      <c r="V102" s="101">
        <v>2292.4789999999998</v>
      </c>
      <c r="W102" s="101">
        <f>PRODUCT(F102,V102)+U102</f>
        <v>84.327083790759076</v>
      </c>
      <c r="X102" s="101">
        <v>1481.7402999999999</v>
      </c>
      <c r="Y102" s="101">
        <f>PRODUCT(F102,X102)+W102</f>
        <v>84.985111723349419</v>
      </c>
      <c r="Z102" s="101">
        <v>957.72059999999999</v>
      </c>
      <c r="AA102" s="101">
        <f>PRODUCT(F102,Z102)+Y102</f>
        <v>85.410427081524659</v>
      </c>
      <c r="AB102" s="101">
        <v>619.0213</v>
      </c>
      <c r="AC102" s="101">
        <f>PRODUCT(F102,AB102)+AA102</f>
        <v>85.685329037196908</v>
      </c>
      <c r="AD102" s="101">
        <v>400.1035</v>
      </c>
      <c r="AE102" s="101">
        <f>PRODUCT(F102,AD102)+AC102</f>
        <v>85.863011508900726</v>
      </c>
      <c r="AF102" s="101">
        <v>258.60629999999998</v>
      </c>
      <c r="AG102" s="101">
        <f>PRODUCT(F102,AF102)+AE102</f>
        <v>85.977856309264084</v>
      </c>
      <c r="AH102" s="101">
        <v>167.1497</v>
      </c>
      <c r="AI102" s="101">
        <f>PRODUCT(F102,AH102)+AG102</f>
        <v>86.05208603192473</v>
      </c>
      <c r="AJ102" s="101">
        <v>108.03700000000001</v>
      </c>
      <c r="AK102" s="101">
        <f>PRODUCT(F102,AJ102)+AI102</f>
        <v>86.100064320531217</v>
      </c>
      <c r="AL102" s="101">
        <v>69.829599999999999</v>
      </c>
      <c r="AM102" s="101">
        <f>PRODUCT(F102,AL102)+AK102</f>
        <v>86.131075036323722</v>
      </c>
      <c r="AN102" s="101">
        <v>45.1342</v>
      </c>
      <c r="AO102" s="101">
        <f>PRODUCT(F102,AN102)+AM102</f>
        <v>86.151118740551183</v>
      </c>
      <c r="AP102" s="101">
        <v>29.1724</v>
      </c>
      <c r="AQ102" s="101">
        <f>PRODUCT(F102,AP102)+AO102</f>
        <v>86.164073948734895</v>
      </c>
      <c r="AR102" s="101">
        <v>18.855599999999999</v>
      </c>
      <c r="AS102" s="101">
        <f>PRODUCT(F102,AR102)+AQ102</f>
        <v>86.172447556097637</v>
      </c>
      <c r="AT102" s="101">
        <v>12.1873</v>
      </c>
      <c r="AU102" s="101">
        <f>PRODUCT(F102,AT102)+AS102</f>
        <v>86.177859829640354</v>
      </c>
      <c r="AV102" s="101">
        <v>7.8772000000000002</v>
      </c>
      <c r="AW102" s="101">
        <f>PRODUCT(F102,AV102)+AU102</f>
        <v>86.181358025397472</v>
      </c>
      <c r="AX102" s="101">
        <v>5.0914000000000001</v>
      </c>
      <c r="AY102" s="101">
        <f>PRODUCT(F102,AX102)+AW102</f>
        <v>86.183619071692831</v>
      </c>
      <c r="AZ102" s="101">
        <v>3.2907999999999999</v>
      </c>
      <c r="BA102" s="101">
        <f>PRODUCT(F102,AZ102)+AY102</f>
        <v>86.185080487246267</v>
      </c>
      <c r="BB102" s="101">
        <v>2.1269999999999998</v>
      </c>
      <c r="BC102" s="101">
        <f>PRODUCT(F102,BB102)+BA102</f>
        <v>86.186025069378928</v>
      </c>
      <c r="BD102" s="101">
        <v>1.3748</v>
      </c>
      <c r="BE102" s="101">
        <f>PRODUCT(F102,BD102)+BC102</f>
        <v>86.186635606057806</v>
      </c>
      <c r="BF102" s="101">
        <v>0.88859999999999995</v>
      </c>
      <c r="BG102" s="101">
        <f>PRODUCT(F102,BF102)+BE102</f>
        <v>86.187030225560903</v>
      </c>
      <c r="BH102" s="101">
        <v>0.57440000000000002</v>
      </c>
      <c r="BI102" s="101">
        <f>PRODUCT(F102,BH102)+BG102</f>
        <v>86.187285311586763</v>
      </c>
      <c r="BJ102" s="171">
        <v>0.37119999999999997</v>
      </c>
      <c r="BK102" s="184">
        <f>PRODUCT(F102,BJ102)+BI102</f>
        <v>86.187450158266429</v>
      </c>
      <c r="BL102" s="184">
        <v>0.24</v>
      </c>
      <c r="BM102" s="184">
        <f>PRODUCT(F102,BL102)+BK102</f>
        <v>86.187556740171388</v>
      </c>
      <c r="BN102" s="184">
        <v>0.15509999999999999</v>
      </c>
      <c r="BO102" s="184">
        <f>PRODUCT(F102,BN102)+BM102</f>
        <v>86.187625618727466</v>
      </c>
      <c r="BP102" s="184">
        <v>0.1002</v>
      </c>
      <c r="BQ102" s="184">
        <f>PRODUCT(F102,BP102)+BO102</f>
        <v>86.187670116672791</v>
      </c>
      <c r="BR102" s="171">
        <v>6.4799999999999996E-2</v>
      </c>
      <c r="BS102" s="185">
        <f>PRODUCT(F102,BR102)+BQ102</f>
        <v>86.187698893787129</v>
      </c>
      <c r="BT102" s="185">
        <v>4.19E-2</v>
      </c>
      <c r="BU102" s="185">
        <f>PRODUCT(F102,BT102)+BS102</f>
        <v>86.187717501211367</v>
      </c>
      <c r="BV102" s="185">
        <v>2.7099999999999999E-2</v>
      </c>
      <c r="BW102" s="185">
        <f>PRODUCT(F102,BV102)+BU102</f>
        <v>86.187729536084802</v>
      </c>
    </row>
    <row r="103" spans="1:75" ht="15" customHeight="1" x14ac:dyDescent="0.25">
      <c r="A103" s="42" t="s">
        <v>57</v>
      </c>
      <c r="B103" s="78">
        <v>55224</v>
      </c>
      <c r="C103" s="84" t="s">
        <v>61</v>
      </c>
      <c r="D103" s="86">
        <f>(LARGE('Annual Heat Inputs'!D103:K103,1)+LARGE('Annual Heat Inputs'!D103:K103,2)+LARGE('Annual Heat Inputs'!D103:K103,3))/3</f>
        <v>451020.1713333333</v>
      </c>
      <c r="E103" s="87">
        <v>1165162556</v>
      </c>
      <c r="F103" s="88">
        <f t="shared" si="618"/>
        <v>3.8708776643293821E-4</v>
      </c>
      <c r="G103" s="97">
        <v>105171</v>
      </c>
      <c r="H103" s="97">
        <f t="shared" si="351"/>
        <v>40.710407483518544</v>
      </c>
      <c r="I103" s="97">
        <f>MIN(H103,'NOx Annual Emissions'!L103,'Annual NOx Consent Decree Caps '!D103,' Retirement Adjustments'!D103)</f>
        <v>34.654000000000003</v>
      </c>
      <c r="J103" s="101">
        <v>31441.621800000001</v>
      </c>
      <c r="K103" s="178">
        <f t="shared" ref="K103" si="628">I103</f>
        <v>34.654000000000003</v>
      </c>
      <c r="L103" s="101">
        <v>20322.244699999999</v>
      </c>
      <c r="M103" s="97">
        <f>K103</f>
        <v>34.654000000000003</v>
      </c>
      <c r="N103" s="101">
        <v>13135.252200000001</v>
      </c>
      <c r="O103" s="97">
        <f>M103</f>
        <v>34.654000000000003</v>
      </c>
      <c r="P103" s="124">
        <v>8489.9503999999997</v>
      </c>
      <c r="Q103" s="97">
        <f t="shared" ref="Q103" si="629">O103</f>
        <v>34.654000000000003</v>
      </c>
      <c r="R103" s="101">
        <v>5487.4665999999997</v>
      </c>
      <c r="S103" s="97">
        <f>Q103</f>
        <v>34.654000000000003</v>
      </c>
      <c r="T103" s="101">
        <v>3546.8157000000001</v>
      </c>
      <c r="U103" s="97">
        <f>S103</f>
        <v>34.654000000000003</v>
      </c>
      <c r="V103" s="101">
        <v>2292.4789999999998</v>
      </c>
      <c r="W103" s="97">
        <f>U103</f>
        <v>34.654000000000003</v>
      </c>
      <c r="X103" s="101">
        <v>1481.7402999999999</v>
      </c>
      <c r="Y103" s="97">
        <f>W103</f>
        <v>34.654000000000003</v>
      </c>
      <c r="Z103" s="101">
        <v>957.72059999999999</v>
      </c>
      <c r="AA103" s="97">
        <f>Y103</f>
        <v>34.654000000000003</v>
      </c>
      <c r="AB103" s="101">
        <v>619.0213</v>
      </c>
      <c r="AC103" s="97">
        <f>AA103</f>
        <v>34.654000000000003</v>
      </c>
      <c r="AD103" s="101">
        <v>400.1035</v>
      </c>
      <c r="AE103" s="97">
        <f>AC103</f>
        <v>34.654000000000003</v>
      </c>
      <c r="AF103" s="101">
        <v>258.60629999999998</v>
      </c>
      <c r="AG103" s="97">
        <f>AE103</f>
        <v>34.654000000000003</v>
      </c>
      <c r="AH103" s="101">
        <v>167.1497</v>
      </c>
      <c r="AI103" s="101">
        <f>AG103</f>
        <v>34.654000000000003</v>
      </c>
      <c r="AJ103" s="101">
        <v>108.03700000000001</v>
      </c>
      <c r="AK103" s="101">
        <f>AI103</f>
        <v>34.654000000000003</v>
      </c>
      <c r="AL103" s="101">
        <v>69.829599999999999</v>
      </c>
      <c r="AM103" s="101">
        <f>AK103</f>
        <v>34.654000000000003</v>
      </c>
      <c r="AN103" s="101">
        <v>45.1342</v>
      </c>
      <c r="AO103" s="101">
        <f>AM103</f>
        <v>34.654000000000003</v>
      </c>
      <c r="AP103" s="101">
        <v>29.1724</v>
      </c>
      <c r="AQ103" s="101">
        <f>AO103</f>
        <v>34.654000000000003</v>
      </c>
      <c r="AR103" s="101">
        <v>18.855599999999999</v>
      </c>
      <c r="AS103" s="101">
        <f>AQ103</f>
        <v>34.654000000000003</v>
      </c>
      <c r="AT103" s="101">
        <v>12.1873</v>
      </c>
      <c r="AU103" s="101">
        <f>AS103</f>
        <v>34.654000000000003</v>
      </c>
      <c r="AV103" s="101">
        <v>7.8772000000000002</v>
      </c>
      <c r="AW103" s="101">
        <f>AU103</f>
        <v>34.654000000000003</v>
      </c>
      <c r="AX103" s="101">
        <v>5.0914000000000001</v>
      </c>
      <c r="AY103" s="101">
        <f t="shared" ref="AY103" si="630">AW103</f>
        <v>34.654000000000003</v>
      </c>
      <c r="AZ103" s="101">
        <v>3.2907999999999999</v>
      </c>
      <c r="BA103" s="101">
        <f t="shared" ref="BA103" si="631">AY103</f>
        <v>34.654000000000003</v>
      </c>
      <c r="BB103" s="101">
        <v>2.1269999999999998</v>
      </c>
      <c r="BC103" s="101">
        <f t="shared" ref="BC103" si="632">BA103</f>
        <v>34.654000000000003</v>
      </c>
      <c r="BD103" s="101">
        <v>1.3748</v>
      </c>
      <c r="BE103" s="101">
        <f t="shared" ref="BE103" si="633">BC103</f>
        <v>34.654000000000003</v>
      </c>
      <c r="BF103" s="101">
        <v>0.88859999999999995</v>
      </c>
      <c r="BG103" s="101">
        <f t="shared" ref="BG103" si="634">BE103</f>
        <v>34.654000000000003</v>
      </c>
      <c r="BH103" s="101">
        <v>0.57440000000000002</v>
      </c>
      <c r="BI103" s="101">
        <f>BG103</f>
        <v>34.654000000000003</v>
      </c>
      <c r="BJ103" s="171">
        <v>0.37119999999999997</v>
      </c>
      <c r="BK103" s="184">
        <f>BI103</f>
        <v>34.654000000000003</v>
      </c>
      <c r="BL103" s="184">
        <v>0.24</v>
      </c>
      <c r="BM103" s="184">
        <f>BK103</f>
        <v>34.654000000000003</v>
      </c>
      <c r="BN103" s="184">
        <v>0.15509999999999999</v>
      </c>
      <c r="BO103" s="184">
        <f>BM103</f>
        <v>34.654000000000003</v>
      </c>
      <c r="BP103" s="184">
        <v>0.1002</v>
      </c>
      <c r="BQ103" s="184">
        <f>BO103</f>
        <v>34.654000000000003</v>
      </c>
      <c r="BR103" s="171">
        <v>6.4799999999999996E-2</v>
      </c>
      <c r="BS103" s="185">
        <f>BQ103</f>
        <v>34.654000000000003</v>
      </c>
      <c r="BT103" s="185">
        <v>4.19E-2</v>
      </c>
      <c r="BU103" s="185">
        <f>BS103</f>
        <v>34.654000000000003</v>
      </c>
      <c r="BV103" s="185">
        <v>2.7099999999999999E-2</v>
      </c>
      <c r="BW103" s="185">
        <f>BU103</f>
        <v>34.654000000000003</v>
      </c>
    </row>
    <row r="104" spans="1:75" ht="15" customHeight="1" x14ac:dyDescent="0.25">
      <c r="A104" s="42" t="s">
        <v>62</v>
      </c>
      <c r="B104" s="78">
        <v>1040</v>
      </c>
      <c r="C104" s="78">
        <v>1</v>
      </c>
      <c r="D104" s="86">
        <f>(LARGE('Annual Heat Inputs'!D104:K104,1)+LARGE('Annual Heat Inputs'!D104:K104,2)+LARGE('Annual Heat Inputs'!D104:K104,3))/3</f>
        <v>236593.85766666671</v>
      </c>
      <c r="E104" s="87">
        <v>1165162556</v>
      </c>
      <c r="F104" s="88">
        <f t="shared" si="618"/>
        <v>2.0305652327078962E-4</v>
      </c>
      <c r="G104" s="97">
        <v>105171</v>
      </c>
      <c r="H104" s="97">
        <f t="shared" si="351"/>
        <v>21.355657608912214</v>
      </c>
      <c r="I104" s="97">
        <f>MIN(H104,'NOx Annual Emissions'!L104,'Annual NOx Consent Decree Caps '!D104,' Retirement Adjustments'!D104)</f>
        <v>21.355657608912214</v>
      </c>
      <c r="J104" s="101">
        <v>31441.621800000001</v>
      </c>
      <c r="K104" s="101">
        <f t="shared" ref="K104:K105" si="635">PRODUCT(F104,J104)+H104</f>
        <v>27.740084017615281</v>
      </c>
      <c r="L104" s="101">
        <v>20322.244699999999</v>
      </c>
      <c r="M104" s="100">
        <f t="shared" ref="M104:M105" si="636">PRODUCT(F104,L104)+K104</f>
        <v>31.866648371455511</v>
      </c>
      <c r="N104" s="101">
        <v>13135.252200000001</v>
      </c>
      <c r="O104" s="100">
        <f t="shared" ref="O104:O105" si="637">PRODUCT(F104,N104)+M104</f>
        <v>34.533847015472503</v>
      </c>
      <c r="P104" s="124">
        <v>8489.9503999999997</v>
      </c>
      <c r="Q104" s="100">
        <f t="shared" ref="Q104:Q105" si="638">PRODUCT(F104,P104)+O104</f>
        <v>36.25778682643795</v>
      </c>
      <c r="R104" s="101">
        <v>5487.4665999999997</v>
      </c>
      <c r="S104" s="100">
        <f t="shared" ref="S104:S105" si="639">PRODUCT(F104,R104)+Q104</f>
        <v>37.372052715798532</v>
      </c>
      <c r="T104" s="101">
        <v>3546.8157000000001</v>
      </c>
      <c r="U104" s="124">
        <f t="shared" ref="U104:U105" si="640">PRODUCT(F104,T104)+S104</f>
        <v>38.092256780522781</v>
      </c>
      <c r="V104" s="101">
        <v>2292.4789999999998</v>
      </c>
      <c r="W104" s="100">
        <f t="shared" ref="W104:W105" si="641">PRODUCT(F104,V104)+U104</f>
        <v>38.55775959593408</v>
      </c>
      <c r="X104" s="101">
        <v>1481.7402999999999</v>
      </c>
      <c r="Y104" s="100">
        <f t="shared" ref="Y104:Y105" si="642">PRODUCT(F104,X104)+W104</f>
        <v>38.858636629642298</v>
      </c>
      <c r="Z104" s="101">
        <v>957.72059999999999</v>
      </c>
      <c r="AA104" s="100">
        <f t="shared" ref="AA104:AA105" si="643">PRODUCT(F104,Z104)+Y104</f>
        <v>39.053108044943116</v>
      </c>
      <c r="AB104" s="101">
        <v>619.0213</v>
      </c>
      <c r="AC104" s="100">
        <f t="shared" ref="AC104:AC105" si="644">PRODUCT(F104,AB104)+AA104</f>
        <v>39.178804357951677</v>
      </c>
      <c r="AD104" s="101">
        <v>400.1035</v>
      </c>
      <c r="AE104" s="100">
        <f t="shared" ref="AE104:AE105" si="645">PRODUCT(F104,AD104)+AC104</f>
        <v>39.26004798361015</v>
      </c>
      <c r="AF104" s="101">
        <v>258.60629999999998</v>
      </c>
      <c r="AG104" s="100">
        <f t="shared" ref="AG104:AG105" si="646">PRODUCT(F104,AF104)+AE104</f>
        <v>39.312559679784073</v>
      </c>
      <c r="AH104" s="101">
        <v>167.1497</v>
      </c>
      <c r="AI104" s="100">
        <f t="shared" ref="AI104:AI105" si="647">PRODUCT(F104,AH104)+AG104</f>
        <v>39.34650051673183</v>
      </c>
      <c r="AJ104" s="101">
        <v>108.03700000000001</v>
      </c>
      <c r="AK104" s="100">
        <f t="shared" ref="AK104:AK105" si="648">PRODUCT(F104,AJ104)+AI104</f>
        <v>39.368438134336436</v>
      </c>
      <c r="AL104" s="101">
        <v>69.829599999999999</v>
      </c>
      <c r="AM104" s="100">
        <f t="shared" ref="AM104:AM105" si="649">PRODUCT(F104,AL104)+AK104</f>
        <v>39.382617490133825</v>
      </c>
      <c r="AN104" s="101">
        <v>45.1342</v>
      </c>
      <c r="AO104" s="100">
        <f t="shared" ref="AO104:AO105" si="650">PRODUCT(F104,AN104)+AM104</f>
        <v>39.391782283866434</v>
      </c>
      <c r="AP104" s="101">
        <v>29.1724</v>
      </c>
      <c r="AQ104" s="100">
        <f t="shared" ref="AQ104:AQ105" si="651">PRODUCT(F104,AP104)+AO104</f>
        <v>39.397705929985896</v>
      </c>
      <c r="AR104" s="101">
        <v>18.855599999999999</v>
      </c>
      <c r="AS104" s="100">
        <f t="shared" ref="AS104:AS105" si="652">PRODUCT(F104,AR104)+AQ104</f>
        <v>39.40153468256608</v>
      </c>
      <c r="AT104" s="101">
        <v>12.1873</v>
      </c>
      <c r="AU104" s="101">
        <f t="shared" ref="AU104:AU105" si="653">PRODUCT(F104,AT104)+AS104</f>
        <v>39.404009393332139</v>
      </c>
      <c r="AV104" s="101">
        <v>7.8772000000000002</v>
      </c>
      <c r="AW104" s="101">
        <f t="shared" ref="AW104:AW105" si="654">PRODUCT(F104,AV104)+AU104</f>
        <v>39.40560891017725</v>
      </c>
      <c r="AX104" s="101">
        <v>5.0914000000000001</v>
      </c>
      <c r="AY104" s="101">
        <f t="shared" ref="AY104:AY105" si="655">PRODUCT(F104,AX104)+AW104</f>
        <v>39.406642752159833</v>
      </c>
      <c r="AZ104" s="101">
        <v>3.2907999999999999</v>
      </c>
      <c r="BA104" s="101">
        <f t="shared" ref="BA104:BA105" si="656">PRODUCT(F104,AZ104)+AY104</f>
        <v>39.407310970566613</v>
      </c>
      <c r="BB104" s="101">
        <v>2.1269999999999998</v>
      </c>
      <c r="BC104" s="101">
        <f t="shared" ref="BC104:BC105" si="657">PRODUCT(F104,BB104)+BA104</f>
        <v>39.407742871791612</v>
      </c>
      <c r="BD104" s="101">
        <v>1.3748</v>
      </c>
      <c r="BE104" s="101">
        <f t="shared" ref="BE104:BE105" si="658">PRODUCT(F104,BD104)+BC104</f>
        <v>39.408022033899805</v>
      </c>
      <c r="BF104" s="101">
        <v>0.88859999999999995</v>
      </c>
      <c r="BG104" s="101">
        <f t="shared" ref="BG104:BG105" si="659">PRODUCT(F104,BF104)+BE104</f>
        <v>39.40820246992638</v>
      </c>
      <c r="BH104" s="101">
        <v>0.57440000000000002</v>
      </c>
      <c r="BI104" s="101">
        <f t="shared" ref="BI104:BI105" si="660">PRODUCT(F104,BH104)+BG104</f>
        <v>39.40831910559335</v>
      </c>
      <c r="BJ104" s="171">
        <v>0.37119999999999997</v>
      </c>
      <c r="BK104" s="184">
        <f t="shared" ref="BK104:BK105" si="661">PRODUCT(F104,BJ104)+BI104</f>
        <v>39.408394480174785</v>
      </c>
      <c r="BL104" s="184">
        <v>0.24</v>
      </c>
      <c r="BM104" s="184">
        <f t="shared" ref="BM104:BM105" si="662">PRODUCT(F104,BL104)+BK104</f>
        <v>39.40844321374037</v>
      </c>
      <c r="BN104" s="184">
        <v>0.15509999999999999</v>
      </c>
      <c r="BO104" s="184">
        <f t="shared" ref="BO104:BO105" si="663">PRODUCT(F104,BN104)+BM104</f>
        <v>39.40847470780713</v>
      </c>
      <c r="BP104" s="184">
        <v>0.1002</v>
      </c>
      <c r="BQ104" s="184">
        <f t="shared" ref="BQ104:BQ105" si="664">PRODUCT(F104,BP104)+BO104</f>
        <v>39.408495054070762</v>
      </c>
      <c r="BR104" s="171">
        <v>6.4799999999999996E-2</v>
      </c>
      <c r="BS104" s="185">
        <f t="shared" ref="BS104:BS105" si="665">PRODUCT(F104,BR104)+BQ104</f>
        <v>39.408508212133469</v>
      </c>
      <c r="BT104" s="185">
        <v>4.19E-2</v>
      </c>
      <c r="BU104" s="185">
        <f t="shared" ref="BU104:BU105" si="666">PRODUCT(F104,BT104)+BS104</f>
        <v>39.408516720201796</v>
      </c>
      <c r="BV104" s="185">
        <v>2.7099999999999999E-2</v>
      </c>
      <c r="BW104" s="185">
        <f t="shared" ref="BW104:BW105" si="667">PRODUCT(F104,BV104)+BU104</f>
        <v>39.408522223033579</v>
      </c>
    </row>
    <row r="105" spans="1:75" ht="15" customHeight="1" x14ac:dyDescent="0.25">
      <c r="A105" s="42" t="s">
        <v>62</v>
      </c>
      <c r="B105" s="78">
        <v>1040</v>
      </c>
      <c r="C105" s="78">
        <v>2</v>
      </c>
      <c r="D105" s="86">
        <f>(LARGE('Annual Heat Inputs'!D105:K105,1)+LARGE('Annual Heat Inputs'!D105:K105,2)+LARGE('Annual Heat Inputs'!D105:K105,3))/3</f>
        <v>482713.38533333334</v>
      </c>
      <c r="E105" s="87">
        <v>1165162556</v>
      </c>
      <c r="F105" s="88">
        <f t="shared" si="618"/>
        <v>4.1428844657563245E-4</v>
      </c>
      <c r="G105" s="97">
        <v>105171</v>
      </c>
      <c r="H105" s="97">
        <f t="shared" si="351"/>
        <v>43.571130214805841</v>
      </c>
      <c r="I105" s="97">
        <f>MIN(H105,'NOx Annual Emissions'!L105,'Annual NOx Consent Decree Caps '!D105,' Retirement Adjustments'!D105)</f>
        <v>43.571130214805841</v>
      </c>
      <c r="J105" s="101">
        <v>31441.621800000001</v>
      </c>
      <c r="K105" s="101">
        <f t="shared" si="635"/>
        <v>56.597030868146383</v>
      </c>
      <c r="L105" s="101">
        <v>20322.244699999999</v>
      </c>
      <c r="M105" s="100">
        <f t="shared" si="636"/>
        <v>65.016302055839262</v>
      </c>
      <c r="N105" s="101">
        <v>13135.252200000001</v>
      </c>
      <c r="O105" s="100">
        <f t="shared" si="637"/>
        <v>70.458085285156415</v>
      </c>
      <c r="P105" s="124">
        <v>8489.9503999999997</v>
      </c>
      <c r="Q105" s="100">
        <f t="shared" si="638"/>
        <v>73.97537364787658</v>
      </c>
      <c r="R105" s="101">
        <v>5487.4665999999997</v>
      </c>
      <c r="S105" s="100">
        <f t="shared" si="639"/>
        <v>76.248767661226253</v>
      </c>
      <c r="T105" s="101">
        <v>3546.8157000000001</v>
      </c>
      <c r="U105" s="91">
        <f t="shared" si="640"/>
        <v>77.71817242786932</v>
      </c>
      <c r="V105" s="101">
        <v>2292.4789999999998</v>
      </c>
      <c r="W105" s="100">
        <f t="shared" si="641"/>
        <v>78.667919991586572</v>
      </c>
      <c r="X105" s="101">
        <v>1481.7402999999999</v>
      </c>
      <c r="Y105" s="100">
        <f t="shared" si="642"/>
        <v>79.28178787870209</v>
      </c>
      <c r="Z105" s="101">
        <v>957.72059999999999</v>
      </c>
      <c r="AA105" s="100">
        <f t="shared" si="643"/>
        <v>79.678560458329571</v>
      </c>
      <c r="AB105" s="101">
        <v>619.0213</v>
      </c>
      <c r="AC105" s="100">
        <f t="shared" si="644"/>
        <v>79.935013831103802</v>
      </c>
      <c r="AD105" s="101">
        <v>400.1035</v>
      </c>
      <c r="AE105" s="100">
        <f t="shared" si="645"/>
        <v>80.100772088588272</v>
      </c>
      <c r="AF105" s="101">
        <v>258.60629999999998</v>
      </c>
      <c r="AG105" s="100">
        <f t="shared" si="646"/>
        <v>80.207909690889949</v>
      </c>
      <c r="AH105" s="101">
        <v>167.1497</v>
      </c>
      <c r="AI105" s="100">
        <f t="shared" si="647"/>
        <v>80.277157880448527</v>
      </c>
      <c r="AJ105" s="101">
        <v>108.03700000000001</v>
      </c>
      <c r="AK105" s="100">
        <f t="shared" si="648"/>
        <v>80.321916361351214</v>
      </c>
      <c r="AL105" s="101">
        <v>69.829599999999999</v>
      </c>
      <c r="AM105" s="100">
        <f t="shared" si="649"/>
        <v>80.350845957860216</v>
      </c>
      <c r="AN105" s="101">
        <v>45.1342</v>
      </c>
      <c r="AO105" s="100">
        <f t="shared" si="650"/>
        <v>80.36954453546565</v>
      </c>
      <c r="AP105" s="101">
        <v>29.1724</v>
      </c>
      <c r="AQ105" s="100">
        <f t="shared" si="651"/>
        <v>80.381630323744531</v>
      </c>
      <c r="AR105" s="101">
        <v>18.855599999999999</v>
      </c>
      <c r="AS105" s="100">
        <f t="shared" si="652"/>
        <v>80.389441980977779</v>
      </c>
      <c r="AT105" s="101">
        <v>12.1873</v>
      </c>
      <c r="AU105" s="101">
        <f t="shared" si="653"/>
        <v>80.394491038562734</v>
      </c>
      <c r="AV105" s="101">
        <v>7.8772000000000002</v>
      </c>
      <c r="AW105" s="101">
        <f t="shared" si="654"/>
        <v>80.397754471514105</v>
      </c>
      <c r="AX105" s="101">
        <v>5.0914000000000001</v>
      </c>
      <c r="AY105" s="101">
        <f t="shared" si="655"/>
        <v>80.399863779710998</v>
      </c>
      <c r="AZ105" s="101">
        <v>3.2907999999999999</v>
      </c>
      <c r="BA105" s="101">
        <f t="shared" si="656"/>
        <v>80.401227120130983</v>
      </c>
      <c r="BB105" s="101">
        <v>2.1269999999999998</v>
      </c>
      <c r="BC105" s="101">
        <f t="shared" si="657"/>
        <v>80.402108311656846</v>
      </c>
      <c r="BD105" s="101">
        <v>1.3748</v>
      </c>
      <c r="BE105" s="101">
        <f t="shared" si="658"/>
        <v>80.402677875413204</v>
      </c>
      <c r="BF105" s="101">
        <v>0.88859999999999995</v>
      </c>
      <c r="BG105" s="101">
        <f t="shared" si="659"/>
        <v>80.403046012126836</v>
      </c>
      <c r="BH105" s="101">
        <v>0.57440000000000002</v>
      </c>
      <c r="BI105" s="101">
        <f t="shared" si="660"/>
        <v>80.403283979410546</v>
      </c>
      <c r="BJ105" s="171">
        <v>0.37119999999999997</v>
      </c>
      <c r="BK105" s="184">
        <f t="shared" si="661"/>
        <v>80.403437763281914</v>
      </c>
      <c r="BL105" s="184">
        <v>0.24</v>
      </c>
      <c r="BM105" s="184">
        <f t="shared" si="662"/>
        <v>80.403537192509091</v>
      </c>
      <c r="BN105" s="184">
        <v>0.15509999999999999</v>
      </c>
      <c r="BO105" s="184">
        <f t="shared" si="663"/>
        <v>80.403601448647152</v>
      </c>
      <c r="BP105" s="184">
        <v>0.1002</v>
      </c>
      <c r="BQ105" s="184">
        <f t="shared" si="664"/>
        <v>80.403642960349501</v>
      </c>
      <c r="BR105" s="171">
        <v>6.4799999999999996E-2</v>
      </c>
      <c r="BS105" s="185">
        <f t="shared" si="665"/>
        <v>80.403669806240842</v>
      </c>
      <c r="BT105" s="185">
        <v>4.19E-2</v>
      </c>
      <c r="BU105" s="185">
        <f t="shared" si="666"/>
        <v>80.403687164926751</v>
      </c>
      <c r="BV105" s="185">
        <v>2.7099999999999999E-2</v>
      </c>
      <c r="BW105" s="185">
        <f t="shared" si="667"/>
        <v>80.403698392143653</v>
      </c>
    </row>
    <row r="106" spans="1:75" ht="15" customHeight="1" x14ac:dyDescent="0.25">
      <c r="A106" s="66" t="s">
        <v>64</v>
      </c>
      <c r="B106" s="79">
        <v>55259</v>
      </c>
      <c r="C106" s="80" t="s">
        <v>65</v>
      </c>
      <c r="D106" s="86">
        <f>(LARGE('Annual Heat Inputs'!D106:K106,1)+LARGE('Annual Heat Inputs'!D106:K106,2)+LARGE('Annual Heat Inputs'!D106:K106,3))/3</f>
        <v>13631005.014</v>
      </c>
      <c r="E106" s="87">
        <v>1165162556</v>
      </c>
      <c r="F106" s="88">
        <f t="shared" si="618"/>
        <v>1.1698801119043169E-2</v>
      </c>
      <c r="G106" s="97">
        <v>105171</v>
      </c>
      <c r="H106" s="97">
        <f t="shared" si="351"/>
        <v>1230.3746124908891</v>
      </c>
      <c r="I106" s="97">
        <f>MIN(H106,'NOx Annual Emissions'!L106,'Annual NOx Consent Decree Caps '!D106,' Retirement Adjustments'!D106)</f>
        <v>65.385000000000005</v>
      </c>
      <c r="J106" s="101">
        <v>31441.621800000001</v>
      </c>
      <c r="K106" s="101">
        <f t="shared" ref="K106:K111" si="668">I106</f>
        <v>65.385000000000005</v>
      </c>
      <c r="L106" s="101">
        <v>20322.244699999999</v>
      </c>
      <c r="M106" s="101">
        <f t="shared" ref="M106:M111" si="669">K106</f>
        <v>65.385000000000005</v>
      </c>
      <c r="N106" s="101">
        <v>13135.252200000001</v>
      </c>
      <c r="O106" s="101">
        <f t="shared" ref="O106:O111" si="670">M106</f>
        <v>65.385000000000005</v>
      </c>
      <c r="P106" s="124">
        <v>8489.9503999999997</v>
      </c>
      <c r="Q106" s="101">
        <f t="shared" ref="Q106:Q111" si="671">O106</f>
        <v>65.385000000000005</v>
      </c>
      <c r="R106" s="101">
        <v>5487.4665999999997</v>
      </c>
      <c r="S106" s="101">
        <f t="shared" ref="S106:S111" si="672">Q106</f>
        <v>65.385000000000005</v>
      </c>
      <c r="T106" s="101">
        <v>3546.8157000000001</v>
      </c>
      <c r="U106" s="101">
        <f t="shared" ref="U106:U111" si="673">S106</f>
        <v>65.385000000000005</v>
      </c>
      <c r="V106" s="101">
        <v>2292.4789999999998</v>
      </c>
      <c r="W106" s="101">
        <f t="shared" ref="W106:W111" si="674">U106</f>
        <v>65.385000000000005</v>
      </c>
      <c r="X106" s="101">
        <v>1481.7402999999999</v>
      </c>
      <c r="Y106" s="101">
        <f t="shared" ref="Y106:Y111" si="675">W106</f>
        <v>65.385000000000005</v>
      </c>
      <c r="Z106" s="101">
        <v>957.72059999999999</v>
      </c>
      <c r="AA106" s="101">
        <f t="shared" ref="AA106:AA111" si="676">Y106</f>
        <v>65.385000000000005</v>
      </c>
      <c r="AB106" s="101">
        <v>619.0213</v>
      </c>
      <c r="AC106" s="101">
        <f t="shared" ref="AC106:AC111" si="677">AA106</f>
        <v>65.385000000000005</v>
      </c>
      <c r="AD106" s="101">
        <v>400.1035</v>
      </c>
      <c r="AE106" s="101">
        <f t="shared" ref="AE106:AE111" si="678">AC106</f>
        <v>65.385000000000005</v>
      </c>
      <c r="AF106" s="101">
        <v>258.60629999999998</v>
      </c>
      <c r="AG106" s="101">
        <f t="shared" ref="AG106:AG111" si="679">AE106</f>
        <v>65.385000000000005</v>
      </c>
      <c r="AH106" s="101">
        <v>167.1497</v>
      </c>
      <c r="AI106" s="101">
        <f t="shared" ref="AI106:AI111" si="680">AG106</f>
        <v>65.385000000000005</v>
      </c>
      <c r="AJ106" s="101">
        <v>108.03700000000001</v>
      </c>
      <c r="AK106" s="101">
        <f t="shared" ref="AK106:AK111" si="681">AI106</f>
        <v>65.385000000000005</v>
      </c>
      <c r="AL106" s="101">
        <v>69.829599999999999</v>
      </c>
      <c r="AM106" s="101">
        <f t="shared" ref="AM106:AM111" si="682">AK106</f>
        <v>65.385000000000005</v>
      </c>
      <c r="AN106" s="101">
        <v>45.1342</v>
      </c>
      <c r="AO106" s="101">
        <f t="shared" ref="AO106:AO111" si="683">AM106</f>
        <v>65.385000000000005</v>
      </c>
      <c r="AP106" s="101">
        <v>29.1724</v>
      </c>
      <c r="AQ106" s="101">
        <f t="shared" ref="AQ106:AQ111" si="684">AO106</f>
        <v>65.385000000000005</v>
      </c>
      <c r="AR106" s="101">
        <v>18.855599999999999</v>
      </c>
      <c r="AS106" s="101">
        <f t="shared" ref="AS106:AS111" si="685">AQ106</f>
        <v>65.385000000000005</v>
      </c>
      <c r="AT106" s="101">
        <v>12.1873</v>
      </c>
      <c r="AU106" s="101">
        <f t="shared" ref="AU106:AU111" si="686">AS106</f>
        <v>65.385000000000005</v>
      </c>
      <c r="AV106" s="101">
        <v>7.8772000000000002</v>
      </c>
      <c r="AW106" s="101">
        <f t="shared" ref="AW106:AW111" si="687">AU106</f>
        <v>65.385000000000005</v>
      </c>
      <c r="AX106" s="101">
        <v>5.0914000000000001</v>
      </c>
      <c r="AY106" s="101">
        <f t="shared" ref="AY106:AY111" si="688">AW106</f>
        <v>65.385000000000005</v>
      </c>
      <c r="AZ106" s="101">
        <v>3.2907999999999999</v>
      </c>
      <c r="BA106" s="101">
        <f t="shared" ref="BA106:BA111" si="689">AY106</f>
        <v>65.385000000000005</v>
      </c>
      <c r="BB106" s="101">
        <v>2.1269999999999998</v>
      </c>
      <c r="BC106" s="101">
        <f t="shared" ref="BC106:BC111" si="690">BA106</f>
        <v>65.385000000000005</v>
      </c>
      <c r="BD106" s="101">
        <v>1.3748</v>
      </c>
      <c r="BE106" s="101">
        <f t="shared" ref="BE106:BE111" si="691">BC106</f>
        <v>65.385000000000005</v>
      </c>
      <c r="BF106" s="101">
        <v>0.88859999999999995</v>
      </c>
      <c r="BG106" s="101">
        <f t="shared" ref="BG106:BG111" si="692">BE106</f>
        <v>65.385000000000005</v>
      </c>
      <c r="BH106" s="101">
        <v>0.57440000000000002</v>
      </c>
      <c r="BI106" s="101">
        <f t="shared" ref="BI106:BI111" si="693">BG106</f>
        <v>65.385000000000005</v>
      </c>
      <c r="BJ106" s="171">
        <v>0.37119999999999997</v>
      </c>
      <c r="BK106" s="184">
        <f t="shared" ref="BK106:BK111" si="694">BI106</f>
        <v>65.385000000000005</v>
      </c>
      <c r="BL106" s="184">
        <v>0.24</v>
      </c>
      <c r="BM106" s="184">
        <f t="shared" ref="BM106:BM111" si="695">BK106</f>
        <v>65.385000000000005</v>
      </c>
      <c r="BN106" s="184">
        <v>0.15509999999999999</v>
      </c>
      <c r="BO106" s="184">
        <f t="shared" ref="BO106:BO111" si="696">BM106</f>
        <v>65.385000000000005</v>
      </c>
      <c r="BP106" s="184">
        <v>0.1002</v>
      </c>
      <c r="BQ106" s="184">
        <f t="shared" ref="BQ106:BQ111" si="697">BO106</f>
        <v>65.385000000000005</v>
      </c>
      <c r="BR106" s="171">
        <v>6.4799999999999996E-2</v>
      </c>
      <c r="BS106" s="185">
        <f t="shared" ref="BS106:BS111" si="698">BQ106</f>
        <v>65.385000000000005</v>
      </c>
      <c r="BT106" s="185">
        <v>4.19E-2</v>
      </c>
      <c r="BU106" s="185">
        <f t="shared" ref="BU106:BU111" si="699">BS106</f>
        <v>65.385000000000005</v>
      </c>
      <c r="BV106" s="185">
        <v>2.7099999999999999E-2</v>
      </c>
      <c r="BW106" s="185">
        <f t="shared" ref="BW106:BW111" si="700">BU106</f>
        <v>65.385000000000005</v>
      </c>
    </row>
    <row r="107" spans="1:75" ht="15" customHeight="1" x14ac:dyDescent="0.25">
      <c r="A107" s="66" t="s">
        <v>64</v>
      </c>
      <c r="B107" s="79">
        <v>55259</v>
      </c>
      <c r="C107" s="80" t="s">
        <v>66</v>
      </c>
      <c r="D107" s="86">
        <f>(LARGE('Annual Heat Inputs'!D107:K107,1)+LARGE('Annual Heat Inputs'!D107:K107,2)+LARGE('Annual Heat Inputs'!D107:K107,3))/3</f>
        <v>12750924.466666667</v>
      </c>
      <c r="E107" s="87">
        <v>1165162556</v>
      </c>
      <c r="F107" s="88">
        <f t="shared" si="618"/>
        <v>1.0943472566128933E-2</v>
      </c>
      <c r="G107" s="97">
        <v>105171</v>
      </c>
      <c r="H107" s="97">
        <f t="shared" si="351"/>
        <v>1150.9359532523461</v>
      </c>
      <c r="I107" s="97">
        <f>MIN(H107,'NOx Annual Emissions'!L107,'Annual NOx Consent Decree Caps '!D107,' Retirement Adjustments'!D107)</f>
        <v>55.462000000000003</v>
      </c>
      <c r="J107" s="101">
        <v>31441.621800000001</v>
      </c>
      <c r="K107" s="101">
        <f t="shared" si="668"/>
        <v>55.462000000000003</v>
      </c>
      <c r="L107" s="101">
        <v>20322.244699999999</v>
      </c>
      <c r="M107" s="101">
        <f t="shared" si="669"/>
        <v>55.462000000000003</v>
      </c>
      <c r="N107" s="101">
        <v>13135.252200000001</v>
      </c>
      <c r="O107" s="101">
        <f t="shared" si="670"/>
        <v>55.462000000000003</v>
      </c>
      <c r="P107" s="124">
        <v>8489.9503999999997</v>
      </c>
      <c r="Q107" s="101">
        <f t="shared" si="671"/>
        <v>55.462000000000003</v>
      </c>
      <c r="R107" s="101">
        <v>5487.4665999999997</v>
      </c>
      <c r="S107" s="101">
        <f t="shared" si="672"/>
        <v>55.462000000000003</v>
      </c>
      <c r="T107" s="101">
        <v>3546.8157000000001</v>
      </c>
      <c r="U107" s="101">
        <f t="shared" si="673"/>
        <v>55.462000000000003</v>
      </c>
      <c r="V107" s="101">
        <v>2292.4789999999998</v>
      </c>
      <c r="W107" s="101">
        <f t="shared" si="674"/>
        <v>55.462000000000003</v>
      </c>
      <c r="X107" s="101">
        <v>1481.7402999999999</v>
      </c>
      <c r="Y107" s="101">
        <f t="shared" si="675"/>
        <v>55.462000000000003</v>
      </c>
      <c r="Z107" s="101">
        <v>957.72059999999999</v>
      </c>
      <c r="AA107" s="101">
        <f t="shared" si="676"/>
        <v>55.462000000000003</v>
      </c>
      <c r="AB107" s="101">
        <v>619.0213</v>
      </c>
      <c r="AC107" s="101">
        <f t="shared" si="677"/>
        <v>55.462000000000003</v>
      </c>
      <c r="AD107" s="101">
        <v>400.1035</v>
      </c>
      <c r="AE107" s="101">
        <f t="shared" si="678"/>
        <v>55.462000000000003</v>
      </c>
      <c r="AF107" s="101">
        <v>258.60629999999998</v>
      </c>
      <c r="AG107" s="101">
        <f t="shared" si="679"/>
        <v>55.462000000000003</v>
      </c>
      <c r="AH107" s="101">
        <v>167.1497</v>
      </c>
      <c r="AI107" s="101">
        <f t="shared" si="680"/>
        <v>55.462000000000003</v>
      </c>
      <c r="AJ107" s="101">
        <v>108.03700000000001</v>
      </c>
      <c r="AK107" s="101">
        <f t="shared" si="681"/>
        <v>55.462000000000003</v>
      </c>
      <c r="AL107" s="101">
        <v>69.829599999999999</v>
      </c>
      <c r="AM107" s="101">
        <f t="shared" si="682"/>
        <v>55.462000000000003</v>
      </c>
      <c r="AN107" s="101">
        <v>45.1342</v>
      </c>
      <c r="AO107" s="101">
        <f t="shared" si="683"/>
        <v>55.462000000000003</v>
      </c>
      <c r="AP107" s="101">
        <v>29.1724</v>
      </c>
      <c r="AQ107" s="101">
        <f t="shared" si="684"/>
        <v>55.462000000000003</v>
      </c>
      <c r="AR107" s="101">
        <v>18.855599999999999</v>
      </c>
      <c r="AS107" s="101">
        <f t="shared" si="685"/>
        <v>55.462000000000003</v>
      </c>
      <c r="AT107" s="101">
        <v>12.1873</v>
      </c>
      <c r="AU107" s="101">
        <f t="shared" si="686"/>
        <v>55.462000000000003</v>
      </c>
      <c r="AV107" s="101">
        <v>7.8772000000000002</v>
      </c>
      <c r="AW107" s="101">
        <f t="shared" si="687"/>
        <v>55.462000000000003</v>
      </c>
      <c r="AX107" s="101">
        <v>5.0914000000000001</v>
      </c>
      <c r="AY107" s="101">
        <f t="shared" si="688"/>
        <v>55.462000000000003</v>
      </c>
      <c r="AZ107" s="101">
        <v>3.2907999999999999</v>
      </c>
      <c r="BA107" s="101">
        <f t="shared" si="689"/>
        <v>55.462000000000003</v>
      </c>
      <c r="BB107" s="101">
        <v>2.1269999999999998</v>
      </c>
      <c r="BC107" s="101">
        <f t="shared" si="690"/>
        <v>55.462000000000003</v>
      </c>
      <c r="BD107" s="101">
        <v>1.3748</v>
      </c>
      <c r="BE107" s="101">
        <f t="shared" si="691"/>
        <v>55.462000000000003</v>
      </c>
      <c r="BF107" s="101">
        <v>0.88859999999999995</v>
      </c>
      <c r="BG107" s="101">
        <f t="shared" si="692"/>
        <v>55.462000000000003</v>
      </c>
      <c r="BH107" s="101">
        <v>0.57440000000000002</v>
      </c>
      <c r="BI107" s="101">
        <f t="shared" si="693"/>
        <v>55.462000000000003</v>
      </c>
      <c r="BJ107" s="171">
        <v>0.37119999999999997</v>
      </c>
      <c r="BK107" s="184">
        <f t="shared" si="694"/>
        <v>55.462000000000003</v>
      </c>
      <c r="BL107" s="184">
        <v>0.24</v>
      </c>
      <c r="BM107" s="184">
        <f t="shared" si="695"/>
        <v>55.462000000000003</v>
      </c>
      <c r="BN107" s="184">
        <v>0.15509999999999999</v>
      </c>
      <c r="BO107" s="184">
        <f t="shared" si="696"/>
        <v>55.462000000000003</v>
      </c>
      <c r="BP107" s="184">
        <v>0.1002</v>
      </c>
      <c r="BQ107" s="184">
        <f t="shared" si="697"/>
        <v>55.462000000000003</v>
      </c>
      <c r="BR107" s="171">
        <v>6.4799999999999996E-2</v>
      </c>
      <c r="BS107" s="185">
        <f t="shared" si="698"/>
        <v>55.462000000000003</v>
      </c>
      <c r="BT107" s="185">
        <v>4.19E-2</v>
      </c>
      <c r="BU107" s="185">
        <f t="shared" si="699"/>
        <v>55.462000000000003</v>
      </c>
      <c r="BV107" s="185">
        <v>2.7099999999999999E-2</v>
      </c>
      <c r="BW107" s="185">
        <f t="shared" si="700"/>
        <v>55.462000000000003</v>
      </c>
    </row>
    <row r="108" spans="1:75" ht="15" customHeight="1" x14ac:dyDescent="0.25">
      <c r="A108" s="15" t="s">
        <v>63</v>
      </c>
      <c r="B108" s="75">
        <v>55148</v>
      </c>
      <c r="C108" s="75">
        <v>1</v>
      </c>
      <c r="D108" s="86">
        <f>(LARGE('Annual Heat Inputs'!D108:K108,1)+LARGE('Annual Heat Inputs'!D108:K108,2)+LARGE('Annual Heat Inputs'!D108:K108,3))/3</f>
        <v>283139.84866666672</v>
      </c>
      <c r="E108" s="87">
        <v>1165162556</v>
      </c>
      <c r="F108" s="88">
        <f t="shared" si="618"/>
        <v>2.4300458953872074E-4</v>
      </c>
      <c r="G108" s="97">
        <v>105171</v>
      </c>
      <c r="H108" s="97">
        <f t="shared" si="351"/>
        <v>25.5570356863768</v>
      </c>
      <c r="I108" s="97">
        <f>MIN(H108,'NOx Annual Emissions'!L108,'Annual NOx Consent Decree Caps '!D108,' Retirement Adjustments'!D108)</f>
        <v>16.876999999999999</v>
      </c>
      <c r="J108" s="101">
        <v>31441.621800000001</v>
      </c>
      <c r="K108" s="178">
        <f t="shared" si="668"/>
        <v>16.876999999999999</v>
      </c>
      <c r="L108" s="178">
        <v>20322.244699999999</v>
      </c>
      <c r="M108" s="141">
        <f t="shared" si="669"/>
        <v>16.876999999999999</v>
      </c>
      <c r="N108" s="178">
        <v>13135.252200000001</v>
      </c>
      <c r="O108" s="141">
        <f t="shared" si="670"/>
        <v>16.876999999999999</v>
      </c>
      <c r="P108" s="179">
        <v>8489.9503999999997</v>
      </c>
      <c r="Q108" s="141">
        <f t="shared" si="671"/>
        <v>16.876999999999999</v>
      </c>
      <c r="R108" s="178">
        <v>5487.4665999999997</v>
      </c>
      <c r="S108" s="141">
        <f t="shared" si="672"/>
        <v>16.876999999999999</v>
      </c>
      <c r="T108" s="178">
        <v>3546.8157000000001</v>
      </c>
      <c r="U108" s="141">
        <f t="shared" si="673"/>
        <v>16.876999999999999</v>
      </c>
      <c r="V108" s="178">
        <v>2292.4789999999998</v>
      </c>
      <c r="W108" s="141">
        <f t="shared" si="674"/>
        <v>16.876999999999999</v>
      </c>
      <c r="X108" s="178">
        <v>1481.7402999999999</v>
      </c>
      <c r="Y108" s="141">
        <f t="shared" si="675"/>
        <v>16.876999999999999</v>
      </c>
      <c r="Z108" s="178">
        <v>957.72059999999999</v>
      </c>
      <c r="AA108" s="141">
        <f t="shared" si="676"/>
        <v>16.876999999999999</v>
      </c>
      <c r="AB108" s="178">
        <v>619.0213</v>
      </c>
      <c r="AC108" s="141">
        <f t="shared" si="677"/>
        <v>16.876999999999999</v>
      </c>
      <c r="AD108" s="178">
        <v>400.1035</v>
      </c>
      <c r="AE108" s="141">
        <f t="shared" si="678"/>
        <v>16.876999999999999</v>
      </c>
      <c r="AF108" s="178">
        <v>258.60629999999998</v>
      </c>
      <c r="AG108" s="141">
        <f t="shared" si="679"/>
        <v>16.876999999999999</v>
      </c>
      <c r="AH108" s="178">
        <v>167.1497</v>
      </c>
      <c r="AI108" s="178">
        <f t="shared" si="680"/>
        <v>16.876999999999999</v>
      </c>
      <c r="AJ108" s="178">
        <v>108.03700000000001</v>
      </c>
      <c r="AK108" s="178">
        <f t="shared" si="681"/>
        <v>16.876999999999999</v>
      </c>
      <c r="AL108" s="178">
        <v>69.829599999999999</v>
      </c>
      <c r="AM108" s="178">
        <f t="shared" si="682"/>
        <v>16.876999999999999</v>
      </c>
      <c r="AN108" s="178">
        <v>45.1342</v>
      </c>
      <c r="AO108" s="178">
        <f t="shared" si="683"/>
        <v>16.876999999999999</v>
      </c>
      <c r="AP108" s="178">
        <v>29.1724</v>
      </c>
      <c r="AQ108" s="178">
        <f t="shared" si="684"/>
        <v>16.876999999999999</v>
      </c>
      <c r="AR108" s="178">
        <v>18.855599999999999</v>
      </c>
      <c r="AS108" s="178">
        <f t="shared" si="685"/>
        <v>16.876999999999999</v>
      </c>
      <c r="AT108" s="178">
        <v>12.1873</v>
      </c>
      <c r="AU108" s="178">
        <f t="shared" si="686"/>
        <v>16.876999999999999</v>
      </c>
      <c r="AV108" s="178">
        <v>7.8772000000000002</v>
      </c>
      <c r="AW108" s="178">
        <f t="shared" si="687"/>
        <v>16.876999999999999</v>
      </c>
      <c r="AX108" s="178">
        <v>5.0914000000000001</v>
      </c>
      <c r="AY108" s="178">
        <f t="shared" si="688"/>
        <v>16.876999999999999</v>
      </c>
      <c r="AZ108" s="178">
        <v>3.2907999999999999</v>
      </c>
      <c r="BA108" s="178">
        <f t="shared" si="689"/>
        <v>16.876999999999999</v>
      </c>
      <c r="BB108" s="178">
        <v>2.1269999999999998</v>
      </c>
      <c r="BC108" s="178">
        <f t="shared" si="690"/>
        <v>16.876999999999999</v>
      </c>
      <c r="BD108" s="178">
        <v>1.3748</v>
      </c>
      <c r="BE108" s="178">
        <f t="shared" si="691"/>
        <v>16.876999999999999</v>
      </c>
      <c r="BF108" s="178">
        <v>0.88859999999999995</v>
      </c>
      <c r="BG108" s="178">
        <f t="shared" si="692"/>
        <v>16.876999999999999</v>
      </c>
      <c r="BH108" s="178">
        <v>0.57440000000000002</v>
      </c>
      <c r="BI108" s="178">
        <f t="shared" si="693"/>
        <v>16.876999999999999</v>
      </c>
      <c r="BJ108" s="171">
        <v>0.37119999999999997</v>
      </c>
      <c r="BK108" s="184">
        <f t="shared" si="694"/>
        <v>16.876999999999999</v>
      </c>
      <c r="BL108" s="184">
        <v>0.24</v>
      </c>
      <c r="BM108" s="184">
        <f t="shared" si="695"/>
        <v>16.876999999999999</v>
      </c>
      <c r="BN108" s="184">
        <v>0.15509999999999999</v>
      </c>
      <c r="BO108" s="184">
        <f t="shared" si="696"/>
        <v>16.876999999999999</v>
      </c>
      <c r="BP108" s="184">
        <v>0.1002</v>
      </c>
      <c r="BQ108" s="184">
        <f t="shared" si="697"/>
        <v>16.876999999999999</v>
      </c>
      <c r="BR108" s="171">
        <v>6.4799999999999996E-2</v>
      </c>
      <c r="BS108" s="185">
        <f t="shared" si="698"/>
        <v>16.876999999999999</v>
      </c>
      <c r="BT108" s="185">
        <v>4.19E-2</v>
      </c>
      <c r="BU108" s="185">
        <f t="shared" si="699"/>
        <v>16.876999999999999</v>
      </c>
      <c r="BV108" s="185">
        <v>2.7099999999999999E-2</v>
      </c>
      <c r="BW108" s="185">
        <f t="shared" si="700"/>
        <v>16.876999999999999</v>
      </c>
    </row>
    <row r="109" spans="1:75" ht="15" customHeight="1" x14ac:dyDescent="0.25">
      <c r="A109" s="42" t="s">
        <v>63</v>
      </c>
      <c r="B109" s="75">
        <v>55148</v>
      </c>
      <c r="C109" s="75">
        <v>2</v>
      </c>
      <c r="D109" s="86">
        <f>(LARGE('Annual Heat Inputs'!D109:K109,1)+LARGE('Annual Heat Inputs'!D109:K109,2)+LARGE('Annual Heat Inputs'!D109:K109,3))/3</f>
        <v>237772.90633333335</v>
      </c>
      <c r="E109" s="87">
        <v>1165162556</v>
      </c>
      <c r="F109" s="88">
        <f t="shared" si="618"/>
        <v>2.0406844101616782E-4</v>
      </c>
      <c r="G109" s="97">
        <v>105171</v>
      </c>
      <c r="H109" s="97">
        <f t="shared" si="351"/>
        <v>21.462082010111388</v>
      </c>
      <c r="I109" s="97">
        <f>MIN(H109,'NOx Annual Emissions'!L109,'Annual NOx Consent Decree Caps '!D109,' Retirement Adjustments'!D109)</f>
        <v>14.518000000000001</v>
      </c>
      <c r="J109" s="101">
        <v>31441.621800000001</v>
      </c>
      <c r="K109" s="178">
        <f t="shared" si="668"/>
        <v>14.518000000000001</v>
      </c>
      <c r="L109" s="178">
        <v>20322.244699999999</v>
      </c>
      <c r="M109" s="141">
        <f t="shared" si="669"/>
        <v>14.518000000000001</v>
      </c>
      <c r="N109" s="178">
        <v>13135.252200000001</v>
      </c>
      <c r="O109" s="141">
        <f t="shared" si="670"/>
        <v>14.518000000000001</v>
      </c>
      <c r="P109" s="179">
        <v>8489.9503999999997</v>
      </c>
      <c r="Q109" s="141">
        <f t="shared" si="671"/>
        <v>14.518000000000001</v>
      </c>
      <c r="R109" s="178">
        <v>5487.4665999999997</v>
      </c>
      <c r="S109" s="141">
        <f t="shared" si="672"/>
        <v>14.518000000000001</v>
      </c>
      <c r="T109" s="178">
        <v>3546.8157000000001</v>
      </c>
      <c r="U109" s="141">
        <f t="shared" si="673"/>
        <v>14.518000000000001</v>
      </c>
      <c r="V109" s="178">
        <v>2292.4789999999998</v>
      </c>
      <c r="W109" s="141">
        <f t="shared" si="674"/>
        <v>14.518000000000001</v>
      </c>
      <c r="X109" s="178">
        <v>1481.7402999999999</v>
      </c>
      <c r="Y109" s="141">
        <f t="shared" si="675"/>
        <v>14.518000000000001</v>
      </c>
      <c r="Z109" s="178">
        <v>957.72059999999999</v>
      </c>
      <c r="AA109" s="141">
        <f t="shared" si="676"/>
        <v>14.518000000000001</v>
      </c>
      <c r="AB109" s="178">
        <v>619.0213</v>
      </c>
      <c r="AC109" s="141">
        <f t="shared" si="677"/>
        <v>14.518000000000001</v>
      </c>
      <c r="AD109" s="178">
        <v>400.1035</v>
      </c>
      <c r="AE109" s="141">
        <f t="shared" si="678"/>
        <v>14.518000000000001</v>
      </c>
      <c r="AF109" s="178">
        <v>258.60629999999998</v>
      </c>
      <c r="AG109" s="141">
        <f t="shared" si="679"/>
        <v>14.518000000000001</v>
      </c>
      <c r="AH109" s="178">
        <v>167.1497</v>
      </c>
      <c r="AI109" s="178">
        <f t="shared" si="680"/>
        <v>14.518000000000001</v>
      </c>
      <c r="AJ109" s="178">
        <v>108.03700000000001</v>
      </c>
      <c r="AK109" s="178">
        <f t="shared" si="681"/>
        <v>14.518000000000001</v>
      </c>
      <c r="AL109" s="178">
        <v>69.829599999999999</v>
      </c>
      <c r="AM109" s="178">
        <f t="shared" si="682"/>
        <v>14.518000000000001</v>
      </c>
      <c r="AN109" s="178">
        <v>45.1342</v>
      </c>
      <c r="AO109" s="178">
        <f t="shared" si="683"/>
        <v>14.518000000000001</v>
      </c>
      <c r="AP109" s="178">
        <v>29.1724</v>
      </c>
      <c r="AQ109" s="178">
        <f t="shared" si="684"/>
        <v>14.518000000000001</v>
      </c>
      <c r="AR109" s="178">
        <v>18.855599999999999</v>
      </c>
      <c r="AS109" s="178">
        <f t="shared" si="685"/>
        <v>14.518000000000001</v>
      </c>
      <c r="AT109" s="178">
        <v>12.1873</v>
      </c>
      <c r="AU109" s="178">
        <f t="shared" si="686"/>
        <v>14.518000000000001</v>
      </c>
      <c r="AV109" s="178">
        <v>7.8772000000000002</v>
      </c>
      <c r="AW109" s="178">
        <f t="shared" si="687"/>
        <v>14.518000000000001</v>
      </c>
      <c r="AX109" s="178">
        <v>5.0914000000000001</v>
      </c>
      <c r="AY109" s="178">
        <f t="shared" si="688"/>
        <v>14.518000000000001</v>
      </c>
      <c r="AZ109" s="178">
        <v>3.2907999999999999</v>
      </c>
      <c r="BA109" s="178">
        <f t="shared" si="689"/>
        <v>14.518000000000001</v>
      </c>
      <c r="BB109" s="178">
        <v>2.1269999999999998</v>
      </c>
      <c r="BC109" s="178">
        <f t="shared" si="690"/>
        <v>14.518000000000001</v>
      </c>
      <c r="BD109" s="178">
        <v>1.3748</v>
      </c>
      <c r="BE109" s="178">
        <f t="shared" si="691"/>
        <v>14.518000000000001</v>
      </c>
      <c r="BF109" s="178">
        <v>0.88859999999999995</v>
      </c>
      <c r="BG109" s="178">
        <f t="shared" si="692"/>
        <v>14.518000000000001</v>
      </c>
      <c r="BH109" s="178">
        <v>0.57440000000000002</v>
      </c>
      <c r="BI109" s="178">
        <f t="shared" si="693"/>
        <v>14.518000000000001</v>
      </c>
      <c r="BJ109" s="171">
        <v>0.37119999999999997</v>
      </c>
      <c r="BK109" s="184">
        <f t="shared" si="694"/>
        <v>14.518000000000001</v>
      </c>
      <c r="BL109" s="184">
        <v>0.24</v>
      </c>
      <c r="BM109" s="184">
        <f t="shared" si="695"/>
        <v>14.518000000000001</v>
      </c>
      <c r="BN109" s="184">
        <v>0.15509999999999999</v>
      </c>
      <c r="BO109" s="184">
        <f t="shared" si="696"/>
        <v>14.518000000000001</v>
      </c>
      <c r="BP109" s="184">
        <v>0.1002</v>
      </c>
      <c r="BQ109" s="184">
        <f t="shared" si="697"/>
        <v>14.518000000000001</v>
      </c>
      <c r="BR109" s="171">
        <v>6.4799999999999996E-2</v>
      </c>
      <c r="BS109" s="185">
        <f t="shared" si="698"/>
        <v>14.518000000000001</v>
      </c>
      <c r="BT109" s="185">
        <v>4.19E-2</v>
      </c>
      <c r="BU109" s="185">
        <f t="shared" si="699"/>
        <v>14.518000000000001</v>
      </c>
      <c r="BV109" s="185">
        <v>2.7099999999999999E-2</v>
      </c>
      <c r="BW109" s="185">
        <f t="shared" si="700"/>
        <v>14.518000000000001</v>
      </c>
    </row>
    <row r="110" spans="1:75" ht="15" customHeight="1" x14ac:dyDescent="0.25">
      <c r="A110" s="42" t="s">
        <v>63</v>
      </c>
      <c r="B110" s="75">
        <v>55148</v>
      </c>
      <c r="C110" s="75">
        <v>3</v>
      </c>
      <c r="D110" s="86">
        <f>(LARGE('Annual Heat Inputs'!D110:K110,1)+LARGE('Annual Heat Inputs'!D110:K110,2)+LARGE('Annual Heat Inputs'!D110:K110,3))/3</f>
        <v>242814.08333333334</v>
      </c>
      <c r="E110" s="87">
        <v>1165162556</v>
      </c>
      <c r="F110" s="88">
        <f t="shared" si="618"/>
        <v>2.083950278722597E-4</v>
      </c>
      <c r="G110" s="97">
        <v>105171</v>
      </c>
      <c r="H110" s="97">
        <f t="shared" si="351"/>
        <v>21.917113476353425</v>
      </c>
      <c r="I110" s="97">
        <f>MIN(H110,'NOx Annual Emissions'!L110,'Annual NOx Consent Decree Caps '!D110,' Retirement Adjustments'!D110)</f>
        <v>13.819000000000001</v>
      </c>
      <c r="J110" s="101">
        <v>31441.621800000001</v>
      </c>
      <c r="K110" s="178">
        <f t="shared" si="668"/>
        <v>13.819000000000001</v>
      </c>
      <c r="L110" s="178">
        <v>20322.244699999999</v>
      </c>
      <c r="M110" s="141">
        <f t="shared" si="669"/>
        <v>13.819000000000001</v>
      </c>
      <c r="N110" s="178">
        <v>13135.252200000001</v>
      </c>
      <c r="O110" s="141">
        <f t="shared" si="670"/>
        <v>13.819000000000001</v>
      </c>
      <c r="P110" s="179">
        <v>8489.9503999999997</v>
      </c>
      <c r="Q110" s="141">
        <f t="shared" si="671"/>
        <v>13.819000000000001</v>
      </c>
      <c r="R110" s="178">
        <v>5487.4665999999997</v>
      </c>
      <c r="S110" s="141">
        <f t="shared" si="672"/>
        <v>13.819000000000001</v>
      </c>
      <c r="T110" s="178">
        <v>3546.8157000000001</v>
      </c>
      <c r="U110" s="141">
        <f t="shared" si="673"/>
        <v>13.819000000000001</v>
      </c>
      <c r="V110" s="178">
        <v>2292.4789999999998</v>
      </c>
      <c r="W110" s="141">
        <f t="shared" si="674"/>
        <v>13.819000000000001</v>
      </c>
      <c r="X110" s="178">
        <v>1481.7402999999999</v>
      </c>
      <c r="Y110" s="141">
        <f t="shared" si="675"/>
        <v>13.819000000000001</v>
      </c>
      <c r="Z110" s="178">
        <v>957.72059999999999</v>
      </c>
      <c r="AA110" s="141">
        <f t="shared" si="676"/>
        <v>13.819000000000001</v>
      </c>
      <c r="AB110" s="178">
        <v>619.0213</v>
      </c>
      <c r="AC110" s="141">
        <f t="shared" si="677"/>
        <v>13.819000000000001</v>
      </c>
      <c r="AD110" s="178">
        <v>400.1035</v>
      </c>
      <c r="AE110" s="141">
        <f t="shared" si="678"/>
        <v>13.819000000000001</v>
      </c>
      <c r="AF110" s="178">
        <v>258.60629999999998</v>
      </c>
      <c r="AG110" s="141">
        <f t="shared" si="679"/>
        <v>13.819000000000001</v>
      </c>
      <c r="AH110" s="178">
        <v>167.1497</v>
      </c>
      <c r="AI110" s="178">
        <f t="shared" si="680"/>
        <v>13.819000000000001</v>
      </c>
      <c r="AJ110" s="178">
        <v>108.03700000000001</v>
      </c>
      <c r="AK110" s="178">
        <f t="shared" si="681"/>
        <v>13.819000000000001</v>
      </c>
      <c r="AL110" s="178">
        <v>69.829599999999999</v>
      </c>
      <c r="AM110" s="178">
        <f t="shared" si="682"/>
        <v>13.819000000000001</v>
      </c>
      <c r="AN110" s="178">
        <v>45.1342</v>
      </c>
      <c r="AO110" s="178">
        <f t="shared" si="683"/>
        <v>13.819000000000001</v>
      </c>
      <c r="AP110" s="178">
        <v>29.1724</v>
      </c>
      <c r="AQ110" s="178">
        <f t="shared" si="684"/>
        <v>13.819000000000001</v>
      </c>
      <c r="AR110" s="178">
        <v>18.855599999999999</v>
      </c>
      <c r="AS110" s="178">
        <f t="shared" si="685"/>
        <v>13.819000000000001</v>
      </c>
      <c r="AT110" s="178">
        <v>12.1873</v>
      </c>
      <c r="AU110" s="178">
        <f t="shared" si="686"/>
        <v>13.819000000000001</v>
      </c>
      <c r="AV110" s="178">
        <v>7.8772000000000002</v>
      </c>
      <c r="AW110" s="178">
        <f t="shared" si="687"/>
        <v>13.819000000000001</v>
      </c>
      <c r="AX110" s="178">
        <v>5.0914000000000001</v>
      </c>
      <c r="AY110" s="178">
        <f t="shared" si="688"/>
        <v>13.819000000000001</v>
      </c>
      <c r="AZ110" s="178">
        <v>3.2907999999999999</v>
      </c>
      <c r="BA110" s="178">
        <f t="shared" si="689"/>
        <v>13.819000000000001</v>
      </c>
      <c r="BB110" s="178">
        <v>2.1269999999999998</v>
      </c>
      <c r="BC110" s="178">
        <f t="shared" si="690"/>
        <v>13.819000000000001</v>
      </c>
      <c r="BD110" s="178">
        <v>1.3748</v>
      </c>
      <c r="BE110" s="178">
        <f t="shared" si="691"/>
        <v>13.819000000000001</v>
      </c>
      <c r="BF110" s="178">
        <v>0.88859999999999995</v>
      </c>
      <c r="BG110" s="178">
        <f t="shared" si="692"/>
        <v>13.819000000000001</v>
      </c>
      <c r="BH110" s="178">
        <v>0.57440000000000002</v>
      </c>
      <c r="BI110" s="178">
        <f t="shared" si="693"/>
        <v>13.819000000000001</v>
      </c>
      <c r="BJ110" s="171">
        <v>0.37119999999999997</v>
      </c>
      <c r="BK110" s="184">
        <f t="shared" si="694"/>
        <v>13.819000000000001</v>
      </c>
      <c r="BL110" s="184">
        <v>0.24</v>
      </c>
      <c r="BM110" s="184">
        <f t="shared" si="695"/>
        <v>13.819000000000001</v>
      </c>
      <c r="BN110" s="184">
        <v>0.15509999999999999</v>
      </c>
      <c r="BO110" s="184">
        <f t="shared" si="696"/>
        <v>13.819000000000001</v>
      </c>
      <c r="BP110" s="184">
        <v>0.1002</v>
      </c>
      <c r="BQ110" s="184">
        <f t="shared" si="697"/>
        <v>13.819000000000001</v>
      </c>
      <c r="BR110" s="171">
        <v>6.4799999999999996E-2</v>
      </c>
      <c r="BS110" s="185">
        <f t="shared" si="698"/>
        <v>13.819000000000001</v>
      </c>
      <c r="BT110" s="185">
        <v>4.19E-2</v>
      </c>
      <c r="BU110" s="185">
        <f t="shared" si="699"/>
        <v>13.819000000000001</v>
      </c>
      <c r="BV110" s="185">
        <v>2.7099999999999999E-2</v>
      </c>
      <c r="BW110" s="185">
        <f t="shared" si="700"/>
        <v>13.819000000000001</v>
      </c>
    </row>
    <row r="111" spans="1:75" ht="15" customHeight="1" x14ac:dyDescent="0.25">
      <c r="A111" s="42" t="s">
        <v>63</v>
      </c>
      <c r="B111" s="75">
        <v>55148</v>
      </c>
      <c r="C111" s="75">
        <v>4</v>
      </c>
      <c r="D111" s="86">
        <f>(LARGE('Annual Heat Inputs'!D111:K111,1)+LARGE('Annual Heat Inputs'!D111:K111,2)+LARGE('Annual Heat Inputs'!D111:K111,3))/3</f>
        <v>249096.23366666667</v>
      </c>
      <c r="E111" s="87">
        <v>1165162556</v>
      </c>
      <c r="F111" s="88">
        <f t="shared" si="618"/>
        <v>2.1378667927830894E-4</v>
      </c>
      <c r="G111" s="97">
        <v>105171</v>
      </c>
      <c r="H111" s="97">
        <f t="shared" si="351"/>
        <v>22.484158846379028</v>
      </c>
      <c r="I111" s="97">
        <f>MIN(H111,'NOx Annual Emissions'!L111,'Annual NOx Consent Decree Caps '!D111,' Retirement Adjustments'!D111)</f>
        <v>15.759</v>
      </c>
      <c r="J111" s="101">
        <v>31441.621800000001</v>
      </c>
      <c r="K111" s="178">
        <f t="shared" si="668"/>
        <v>15.759</v>
      </c>
      <c r="L111" s="178">
        <v>20322.244699999999</v>
      </c>
      <c r="M111" s="141">
        <f t="shared" si="669"/>
        <v>15.759</v>
      </c>
      <c r="N111" s="178">
        <v>13135.252200000001</v>
      </c>
      <c r="O111" s="141">
        <f t="shared" si="670"/>
        <v>15.759</v>
      </c>
      <c r="P111" s="179">
        <v>8489.9503999999997</v>
      </c>
      <c r="Q111" s="141">
        <f t="shared" si="671"/>
        <v>15.759</v>
      </c>
      <c r="R111" s="178">
        <v>5487.4665999999997</v>
      </c>
      <c r="S111" s="141">
        <f t="shared" si="672"/>
        <v>15.759</v>
      </c>
      <c r="T111" s="178">
        <v>3546.8157000000001</v>
      </c>
      <c r="U111" s="141">
        <f t="shared" si="673"/>
        <v>15.759</v>
      </c>
      <c r="V111" s="178">
        <v>2292.4789999999998</v>
      </c>
      <c r="W111" s="141">
        <f t="shared" si="674"/>
        <v>15.759</v>
      </c>
      <c r="X111" s="178">
        <v>1481.7402999999999</v>
      </c>
      <c r="Y111" s="141">
        <f t="shared" si="675"/>
        <v>15.759</v>
      </c>
      <c r="Z111" s="178">
        <v>957.72059999999999</v>
      </c>
      <c r="AA111" s="141">
        <f t="shared" si="676"/>
        <v>15.759</v>
      </c>
      <c r="AB111" s="178">
        <v>619.0213</v>
      </c>
      <c r="AC111" s="141">
        <f t="shared" si="677"/>
        <v>15.759</v>
      </c>
      <c r="AD111" s="178">
        <v>400.1035</v>
      </c>
      <c r="AE111" s="141">
        <f t="shared" si="678"/>
        <v>15.759</v>
      </c>
      <c r="AF111" s="178">
        <v>258.60629999999998</v>
      </c>
      <c r="AG111" s="141">
        <f t="shared" si="679"/>
        <v>15.759</v>
      </c>
      <c r="AH111" s="178">
        <v>167.1497</v>
      </c>
      <c r="AI111" s="178">
        <f t="shared" si="680"/>
        <v>15.759</v>
      </c>
      <c r="AJ111" s="178">
        <v>108.03700000000001</v>
      </c>
      <c r="AK111" s="178">
        <f t="shared" si="681"/>
        <v>15.759</v>
      </c>
      <c r="AL111" s="178">
        <v>69.829599999999999</v>
      </c>
      <c r="AM111" s="178">
        <f t="shared" si="682"/>
        <v>15.759</v>
      </c>
      <c r="AN111" s="178">
        <v>45.1342</v>
      </c>
      <c r="AO111" s="178">
        <f t="shared" si="683"/>
        <v>15.759</v>
      </c>
      <c r="AP111" s="178">
        <v>29.1724</v>
      </c>
      <c r="AQ111" s="178">
        <f t="shared" si="684"/>
        <v>15.759</v>
      </c>
      <c r="AR111" s="178">
        <v>18.855599999999999</v>
      </c>
      <c r="AS111" s="178">
        <f t="shared" si="685"/>
        <v>15.759</v>
      </c>
      <c r="AT111" s="178">
        <v>12.1873</v>
      </c>
      <c r="AU111" s="178">
        <f t="shared" si="686"/>
        <v>15.759</v>
      </c>
      <c r="AV111" s="178">
        <v>7.8772000000000002</v>
      </c>
      <c r="AW111" s="178">
        <f t="shared" si="687"/>
        <v>15.759</v>
      </c>
      <c r="AX111" s="178">
        <v>5.0914000000000001</v>
      </c>
      <c r="AY111" s="178">
        <f t="shared" si="688"/>
        <v>15.759</v>
      </c>
      <c r="AZ111" s="178">
        <v>3.2907999999999999</v>
      </c>
      <c r="BA111" s="178">
        <f t="shared" si="689"/>
        <v>15.759</v>
      </c>
      <c r="BB111" s="178">
        <v>2.1269999999999998</v>
      </c>
      <c r="BC111" s="178">
        <f t="shared" si="690"/>
        <v>15.759</v>
      </c>
      <c r="BD111" s="178">
        <v>1.3748</v>
      </c>
      <c r="BE111" s="178">
        <f t="shared" si="691"/>
        <v>15.759</v>
      </c>
      <c r="BF111" s="178">
        <v>0.88859999999999995</v>
      </c>
      <c r="BG111" s="178">
        <f t="shared" si="692"/>
        <v>15.759</v>
      </c>
      <c r="BH111" s="178">
        <v>0.57440000000000002</v>
      </c>
      <c r="BI111" s="178">
        <f t="shared" si="693"/>
        <v>15.759</v>
      </c>
      <c r="BJ111" s="171">
        <v>0.37119999999999997</v>
      </c>
      <c r="BK111" s="184">
        <f t="shared" si="694"/>
        <v>15.759</v>
      </c>
      <c r="BL111" s="184">
        <v>0.24</v>
      </c>
      <c r="BM111" s="184">
        <f t="shared" si="695"/>
        <v>15.759</v>
      </c>
      <c r="BN111" s="184">
        <v>0.15509999999999999</v>
      </c>
      <c r="BO111" s="184">
        <f t="shared" si="696"/>
        <v>15.759</v>
      </c>
      <c r="BP111" s="184">
        <v>0.1002</v>
      </c>
      <c r="BQ111" s="184">
        <f t="shared" si="697"/>
        <v>15.759</v>
      </c>
      <c r="BR111" s="171">
        <v>6.4799999999999996E-2</v>
      </c>
      <c r="BS111" s="185">
        <f t="shared" si="698"/>
        <v>15.759</v>
      </c>
      <c r="BT111" s="185">
        <v>4.19E-2</v>
      </c>
      <c r="BU111" s="185">
        <f t="shared" si="699"/>
        <v>15.759</v>
      </c>
      <c r="BV111" s="185">
        <v>2.7099999999999999E-2</v>
      </c>
      <c r="BW111" s="185">
        <f t="shared" si="700"/>
        <v>15.759</v>
      </c>
    </row>
    <row r="112" spans="1:75" ht="15" customHeight="1" x14ac:dyDescent="0.25">
      <c r="A112" s="24" t="s">
        <v>67</v>
      </c>
      <c r="B112" s="77"/>
      <c r="C112" s="77"/>
      <c r="D112" s="93">
        <f>SUM(D2:D111)</f>
        <v>1165162555.6773334</v>
      </c>
      <c r="E112" s="93"/>
      <c r="F112" s="92">
        <f>SUM(F2:F111)</f>
        <v>0.99999999972307163</v>
      </c>
      <c r="G112" s="94"/>
      <c r="H112" s="94">
        <f>SUM(H2:H111)</f>
        <v>105170.99997087517</v>
      </c>
      <c r="I112" s="94">
        <f>SUM(I2:I111)</f>
        <v>73729.378155717961</v>
      </c>
      <c r="J112" s="90">
        <f>H112-I112</f>
        <v>31441.62181515721</v>
      </c>
      <c r="K112" s="90">
        <f>SUM(K2:K111)</f>
        <v>84848.755241183317</v>
      </c>
      <c r="L112" s="90">
        <f>H112-K112</f>
        <v>20322.244729691854</v>
      </c>
      <c r="M112" s="90">
        <f>SUM(M2:M111)</f>
        <v>92035.747804092374</v>
      </c>
      <c r="N112" s="90">
        <f>H112-M112</f>
        <v>13135.252166782797</v>
      </c>
      <c r="O112" s="90">
        <f>SUM(O2:O111)</f>
        <v>96681.04960352082</v>
      </c>
      <c r="P112" s="90">
        <f>H112-O112</f>
        <v>8489.9503673543513</v>
      </c>
      <c r="Q112" s="90">
        <f>SUM(Q2:Q111)</f>
        <v>99683.533398249798</v>
      </c>
      <c r="R112" s="90">
        <f>H112-Q112</f>
        <v>5487.4665726253734</v>
      </c>
      <c r="S112" s="90">
        <f>SUM(S2:S111)</f>
        <v>101624.18425771965</v>
      </c>
      <c r="T112" s="90">
        <f>H112-S112</f>
        <v>3546.8157131555199</v>
      </c>
      <c r="U112" s="89">
        <f>SUM(U2:U111)</f>
        <v>102878.52099237716</v>
      </c>
      <c r="V112" s="90">
        <f>H112-U112</f>
        <v>2292.4789784980094</v>
      </c>
      <c r="W112" s="90">
        <f>SUM(W2:W111)</f>
        <v>103689.25965667565</v>
      </c>
      <c r="X112" s="90">
        <f>H112-W112</f>
        <v>1481.7403141995164</v>
      </c>
      <c r="Y112" s="90">
        <f>SUM(Y2:Y111)</f>
        <v>104213.27935398118</v>
      </c>
      <c r="Z112" s="90">
        <f>H112-Y112</f>
        <v>957.72061689398834</v>
      </c>
      <c r="AA112" s="90">
        <f>SUM(AA2:AA111)</f>
        <v>104551.97869212787</v>
      </c>
      <c r="AB112" s="90">
        <f>H112-AA112</f>
        <v>619.02127874729922</v>
      </c>
      <c r="AC112" s="90">
        <f>SUM(AC2:AC111)</f>
        <v>104770.89651075752</v>
      </c>
      <c r="AD112" s="90">
        <f>H112-AC112</f>
        <v>400.10346011765068</v>
      </c>
      <c r="AE112" s="90">
        <f>SUM(AE2:AE111)</f>
        <v>104912.39371844019</v>
      </c>
      <c r="AF112" s="90">
        <f>H112-AE112</f>
        <v>258.60625243498362</v>
      </c>
      <c r="AG112" s="90">
        <f>SUM(AG2:AG111)</f>
        <v>105003.85022741638</v>
      </c>
      <c r="AH112" s="90">
        <f>H112-AG112</f>
        <v>167.14974345879455</v>
      </c>
      <c r="AI112" s="90">
        <f>SUM(AI2:AI111)</f>
        <v>105062.96297153132</v>
      </c>
      <c r="AJ112" s="90">
        <f>H112-AI112</f>
        <v>108.03699934385077</v>
      </c>
      <c r="AK112" s="90">
        <f>SUM(AK2:AK111)</f>
        <v>105101.17041992005</v>
      </c>
      <c r="AL112" s="90">
        <f>H112-AK112</f>
        <v>69.829550955124432</v>
      </c>
      <c r="AM112" s="90">
        <f>SUM(AM2:AM111)</f>
        <v>105125.86576353389</v>
      </c>
      <c r="AN112" s="90">
        <f>H112-AM112</f>
        <v>45.134207341281581</v>
      </c>
      <c r="AO112" s="90">
        <f>SUM(AO2:AO111)</f>
        <v>105141.82754160132</v>
      </c>
      <c r="AP112" s="90">
        <f>H112-AO112</f>
        <v>29.172429273850867</v>
      </c>
      <c r="AQ112" s="90">
        <f>SUM(AQ2:AQ111)</f>
        <v>105152.14440496637</v>
      </c>
      <c r="AR112" s="90">
        <f>H112-AQ112</f>
        <v>18.855565908801509</v>
      </c>
      <c r="AS112" s="90">
        <f>SUM(AS2:AS111)</f>
        <v>105158.81271641375</v>
      </c>
      <c r="AT112" s="99">
        <f>H112-AS112</f>
        <v>12.18725446141616</v>
      </c>
      <c r="AU112" s="99">
        <f>SUM(AU2:AU111)</f>
        <v>105163.1227734845</v>
      </c>
      <c r="AV112" s="99">
        <f>H112-AU112</f>
        <v>7.8771973906696076</v>
      </c>
      <c r="AW112" s="99">
        <f>SUM(AW2:AW111)</f>
        <v>105165.90855717387</v>
      </c>
      <c r="AX112" s="89">
        <f>H112-AW112</f>
        <v>5.0914137013023719</v>
      </c>
      <c r="AY112" s="99">
        <f>SUM(AY2:AY111)</f>
        <v>105167.70913848138</v>
      </c>
      <c r="AZ112" s="89">
        <f>H112-AY112</f>
        <v>3.2908323937881505</v>
      </c>
      <c r="BA112" s="99">
        <f>SUM(BA2:BA111)</f>
        <v>105168.87293487672</v>
      </c>
      <c r="BB112" s="89">
        <f>H112-BA112</f>
        <v>2.1270359984482639</v>
      </c>
      <c r="BC112" s="99">
        <f>SUM(BC2:BC111)</f>
        <v>105169.62515164245</v>
      </c>
      <c r="BD112" s="89">
        <f>H112-BC112</f>
        <v>1.374819232718437</v>
      </c>
      <c r="BE112" s="99">
        <f>SUM(BE2:BE111)</f>
        <v>105170.11135174104</v>
      </c>
      <c r="BF112" s="89">
        <f>H112-BE112</f>
        <v>0.88861913412983995</v>
      </c>
      <c r="BG112" s="99">
        <f>SUM(BG2:BG111)</f>
        <v>105170.42560647447</v>
      </c>
      <c r="BH112" s="89">
        <f>H112-BG112</f>
        <v>0.57436440070159733</v>
      </c>
      <c r="BI112" s="99">
        <f>SUM(BI2:BI111)</f>
        <v>105170.6287439029</v>
      </c>
      <c r="BJ112" s="98">
        <f>H112-BI112</f>
        <v>0.37122697227459867</v>
      </c>
      <c r="BK112" s="98">
        <f>SUM(BK2:BK111)</f>
        <v>105170.7600193441</v>
      </c>
      <c r="BL112" s="182">
        <f>H112-BK112</f>
        <v>0.23995153106807265</v>
      </c>
      <c r="BM112" s="98">
        <f>SUM(BM2:BM111)</f>
        <v>105170.84489570698</v>
      </c>
      <c r="BN112" s="182">
        <f>H112-BM112</f>
        <v>0.15507516819343437</v>
      </c>
      <c r="BO112" s="98">
        <f>SUM(BO2:BO111)</f>
        <v>105170.89974705644</v>
      </c>
      <c r="BP112" s="182">
        <f>H112-BO112</f>
        <v>0.1002238187356852</v>
      </c>
      <c r="BQ112" s="98">
        <f>SUM(BQ2:BQ111)</f>
        <v>105170.93518293793</v>
      </c>
      <c r="BR112" s="98">
        <f>H112-BQ112</f>
        <v>6.4787937240907922E-2</v>
      </c>
      <c r="BS112" s="98">
        <f>SUM(BS2:BS111)</f>
        <v>105170.95809955591</v>
      </c>
      <c r="BT112" s="98">
        <f>H112-BS112</f>
        <v>4.1871319263009354E-2</v>
      </c>
      <c r="BU112" s="98">
        <f>SUM(BU2:BU111)</f>
        <v>105170.97291755426</v>
      </c>
      <c r="BV112" s="98">
        <f>H112-BU112</f>
        <v>2.7053320911363699E-2</v>
      </c>
      <c r="BW112" s="98">
        <f>SUM(BW2:BW111)</f>
        <v>105170.98250151024</v>
      </c>
    </row>
    <row r="113" spans="2:48" x14ac:dyDescent="0.25">
      <c r="B113" s="77"/>
      <c r="C113" s="77"/>
      <c r="D113" s="77"/>
      <c r="E113" s="77"/>
      <c r="F113" s="77"/>
      <c r="G113" s="95"/>
      <c r="H113" s="95"/>
      <c r="I113" s="93"/>
      <c r="J113" s="93"/>
      <c r="K113" s="77"/>
      <c r="L113" s="77"/>
      <c r="M113" s="77"/>
      <c r="N113" s="77"/>
      <c r="O113" s="77"/>
      <c r="P113" s="77"/>
      <c r="Q113" s="77"/>
      <c r="R113" s="77"/>
      <c r="S113" s="77"/>
      <c r="T113" s="77"/>
      <c r="U113" s="77"/>
      <c r="V113" s="77"/>
      <c r="W113" s="77"/>
      <c r="X113" s="77"/>
      <c r="Y113" s="77"/>
      <c r="Z113" s="77"/>
      <c r="AA113" s="77"/>
      <c r="AB113" s="77"/>
      <c r="AC113" s="77"/>
      <c r="AD113" s="77"/>
      <c r="AE113" s="77"/>
      <c r="AF113" s="77"/>
      <c r="AG113" s="77"/>
      <c r="AH113" s="77"/>
      <c r="AI113" s="77"/>
      <c r="AJ113" s="77"/>
      <c r="AK113" s="77"/>
      <c r="AL113" s="77"/>
      <c r="AM113" s="77"/>
      <c r="AN113" s="77"/>
      <c r="AO113" s="77"/>
      <c r="AP113" s="77"/>
      <c r="AQ113" s="77"/>
      <c r="AR113" s="77"/>
      <c r="AS113" s="77"/>
      <c r="AT113" s="95"/>
      <c r="AU113" s="95"/>
      <c r="AV113" s="95"/>
    </row>
    <row r="114" spans="2:48" x14ac:dyDescent="0.25">
      <c r="B114" s="77"/>
      <c r="C114" s="77"/>
      <c r="D114" s="77"/>
      <c r="E114" s="77"/>
      <c r="F114" s="77"/>
      <c r="G114" s="95"/>
      <c r="H114" s="95"/>
      <c r="I114" s="77"/>
      <c r="J114" s="77"/>
      <c r="K114" s="77"/>
      <c r="L114" s="77"/>
      <c r="M114" s="77"/>
      <c r="N114" s="77"/>
      <c r="O114" s="77"/>
      <c r="P114" s="77"/>
      <c r="Q114" s="77"/>
      <c r="R114" s="77"/>
      <c r="S114" s="77"/>
      <c r="T114" s="77"/>
      <c r="U114" s="77"/>
      <c r="V114" s="77"/>
      <c r="W114" s="77"/>
      <c r="X114" s="77"/>
      <c r="Y114" s="77"/>
      <c r="Z114" s="77"/>
      <c r="AA114" s="77"/>
      <c r="AB114" s="77"/>
      <c r="AC114" s="77"/>
      <c r="AD114" s="77"/>
      <c r="AE114" s="77"/>
      <c r="AF114" s="77"/>
      <c r="AG114" s="77"/>
      <c r="AH114" s="77"/>
      <c r="AI114" s="77"/>
      <c r="AJ114" s="77"/>
      <c r="AK114" s="77"/>
      <c r="AL114" s="77"/>
      <c r="AM114" s="77"/>
      <c r="AN114" s="77"/>
      <c r="AO114" s="77"/>
      <c r="AP114" s="77"/>
      <c r="AQ114" s="77"/>
      <c r="AR114" s="77"/>
      <c r="AS114" s="77"/>
      <c r="AT114" s="95"/>
      <c r="AU114" s="95"/>
      <c r="AV114" s="95"/>
    </row>
  </sheetData>
  <pageMargins left="0.7" right="0.7" top="0.67708333333333337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15"/>
  <sheetViews>
    <sheetView zoomScaleNormal="100" workbookViewId="0"/>
  </sheetViews>
  <sheetFormatPr defaultRowHeight="15" x14ac:dyDescent="0.25"/>
  <cols>
    <col min="1" max="1" width="33.42578125" style="56" customWidth="1"/>
    <col min="2" max="2" width="11.42578125" style="56" customWidth="1"/>
    <col min="3" max="3" width="7.42578125" style="56" customWidth="1"/>
    <col min="4" max="6" width="13.42578125" style="56" customWidth="1"/>
    <col min="7" max="7" width="13.42578125" style="133" customWidth="1"/>
    <col min="8" max="8" width="13.42578125" style="113" customWidth="1"/>
    <col min="9" max="10" width="13.42578125" style="58" customWidth="1"/>
    <col min="11" max="11" width="13.42578125" style="51" customWidth="1"/>
    <col min="12" max="12" width="9.140625" style="56"/>
    <col min="13" max="13" width="9.140625" style="56" customWidth="1"/>
    <col min="14" max="16384" width="9.140625" style="56"/>
  </cols>
  <sheetData>
    <row r="1" spans="1:11" s="1" customFormat="1" ht="49.5" customHeight="1" x14ac:dyDescent="0.25">
      <c r="A1" s="115" t="s">
        <v>0</v>
      </c>
      <c r="B1" s="115" t="s">
        <v>1</v>
      </c>
      <c r="C1" s="115" t="s">
        <v>2</v>
      </c>
      <c r="D1" s="115" t="s">
        <v>128</v>
      </c>
      <c r="E1" s="115" t="s">
        <v>129</v>
      </c>
      <c r="F1" s="115" t="s">
        <v>130</v>
      </c>
      <c r="G1" s="134" t="s">
        <v>114</v>
      </c>
      <c r="H1" s="145" t="s">
        <v>115</v>
      </c>
      <c r="I1" s="146" t="s">
        <v>131</v>
      </c>
      <c r="J1" s="117" t="s">
        <v>153</v>
      </c>
      <c r="K1" s="115" t="s">
        <v>154</v>
      </c>
    </row>
    <row r="2" spans="1:11" s="1" customFormat="1" ht="15" customHeight="1" x14ac:dyDescent="0.25">
      <c r="A2" s="42" t="s">
        <v>3</v>
      </c>
      <c r="B2" s="46">
        <v>6137</v>
      </c>
      <c r="C2" s="46">
        <v>1</v>
      </c>
      <c r="D2" s="162">
        <v>14006564.509</v>
      </c>
      <c r="E2" s="162">
        <v>17259469.971999999</v>
      </c>
      <c r="F2" s="162">
        <v>15076856.659</v>
      </c>
      <c r="G2" s="172">
        <v>9536317.5710000005</v>
      </c>
      <c r="H2" s="172">
        <v>11427185.346000001</v>
      </c>
      <c r="I2" s="173">
        <v>14351591.396</v>
      </c>
      <c r="J2" s="161">
        <v>13927279.060000001</v>
      </c>
      <c r="K2" s="160">
        <v>12190455.881999999</v>
      </c>
    </row>
    <row r="3" spans="1:11" s="1" customFormat="1" ht="15" customHeight="1" x14ac:dyDescent="0.25">
      <c r="A3" s="42" t="s">
        <v>3</v>
      </c>
      <c r="B3" s="46">
        <v>6137</v>
      </c>
      <c r="C3" s="46">
        <v>2</v>
      </c>
      <c r="D3" s="162">
        <v>13051349.848999999</v>
      </c>
      <c r="E3" s="162">
        <v>16108473.554</v>
      </c>
      <c r="F3" s="162">
        <v>13083809.998</v>
      </c>
      <c r="G3" s="172">
        <v>14950978.521</v>
      </c>
      <c r="H3" s="172">
        <v>11554139.318</v>
      </c>
      <c r="I3" s="173">
        <v>14601370.529999999</v>
      </c>
      <c r="J3" s="161">
        <v>15651643.642999999</v>
      </c>
      <c r="K3" s="160">
        <v>13087666.416999999</v>
      </c>
    </row>
    <row r="4" spans="1:11" s="1" customFormat="1" ht="15" customHeight="1" x14ac:dyDescent="0.25">
      <c r="A4" s="42" t="s">
        <v>3</v>
      </c>
      <c r="B4" s="46">
        <v>6137</v>
      </c>
      <c r="C4" s="46">
        <v>3</v>
      </c>
      <c r="D4" s="162">
        <v>79392.903000000006</v>
      </c>
      <c r="E4" s="162">
        <v>63350.828999999998</v>
      </c>
      <c r="F4" s="162">
        <v>78312.274999999994</v>
      </c>
      <c r="G4" s="172">
        <v>145425.54199999999</v>
      </c>
      <c r="H4" s="172">
        <v>107788.045</v>
      </c>
      <c r="I4" s="173">
        <v>144215.212</v>
      </c>
      <c r="J4" s="161">
        <v>91375.001999999993</v>
      </c>
      <c r="K4" s="160">
        <v>125415.007</v>
      </c>
    </row>
    <row r="5" spans="1:11" s="1" customFormat="1" ht="15" customHeight="1" x14ac:dyDescent="0.25">
      <c r="A5" s="42" t="s">
        <v>3</v>
      </c>
      <c r="B5" s="46">
        <v>6137</v>
      </c>
      <c r="C5" s="46">
        <v>4</v>
      </c>
      <c r="D5" s="162">
        <v>252993.55300000001</v>
      </c>
      <c r="E5" s="162">
        <v>165132.19899999999</v>
      </c>
      <c r="F5" s="162">
        <v>317236.46000000002</v>
      </c>
      <c r="G5" s="172">
        <v>177996.56599999999</v>
      </c>
      <c r="H5" s="172">
        <v>199716.31299999999</v>
      </c>
      <c r="I5" s="173">
        <v>314207.26299999998</v>
      </c>
      <c r="J5" s="161">
        <v>170842.23800000001</v>
      </c>
      <c r="K5" s="160">
        <v>145549.76300000001</v>
      </c>
    </row>
    <row r="6" spans="1:11" s="1" customFormat="1" ht="15" customHeight="1" x14ac:dyDescent="0.25">
      <c r="A6" s="81" t="s">
        <v>4</v>
      </c>
      <c r="B6" s="75">
        <v>6705</v>
      </c>
      <c r="C6" s="75">
        <v>4</v>
      </c>
      <c r="D6" s="162">
        <v>23146482.879999999</v>
      </c>
      <c r="E6" s="162">
        <v>21639416.736000001</v>
      </c>
      <c r="F6" s="162">
        <v>22770890.739</v>
      </c>
      <c r="G6" s="172">
        <v>20681044.956</v>
      </c>
      <c r="H6" s="172">
        <v>18762697.703000002</v>
      </c>
      <c r="I6" s="173">
        <v>21322700.136999998</v>
      </c>
      <c r="J6" s="161">
        <v>17595890.534000002</v>
      </c>
      <c r="K6" s="160">
        <v>23279629.568</v>
      </c>
    </row>
    <row r="7" spans="1:11" s="1" customFormat="1" ht="15" customHeight="1" x14ac:dyDescent="0.25">
      <c r="A7" s="42" t="s">
        <v>5</v>
      </c>
      <c r="B7" s="46">
        <v>7336</v>
      </c>
      <c r="C7" s="47" t="s">
        <v>6</v>
      </c>
      <c r="D7" s="162">
        <v>18290.5</v>
      </c>
      <c r="E7" s="162">
        <v>18017.275000000001</v>
      </c>
      <c r="F7" s="162">
        <v>35841.724999999999</v>
      </c>
      <c r="G7" s="172">
        <v>24285.15</v>
      </c>
      <c r="H7" s="172">
        <v>32747.9</v>
      </c>
      <c r="I7" s="173">
        <v>22111.95</v>
      </c>
      <c r="J7" s="161">
        <v>21616.924999999999</v>
      </c>
      <c r="K7" s="160">
        <v>21703.737000000001</v>
      </c>
    </row>
    <row r="8" spans="1:11" s="1" customFormat="1" ht="15" customHeight="1" x14ac:dyDescent="0.25">
      <c r="A8" s="42" t="s">
        <v>5</v>
      </c>
      <c r="B8" s="46">
        <v>7336</v>
      </c>
      <c r="C8" s="47" t="s">
        <v>7</v>
      </c>
      <c r="D8" s="162">
        <v>20978.525000000001</v>
      </c>
      <c r="E8" s="162">
        <v>21821.9</v>
      </c>
      <c r="F8" s="162">
        <v>34460.699999999997</v>
      </c>
      <c r="G8" s="172">
        <v>24820.15</v>
      </c>
      <c r="H8" s="172">
        <v>27244.5</v>
      </c>
      <c r="I8" s="173">
        <v>21347.75</v>
      </c>
      <c r="J8" s="161">
        <v>16521.974999999999</v>
      </c>
      <c r="K8" s="160">
        <v>28703.911</v>
      </c>
    </row>
    <row r="9" spans="1:11" s="1" customFormat="1" ht="15" customHeight="1" x14ac:dyDescent="0.25">
      <c r="A9" s="42" t="s">
        <v>5</v>
      </c>
      <c r="B9" s="46">
        <v>7336</v>
      </c>
      <c r="C9" s="47" t="s">
        <v>8</v>
      </c>
      <c r="D9" s="162">
        <v>46975.675000000003</v>
      </c>
      <c r="E9" s="162">
        <v>45055.5</v>
      </c>
      <c r="F9" s="162">
        <v>68182.05</v>
      </c>
      <c r="G9" s="172">
        <v>114794.52499999999</v>
      </c>
      <c r="H9" s="172">
        <v>57927.025000000001</v>
      </c>
      <c r="I9" s="173">
        <v>101001.72500000001</v>
      </c>
      <c r="J9" s="161">
        <v>44136.75</v>
      </c>
      <c r="K9" s="160">
        <v>76391.062999999995</v>
      </c>
    </row>
    <row r="10" spans="1:11" s="1" customFormat="1" ht="15" customHeight="1" x14ac:dyDescent="0.25">
      <c r="A10" s="42" t="s">
        <v>9</v>
      </c>
      <c r="B10" s="46">
        <v>995</v>
      </c>
      <c r="C10" s="46">
        <v>10</v>
      </c>
      <c r="D10" s="162">
        <v>20293.155999999999</v>
      </c>
      <c r="E10" s="162">
        <v>14515.165000000001</v>
      </c>
      <c r="F10" s="162">
        <v>8528.44</v>
      </c>
      <c r="G10" s="172">
        <v>25385.704000000002</v>
      </c>
      <c r="H10" s="172">
        <v>1336.2570000000001</v>
      </c>
      <c r="I10" s="173">
        <v>4404.0810000000001</v>
      </c>
      <c r="J10" s="161"/>
      <c r="K10" s="160"/>
    </row>
    <row r="11" spans="1:11" s="1" customFormat="1" ht="15" customHeight="1" x14ac:dyDescent="0.25">
      <c r="A11" s="42" t="s">
        <v>9</v>
      </c>
      <c r="B11" s="46">
        <v>995</v>
      </c>
      <c r="C11" s="46">
        <v>7</v>
      </c>
      <c r="D11" s="162">
        <v>10399186.096000001</v>
      </c>
      <c r="E11" s="162">
        <v>9777468.4489999991</v>
      </c>
      <c r="F11" s="162">
        <v>8871743.2640000004</v>
      </c>
      <c r="G11" s="172">
        <v>10163123.954</v>
      </c>
      <c r="H11" s="172">
        <v>9042270.2459999993</v>
      </c>
      <c r="I11" s="173">
        <v>2864530.821</v>
      </c>
      <c r="J11" s="161"/>
      <c r="K11" s="174"/>
    </row>
    <row r="12" spans="1:11" s="1" customFormat="1" ht="15" customHeight="1" x14ac:dyDescent="0.25">
      <c r="A12" s="42" t="s">
        <v>9</v>
      </c>
      <c r="B12" s="46">
        <v>995</v>
      </c>
      <c r="C12" s="46">
        <v>8</v>
      </c>
      <c r="D12" s="162">
        <v>20293711.419</v>
      </c>
      <c r="E12" s="162">
        <v>17582486.835000001</v>
      </c>
      <c r="F12" s="162">
        <v>9183334.0739999991</v>
      </c>
      <c r="G12" s="172">
        <v>13344037.861</v>
      </c>
      <c r="H12" s="172">
        <v>11478157.937999999</v>
      </c>
      <c r="I12" s="173">
        <v>38628.402000000002</v>
      </c>
      <c r="J12" s="161"/>
      <c r="K12" s="174"/>
    </row>
    <row r="13" spans="1:11" s="1" customFormat="1" ht="15" customHeight="1" x14ac:dyDescent="0.25">
      <c r="A13" s="42" t="s">
        <v>10</v>
      </c>
      <c r="B13" s="46">
        <v>1011</v>
      </c>
      <c r="C13" s="46">
        <v>2</v>
      </c>
      <c r="D13" s="162">
        <v>45818.182000000001</v>
      </c>
      <c r="E13" s="162">
        <v>75906.228000000003</v>
      </c>
      <c r="F13" s="162">
        <v>152784.44099999999</v>
      </c>
      <c r="G13" s="172">
        <v>114063.73699999999</v>
      </c>
      <c r="H13" s="172">
        <v>52060.857000000004</v>
      </c>
      <c r="I13" s="173">
        <v>99779.168000000005</v>
      </c>
      <c r="J13" s="161"/>
      <c r="K13" s="174"/>
    </row>
    <row r="14" spans="1:11" s="1" customFormat="1" ht="15" customHeight="1" x14ac:dyDescent="0.25">
      <c r="A14" s="42" t="s">
        <v>11</v>
      </c>
      <c r="B14" s="46">
        <v>1001</v>
      </c>
      <c r="C14" s="46">
        <v>1</v>
      </c>
      <c r="D14" s="162">
        <v>28153996.090999998</v>
      </c>
      <c r="E14" s="162">
        <v>24492242.620000001</v>
      </c>
      <c r="F14" s="162">
        <v>34030752.197999999</v>
      </c>
      <c r="G14" s="172">
        <v>26258729.326000001</v>
      </c>
      <c r="H14" s="172">
        <v>33777444.598999999</v>
      </c>
      <c r="I14" s="173">
        <v>28858305.952</v>
      </c>
      <c r="J14" s="161">
        <v>24710587.892000001</v>
      </c>
      <c r="K14" s="160">
        <v>20524922.265000001</v>
      </c>
    </row>
    <row r="15" spans="1:11" s="1" customFormat="1" ht="15" customHeight="1" x14ac:dyDescent="0.25">
      <c r="A15" s="42" t="s">
        <v>11</v>
      </c>
      <c r="B15" s="46">
        <v>1001</v>
      </c>
      <c r="C15" s="46">
        <v>2</v>
      </c>
      <c r="D15" s="162">
        <v>32048132.129999999</v>
      </c>
      <c r="E15" s="162">
        <v>25162770.771000002</v>
      </c>
      <c r="F15" s="162">
        <v>20093154.238000002</v>
      </c>
      <c r="G15" s="172">
        <v>37650680.386</v>
      </c>
      <c r="H15" s="172">
        <v>24634633.772</v>
      </c>
      <c r="I15" s="173">
        <v>32124780.166000001</v>
      </c>
      <c r="J15" s="161">
        <v>14044693.293</v>
      </c>
      <c r="K15" s="160">
        <v>23490195.912999999</v>
      </c>
    </row>
    <row r="16" spans="1:11" s="1" customFormat="1" ht="15" customHeight="1" x14ac:dyDescent="0.25">
      <c r="A16" s="42" t="s">
        <v>11</v>
      </c>
      <c r="B16" s="46">
        <v>1001</v>
      </c>
      <c r="C16" s="46">
        <v>4</v>
      </c>
      <c r="D16" s="162">
        <v>374022.22600000002</v>
      </c>
      <c r="E16" s="162">
        <v>131757.06400000001</v>
      </c>
      <c r="F16" s="162">
        <v>125023.144</v>
      </c>
      <c r="G16" s="172">
        <v>5998.1279999999997</v>
      </c>
      <c r="H16" s="172">
        <v>3469.8719999999998</v>
      </c>
      <c r="I16" s="173">
        <v>2510.5500000000002</v>
      </c>
      <c r="J16" s="161">
        <v>183707.916</v>
      </c>
      <c r="K16" s="160">
        <v>172268.255</v>
      </c>
    </row>
    <row r="17" spans="1:11" s="1" customFormat="1" ht="15" customHeight="1" x14ac:dyDescent="0.25">
      <c r="A17" s="42" t="s">
        <v>12</v>
      </c>
      <c r="B17" s="46">
        <v>983</v>
      </c>
      <c r="C17" s="46">
        <v>1</v>
      </c>
      <c r="D17" s="162">
        <v>10434867.155999999</v>
      </c>
      <c r="E17" s="162">
        <v>10714545.159</v>
      </c>
      <c r="F17" s="162">
        <v>10613499.668</v>
      </c>
      <c r="G17" s="172">
        <v>8363107.5290000001</v>
      </c>
      <c r="H17" s="172">
        <v>12377741.162</v>
      </c>
      <c r="I17" s="173">
        <v>12428975.039000001</v>
      </c>
      <c r="J17" s="161">
        <v>10484071.363</v>
      </c>
      <c r="K17" s="160">
        <v>8898126.9169999994</v>
      </c>
    </row>
    <row r="18" spans="1:11" s="1" customFormat="1" ht="15" customHeight="1" x14ac:dyDescent="0.25">
      <c r="A18" s="42" t="s">
        <v>12</v>
      </c>
      <c r="B18" s="46">
        <v>983</v>
      </c>
      <c r="C18" s="46">
        <v>2</v>
      </c>
      <c r="D18" s="162">
        <v>12925526.068</v>
      </c>
      <c r="E18" s="162">
        <v>11272017.812999999</v>
      </c>
      <c r="F18" s="162">
        <v>8441403.8129999992</v>
      </c>
      <c r="G18" s="172">
        <v>10065104.779999999</v>
      </c>
      <c r="H18" s="172">
        <v>12295794.946</v>
      </c>
      <c r="I18" s="173">
        <v>11165203.983999999</v>
      </c>
      <c r="J18" s="161">
        <v>12036295.084000001</v>
      </c>
      <c r="K18" s="160">
        <v>8794421.9360000007</v>
      </c>
    </row>
    <row r="19" spans="1:11" s="1" customFormat="1" ht="15" customHeight="1" x14ac:dyDescent="0.25">
      <c r="A19" s="42" t="s">
        <v>12</v>
      </c>
      <c r="B19" s="46">
        <v>983</v>
      </c>
      <c r="C19" s="46">
        <v>3</v>
      </c>
      <c r="D19" s="162">
        <v>9455773.648</v>
      </c>
      <c r="E19" s="162">
        <v>6493796.5369999995</v>
      </c>
      <c r="F19" s="162">
        <v>9252936.6309999991</v>
      </c>
      <c r="G19" s="172">
        <v>9814989.7660000008</v>
      </c>
      <c r="H19" s="172">
        <v>8999706.7919999994</v>
      </c>
      <c r="I19" s="173">
        <v>12964016.113</v>
      </c>
      <c r="J19" s="161">
        <v>11475369.955</v>
      </c>
      <c r="K19" s="160">
        <v>8071978.6780000003</v>
      </c>
    </row>
    <row r="20" spans="1:11" s="1" customFormat="1" ht="15" customHeight="1" x14ac:dyDescent="0.25">
      <c r="A20" s="42" t="s">
        <v>12</v>
      </c>
      <c r="B20" s="46">
        <v>983</v>
      </c>
      <c r="C20" s="46">
        <v>4</v>
      </c>
      <c r="D20" s="162">
        <v>6979570.2130000005</v>
      </c>
      <c r="E20" s="162">
        <v>11974061.191</v>
      </c>
      <c r="F20" s="162">
        <v>8424857.1569999997</v>
      </c>
      <c r="G20" s="172">
        <v>9287958.8540000003</v>
      </c>
      <c r="H20" s="172">
        <v>12899644.736</v>
      </c>
      <c r="I20" s="173">
        <v>11468698.908</v>
      </c>
      <c r="J20" s="161">
        <v>11111136.841</v>
      </c>
      <c r="K20" s="160">
        <v>8805028.8340000007</v>
      </c>
    </row>
    <row r="21" spans="1:11" s="1" customFormat="1" ht="15" customHeight="1" x14ac:dyDescent="0.25">
      <c r="A21" s="42" t="s">
        <v>12</v>
      </c>
      <c r="B21" s="46">
        <v>983</v>
      </c>
      <c r="C21" s="46">
        <v>5</v>
      </c>
      <c r="D21" s="162">
        <v>11092493.025</v>
      </c>
      <c r="E21" s="162">
        <v>12434780.391000001</v>
      </c>
      <c r="F21" s="162">
        <v>10853076.972999999</v>
      </c>
      <c r="G21" s="172">
        <v>8843588.9609999992</v>
      </c>
      <c r="H21" s="172">
        <v>12863117.188999999</v>
      </c>
      <c r="I21" s="173">
        <v>11946699.314999999</v>
      </c>
      <c r="J21" s="161">
        <v>10347431.629000001</v>
      </c>
      <c r="K21" s="160">
        <v>8777959.9949999992</v>
      </c>
    </row>
    <row r="22" spans="1:11" s="1" customFormat="1" ht="15" customHeight="1" x14ac:dyDescent="0.25">
      <c r="A22" s="42" t="s">
        <v>12</v>
      </c>
      <c r="B22" s="46">
        <v>983</v>
      </c>
      <c r="C22" s="46">
        <v>6</v>
      </c>
      <c r="D22" s="162">
        <v>9225667.6410000008</v>
      </c>
      <c r="E22" s="162">
        <v>9309651.182</v>
      </c>
      <c r="F22" s="162">
        <v>7979865.6960000005</v>
      </c>
      <c r="G22" s="172">
        <v>8317660.6349999998</v>
      </c>
      <c r="H22" s="172">
        <v>6685022.875</v>
      </c>
      <c r="I22" s="173">
        <v>8518913.1160000004</v>
      </c>
      <c r="J22" s="161">
        <v>6680613.233</v>
      </c>
      <c r="K22" s="160">
        <v>5592062.0690000001</v>
      </c>
    </row>
    <row r="23" spans="1:11" s="1" customFormat="1" ht="15" customHeight="1" x14ac:dyDescent="0.25">
      <c r="A23" s="66" t="s">
        <v>13</v>
      </c>
      <c r="B23" s="63">
        <v>1004</v>
      </c>
      <c r="C23" s="83" t="s">
        <v>90</v>
      </c>
      <c r="D23" s="158">
        <v>8134059.2110000001</v>
      </c>
      <c r="E23" s="158">
        <v>12483804.772</v>
      </c>
      <c r="F23" s="158">
        <v>12648275.182</v>
      </c>
      <c r="G23" s="172">
        <v>12727836.094000001</v>
      </c>
      <c r="H23" s="172">
        <v>15104091.051999999</v>
      </c>
      <c r="I23" s="173">
        <v>14384935.189999999</v>
      </c>
      <c r="J23" s="161">
        <v>14865452.692</v>
      </c>
      <c r="K23" s="160">
        <v>11697562.218</v>
      </c>
    </row>
    <row r="24" spans="1:11" s="1" customFormat="1" ht="15" customHeight="1" x14ac:dyDescent="0.25">
      <c r="A24" s="66" t="s">
        <v>13</v>
      </c>
      <c r="B24" s="63">
        <v>1004</v>
      </c>
      <c r="C24" s="83" t="s">
        <v>91</v>
      </c>
      <c r="D24" s="158">
        <v>8561832.5219999999</v>
      </c>
      <c r="E24" s="158">
        <v>10050619.34</v>
      </c>
      <c r="F24" s="158">
        <v>13295026.4</v>
      </c>
      <c r="G24" s="172">
        <v>12310641.943</v>
      </c>
      <c r="H24" s="172">
        <v>14322562.225</v>
      </c>
      <c r="I24" s="173">
        <v>14756198.435000001</v>
      </c>
      <c r="J24" s="161">
        <v>14500132.232999999</v>
      </c>
      <c r="K24" s="160">
        <v>11865936.325999999</v>
      </c>
    </row>
    <row r="25" spans="1:11" s="1" customFormat="1" ht="15" customHeight="1" x14ac:dyDescent="0.25">
      <c r="A25" s="42" t="s">
        <v>14</v>
      </c>
      <c r="B25" s="46">
        <v>1012</v>
      </c>
      <c r="C25" s="46">
        <v>2</v>
      </c>
      <c r="D25" s="162">
        <v>3581428.36</v>
      </c>
      <c r="E25" s="162">
        <v>3125658.676</v>
      </c>
      <c r="F25" s="162">
        <v>1026294.294</v>
      </c>
      <c r="G25" s="172">
        <v>2393899.5920000002</v>
      </c>
      <c r="H25" s="172">
        <v>2395298.148</v>
      </c>
      <c r="I25" s="173">
        <v>3521870.5989999999</v>
      </c>
      <c r="J25" s="161">
        <v>1809156.486</v>
      </c>
      <c r="K25" s="160">
        <v>1252110.0379999999</v>
      </c>
    </row>
    <row r="26" spans="1:11" s="1" customFormat="1" ht="15" customHeight="1" x14ac:dyDescent="0.25">
      <c r="A26" s="42" t="s">
        <v>14</v>
      </c>
      <c r="B26" s="46">
        <v>1012</v>
      </c>
      <c r="C26" s="46">
        <v>3</v>
      </c>
      <c r="D26" s="162">
        <v>19402847.866</v>
      </c>
      <c r="E26" s="162">
        <v>16312039.005999999</v>
      </c>
      <c r="F26" s="162">
        <v>16526778.307</v>
      </c>
      <c r="G26" s="172">
        <v>12402743.571</v>
      </c>
      <c r="H26" s="172">
        <v>20885900.120000001</v>
      </c>
      <c r="I26" s="173">
        <v>20847055.120999999</v>
      </c>
      <c r="J26" s="161">
        <v>16199721.912</v>
      </c>
      <c r="K26" s="160">
        <v>11066497.85</v>
      </c>
    </row>
    <row r="27" spans="1:11" s="1" customFormat="1" ht="15" customHeight="1" x14ac:dyDescent="0.25">
      <c r="A27" s="42" t="s">
        <v>17</v>
      </c>
      <c r="B27" s="46">
        <v>7759</v>
      </c>
      <c r="C27" s="47" t="s">
        <v>18</v>
      </c>
      <c r="D27" s="162">
        <v>274100.84600000002</v>
      </c>
      <c r="E27" s="162">
        <v>89197.157999999996</v>
      </c>
      <c r="F27" s="162">
        <v>252870.79199999999</v>
      </c>
      <c r="G27" s="172">
        <v>580512.92200000002</v>
      </c>
      <c r="H27" s="172">
        <v>488159.75400000002</v>
      </c>
      <c r="I27" s="173">
        <v>828132.027</v>
      </c>
      <c r="J27" s="161">
        <v>253579.255</v>
      </c>
      <c r="K27" s="160">
        <v>589492.09100000001</v>
      </c>
    </row>
    <row r="28" spans="1:11" s="1" customFormat="1" ht="15" customHeight="1" x14ac:dyDescent="0.25">
      <c r="A28" s="42" t="s">
        <v>17</v>
      </c>
      <c r="B28" s="46">
        <v>7759</v>
      </c>
      <c r="C28" s="47" t="s">
        <v>19</v>
      </c>
      <c r="D28" s="162">
        <v>458466.63299999997</v>
      </c>
      <c r="E28" s="162">
        <v>75664.017999999996</v>
      </c>
      <c r="F28" s="162">
        <v>562166.73800000001</v>
      </c>
      <c r="G28" s="172">
        <v>794347.11100000003</v>
      </c>
      <c r="H28" s="172">
        <v>516811.88199999998</v>
      </c>
      <c r="I28" s="173">
        <v>711896.46100000001</v>
      </c>
      <c r="J28" s="161">
        <v>408007.41600000003</v>
      </c>
      <c r="K28" s="160">
        <v>839915.02</v>
      </c>
    </row>
    <row r="29" spans="1:11" s="1" customFormat="1" ht="15" customHeight="1" x14ac:dyDescent="0.25">
      <c r="A29" s="42" t="s">
        <v>17</v>
      </c>
      <c r="B29" s="46">
        <v>7759</v>
      </c>
      <c r="C29" s="47" t="s">
        <v>20</v>
      </c>
      <c r="D29" s="162">
        <v>426662.891</v>
      </c>
      <c r="E29" s="162">
        <v>78651.430999999997</v>
      </c>
      <c r="F29" s="162">
        <v>528046.44700000004</v>
      </c>
      <c r="G29" s="172">
        <v>760648.995</v>
      </c>
      <c r="H29" s="172">
        <v>473918.66899999999</v>
      </c>
      <c r="I29" s="173">
        <v>577568.88500000001</v>
      </c>
      <c r="J29" s="161">
        <v>385808.359</v>
      </c>
      <c r="K29" s="160">
        <v>787236.90599999996</v>
      </c>
    </row>
    <row r="30" spans="1:11" s="1" customFormat="1" ht="15" customHeight="1" x14ac:dyDescent="0.25">
      <c r="A30" s="42" t="s">
        <v>17</v>
      </c>
      <c r="B30" s="46">
        <v>7759</v>
      </c>
      <c r="C30" s="47" t="s">
        <v>21</v>
      </c>
      <c r="D30" s="162">
        <v>352039.82900000003</v>
      </c>
      <c r="E30" s="162">
        <v>123861.776</v>
      </c>
      <c r="F30" s="162">
        <v>292426.88400000002</v>
      </c>
      <c r="G30" s="172">
        <v>614532.32700000005</v>
      </c>
      <c r="H30" s="172">
        <v>501718.91200000001</v>
      </c>
      <c r="I30" s="173">
        <v>860265.28399999999</v>
      </c>
      <c r="J30" s="161">
        <v>462426.38400000002</v>
      </c>
      <c r="K30" s="157">
        <v>666228.66399999999</v>
      </c>
    </row>
    <row r="31" spans="1:11" s="1" customFormat="1" ht="15" customHeight="1" x14ac:dyDescent="0.25">
      <c r="A31" s="42" t="s">
        <v>22</v>
      </c>
      <c r="B31" s="46">
        <v>6113</v>
      </c>
      <c r="C31" s="46">
        <v>1</v>
      </c>
      <c r="D31" s="162">
        <v>40748234.614</v>
      </c>
      <c r="E31" s="162">
        <v>36429098.600000001</v>
      </c>
      <c r="F31" s="162">
        <v>34975659.427000001</v>
      </c>
      <c r="G31" s="172">
        <v>26766847.754999999</v>
      </c>
      <c r="H31" s="172">
        <v>38779299.409999996</v>
      </c>
      <c r="I31" s="173">
        <v>34165554.726000004</v>
      </c>
      <c r="J31" s="174">
        <v>26780026.296</v>
      </c>
      <c r="K31" s="157">
        <v>16275615.098999999</v>
      </c>
    </row>
    <row r="32" spans="1:11" s="1" customFormat="1" ht="15" customHeight="1" x14ac:dyDescent="0.25">
      <c r="A32" s="42" t="s">
        <v>22</v>
      </c>
      <c r="B32" s="46">
        <v>6113</v>
      </c>
      <c r="C32" s="46">
        <v>2</v>
      </c>
      <c r="D32" s="162">
        <v>28541379.427000001</v>
      </c>
      <c r="E32" s="162">
        <v>40197965.151000001</v>
      </c>
      <c r="F32" s="162">
        <v>33569528.225000001</v>
      </c>
      <c r="G32" s="172">
        <v>36100485.162</v>
      </c>
      <c r="H32" s="172">
        <v>35652543.571999997</v>
      </c>
      <c r="I32" s="173">
        <v>34443372.806000002</v>
      </c>
      <c r="J32" s="174">
        <v>29910360.267000001</v>
      </c>
      <c r="K32" s="160">
        <v>31776742.715</v>
      </c>
    </row>
    <row r="33" spans="1:11" s="1" customFormat="1" ht="15" customHeight="1" x14ac:dyDescent="0.25">
      <c r="A33" s="42" t="s">
        <v>22</v>
      </c>
      <c r="B33" s="46">
        <v>6113</v>
      </c>
      <c r="C33" s="46">
        <v>3</v>
      </c>
      <c r="D33" s="162">
        <v>35403798.600000001</v>
      </c>
      <c r="E33" s="162">
        <v>34247536.781000003</v>
      </c>
      <c r="F33" s="162">
        <v>23948924.673999999</v>
      </c>
      <c r="G33" s="172">
        <v>35059892.476999998</v>
      </c>
      <c r="H33" s="172">
        <v>33416989.502999999</v>
      </c>
      <c r="I33" s="173">
        <v>39541841.752999999</v>
      </c>
      <c r="J33" s="161">
        <v>22979171.054000001</v>
      </c>
      <c r="K33" s="160">
        <v>20936240.463</v>
      </c>
    </row>
    <row r="34" spans="1:11" s="1" customFormat="1" ht="15" customHeight="1" x14ac:dyDescent="0.25">
      <c r="A34" s="42" t="s">
        <v>22</v>
      </c>
      <c r="B34" s="46">
        <v>6113</v>
      </c>
      <c r="C34" s="46">
        <v>4</v>
      </c>
      <c r="D34" s="162">
        <v>35045890.144000001</v>
      </c>
      <c r="E34" s="162">
        <v>28129971.173</v>
      </c>
      <c r="F34" s="162">
        <v>32636443.024</v>
      </c>
      <c r="G34" s="172">
        <v>34104824.262999997</v>
      </c>
      <c r="H34" s="172">
        <v>37676097.211999997</v>
      </c>
      <c r="I34" s="173">
        <v>33326231.258000001</v>
      </c>
      <c r="J34" s="161">
        <v>21270923.34</v>
      </c>
      <c r="K34" s="160">
        <v>26747955.833999999</v>
      </c>
    </row>
    <row r="35" spans="1:11" s="1" customFormat="1" ht="15" customHeight="1" x14ac:dyDescent="0.25">
      <c r="A35" s="81" t="s">
        <v>22</v>
      </c>
      <c r="B35" s="75">
        <v>6113</v>
      </c>
      <c r="C35" s="75">
        <v>5</v>
      </c>
      <c r="D35" s="158">
        <v>30507322.021000002</v>
      </c>
      <c r="E35" s="158">
        <v>34658040.494999997</v>
      </c>
      <c r="F35" s="158">
        <v>18307683.554000001</v>
      </c>
      <c r="G35" s="172">
        <v>32603649.164999999</v>
      </c>
      <c r="H35" s="172">
        <v>29940691.379999999</v>
      </c>
      <c r="I35" s="173">
        <v>32516250.936999999</v>
      </c>
      <c r="J35" s="161">
        <v>22447235.655999999</v>
      </c>
      <c r="K35" s="160">
        <v>25664671.511</v>
      </c>
    </row>
    <row r="36" spans="1:11" s="1" customFormat="1" ht="15" customHeight="1" x14ac:dyDescent="0.25">
      <c r="A36" s="81" t="s">
        <v>23</v>
      </c>
      <c r="B36" s="75">
        <v>7763</v>
      </c>
      <c r="C36" s="75">
        <v>1</v>
      </c>
      <c r="D36" s="158">
        <v>272487.24300000002</v>
      </c>
      <c r="E36" s="158">
        <v>200920.90700000001</v>
      </c>
      <c r="F36" s="158">
        <v>549878.06999999995</v>
      </c>
      <c r="G36" s="172">
        <v>454178.04100000003</v>
      </c>
      <c r="H36" s="172">
        <v>841130.33900000004</v>
      </c>
      <c r="I36" s="173">
        <v>1012742.4179999999</v>
      </c>
      <c r="J36" s="161">
        <v>769584.79500000004</v>
      </c>
      <c r="K36" s="160">
        <v>766464.54700000002</v>
      </c>
    </row>
    <row r="37" spans="1:11" s="1" customFormat="1" ht="15" customHeight="1" x14ac:dyDescent="0.25">
      <c r="A37" s="81" t="s">
        <v>23</v>
      </c>
      <c r="B37" s="75">
        <v>7763</v>
      </c>
      <c r="C37" s="75">
        <v>2</v>
      </c>
      <c r="D37" s="158">
        <v>269378.59700000001</v>
      </c>
      <c r="E37" s="158">
        <v>191708.484</v>
      </c>
      <c r="F37" s="158">
        <v>597169.554</v>
      </c>
      <c r="G37" s="172">
        <v>616795.08799999999</v>
      </c>
      <c r="H37" s="172">
        <v>937002.21400000004</v>
      </c>
      <c r="I37" s="173">
        <v>1037402.863</v>
      </c>
      <c r="J37" s="161">
        <v>904249.79599999997</v>
      </c>
      <c r="K37" s="160">
        <v>1092959.307</v>
      </c>
    </row>
    <row r="38" spans="1:11" s="1" customFormat="1" ht="15" customHeight="1" x14ac:dyDescent="0.25">
      <c r="A38" s="81" t="s">
        <v>23</v>
      </c>
      <c r="B38" s="75">
        <v>7763</v>
      </c>
      <c r="C38" s="75">
        <v>3</v>
      </c>
      <c r="D38" s="158">
        <v>256493.42</v>
      </c>
      <c r="E38" s="158">
        <v>191840.34400000001</v>
      </c>
      <c r="F38" s="158">
        <v>455798.46899999998</v>
      </c>
      <c r="G38" s="172">
        <v>550441.15500000003</v>
      </c>
      <c r="H38" s="172">
        <v>713107.48600000003</v>
      </c>
      <c r="I38" s="173">
        <v>1047064.5060000001</v>
      </c>
      <c r="J38" s="161">
        <v>911072.554</v>
      </c>
      <c r="K38" s="160">
        <v>1062879.48</v>
      </c>
    </row>
    <row r="39" spans="1:11" s="1" customFormat="1" ht="15" customHeight="1" x14ac:dyDescent="0.25">
      <c r="A39" s="81" t="s">
        <v>24</v>
      </c>
      <c r="B39" s="75">
        <v>7948</v>
      </c>
      <c r="C39" s="75">
        <v>1</v>
      </c>
      <c r="D39" s="158">
        <v>53412.711000000003</v>
      </c>
      <c r="E39" s="158">
        <v>67477.460000000006</v>
      </c>
      <c r="F39" s="158">
        <v>55249.512000000002</v>
      </c>
      <c r="G39" s="172">
        <v>70798.684999999998</v>
      </c>
      <c r="H39" s="172">
        <v>56304.076000000001</v>
      </c>
      <c r="I39" s="173">
        <v>226435.66899999999</v>
      </c>
      <c r="J39" s="161">
        <v>67785.396999999997</v>
      </c>
      <c r="K39" s="160">
        <v>109659.93399999999</v>
      </c>
    </row>
    <row r="40" spans="1:11" s="1" customFormat="1" ht="15" customHeight="1" x14ac:dyDescent="0.25">
      <c r="A40" s="81" t="s">
        <v>24</v>
      </c>
      <c r="B40" s="75">
        <v>7948</v>
      </c>
      <c r="C40" s="75">
        <v>2</v>
      </c>
      <c r="D40" s="158">
        <v>60358.885000000002</v>
      </c>
      <c r="E40" s="158">
        <v>68754.801999999996</v>
      </c>
      <c r="F40" s="158">
        <v>41135.419000000002</v>
      </c>
      <c r="G40" s="172">
        <v>60675.536</v>
      </c>
      <c r="H40" s="172">
        <v>63577.220999999998</v>
      </c>
      <c r="I40" s="173">
        <v>258856.66</v>
      </c>
      <c r="J40" s="161">
        <v>82064.767999999996</v>
      </c>
      <c r="K40" s="160">
        <v>102966.871</v>
      </c>
    </row>
    <row r="41" spans="1:11" s="1" customFormat="1" ht="15" customHeight="1" x14ac:dyDescent="0.25">
      <c r="A41" s="81" t="s">
        <v>24</v>
      </c>
      <c r="B41" s="75">
        <v>7948</v>
      </c>
      <c r="C41" s="75">
        <v>3</v>
      </c>
      <c r="D41" s="158">
        <v>47680.264000000003</v>
      </c>
      <c r="E41" s="158">
        <v>54719.082999999999</v>
      </c>
      <c r="F41" s="158">
        <v>36029.01</v>
      </c>
      <c r="G41" s="172">
        <v>62454.739000000001</v>
      </c>
      <c r="H41" s="172">
        <v>59234.843999999997</v>
      </c>
      <c r="I41" s="173">
        <v>232618.39</v>
      </c>
      <c r="J41" s="161">
        <v>74341.888000000006</v>
      </c>
      <c r="K41" s="160">
        <v>90002.573000000004</v>
      </c>
    </row>
    <row r="42" spans="1:11" s="1" customFormat="1" ht="15" customHeight="1" x14ac:dyDescent="0.25">
      <c r="A42" s="81" t="s">
        <v>24</v>
      </c>
      <c r="B42" s="75">
        <v>7948</v>
      </c>
      <c r="C42" s="75">
        <v>4</v>
      </c>
      <c r="D42" s="158">
        <v>37961.192999999999</v>
      </c>
      <c r="E42" s="158">
        <v>52466.548000000003</v>
      </c>
      <c r="F42" s="158">
        <v>31465.626</v>
      </c>
      <c r="G42" s="172">
        <v>59895.368999999999</v>
      </c>
      <c r="H42" s="172">
        <v>59413.669000000002</v>
      </c>
      <c r="I42" s="173">
        <v>237020.90599999999</v>
      </c>
      <c r="J42" s="161">
        <v>74736.453999999998</v>
      </c>
      <c r="K42" s="160">
        <v>98934.339000000007</v>
      </c>
    </row>
    <row r="43" spans="1:11" s="1" customFormat="1" ht="15" customHeight="1" x14ac:dyDescent="0.25">
      <c r="A43" s="81" t="s">
        <v>24</v>
      </c>
      <c r="B43" s="75">
        <v>7948</v>
      </c>
      <c r="C43" s="75">
        <v>5</v>
      </c>
      <c r="D43" s="158">
        <v>32244.554</v>
      </c>
      <c r="E43" s="158">
        <v>44760.091999999997</v>
      </c>
      <c r="F43" s="158">
        <v>21388.826000000001</v>
      </c>
      <c r="G43" s="172">
        <v>52751.283000000003</v>
      </c>
      <c r="H43" s="172">
        <v>91718.801999999996</v>
      </c>
      <c r="I43" s="173">
        <v>281038.755</v>
      </c>
      <c r="J43" s="161">
        <v>71642.491999999998</v>
      </c>
      <c r="K43" s="160">
        <v>96730.683999999994</v>
      </c>
    </row>
    <row r="44" spans="1:11" s="1" customFormat="1" ht="15" customHeight="1" x14ac:dyDescent="0.25">
      <c r="A44" s="81" t="s">
        <v>24</v>
      </c>
      <c r="B44" s="75">
        <v>7948</v>
      </c>
      <c r="C44" s="75">
        <v>6</v>
      </c>
      <c r="D44" s="158">
        <v>29886.957999999999</v>
      </c>
      <c r="E44" s="158">
        <v>43341.307000000001</v>
      </c>
      <c r="F44" s="158">
        <v>23325.756000000001</v>
      </c>
      <c r="G44" s="172">
        <v>85117.398000000001</v>
      </c>
      <c r="H44" s="172">
        <v>105155.05899999999</v>
      </c>
      <c r="I44" s="173">
        <v>305846.185</v>
      </c>
      <c r="J44" s="161">
        <v>76575.142999999996</v>
      </c>
      <c r="K44" s="157">
        <v>91042.911999999997</v>
      </c>
    </row>
    <row r="45" spans="1:11" s="168" customFormat="1" ht="15" customHeight="1" x14ac:dyDescent="0.25">
      <c r="A45" s="170" t="s">
        <v>132</v>
      </c>
      <c r="B45" s="170">
        <v>991</v>
      </c>
      <c r="C45" s="169" t="s">
        <v>18</v>
      </c>
      <c r="D45" s="158"/>
      <c r="E45" s="158"/>
      <c r="F45" s="158"/>
      <c r="G45" s="172"/>
      <c r="H45" s="174"/>
      <c r="I45" s="159">
        <v>10041451.620999999</v>
      </c>
      <c r="J45" s="161">
        <v>16941949.960000001</v>
      </c>
      <c r="K45" s="157">
        <v>16616211.422</v>
      </c>
    </row>
    <row r="46" spans="1:11" s="168" customFormat="1" ht="15" customHeight="1" x14ac:dyDescent="0.25">
      <c r="A46" s="170" t="s">
        <v>132</v>
      </c>
      <c r="B46" s="170">
        <v>991</v>
      </c>
      <c r="C46" s="169" t="s">
        <v>19</v>
      </c>
      <c r="D46" s="158"/>
      <c r="E46" s="158"/>
      <c r="F46" s="158"/>
      <c r="G46" s="172"/>
      <c r="H46" s="174"/>
      <c r="I46" s="159">
        <v>8789922.7799999993</v>
      </c>
      <c r="J46" s="161">
        <v>17465024.373</v>
      </c>
      <c r="K46" s="157">
        <v>16631896.077</v>
      </c>
    </row>
    <row r="47" spans="1:11" s="1" customFormat="1" ht="15" customHeight="1" x14ac:dyDescent="0.25">
      <c r="A47" s="81" t="s">
        <v>133</v>
      </c>
      <c r="B47" s="75">
        <v>990</v>
      </c>
      <c r="C47" s="75">
        <v>50</v>
      </c>
      <c r="D47" s="158">
        <v>6770398.5279999999</v>
      </c>
      <c r="E47" s="158">
        <v>6716185.8080000002</v>
      </c>
      <c r="F47" s="158">
        <v>3724980.66</v>
      </c>
      <c r="G47" s="172">
        <v>4154781.0529999998</v>
      </c>
      <c r="H47" s="172">
        <v>1516251.527</v>
      </c>
      <c r="I47" s="173">
        <v>1132275.5209999999</v>
      </c>
      <c r="J47" s="161">
        <v>1071478.294</v>
      </c>
      <c r="K47" s="157">
        <v>2056851.656</v>
      </c>
    </row>
    <row r="48" spans="1:11" s="1" customFormat="1" ht="15" customHeight="1" x14ac:dyDescent="0.25">
      <c r="A48" s="81" t="s">
        <v>133</v>
      </c>
      <c r="B48" s="75">
        <v>990</v>
      </c>
      <c r="C48" s="75">
        <v>60</v>
      </c>
      <c r="D48" s="158">
        <v>6423947.4929999998</v>
      </c>
      <c r="E48" s="158">
        <v>6812944.3969999999</v>
      </c>
      <c r="F48" s="158">
        <v>3220390.6719999998</v>
      </c>
      <c r="G48" s="172">
        <v>3732693.7549999999</v>
      </c>
      <c r="H48" s="172">
        <v>1331146.0789999999</v>
      </c>
      <c r="I48" s="173">
        <v>994668.72600000002</v>
      </c>
      <c r="J48" s="161">
        <v>1128048.8570000001</v>
      </c>
      <c r="K48" s="157">
        <v>2215179.608</v>
      </c>
    </row>
    <row r="49" spans="1:11" s="1" customFormat="1" ht="15" customHeight="1" x14ac:dyDescent="0.25">
      <c r="A49" s="81" t="s">
        <v>133</v>
      </c>
      <c r="B49" s="75">
        <v>990</v>
      </c>
      <c r="C49" s="75">
        <v>70</v>
      </c>
      <c r="D49" s="158">
        <v>31191961.151000001</v>
      </c>
      <c r="E49" s="158">
        <v>27633597.045000002</v>
      </c>
      <c r="F49" s="158">
        <v>26131132.201000001</v>
      </c>
      <c r="G49" s="172">
        <v>12194819.778000001</v>
      </c>
      <c r="H49" s="172">
        <v>7608883.767</v>
      </c>
      <c r="I49" s="173">
        <v>9253842.5769999996</v>
      </c>
      <c r="J49" s="161">
        <v>7905180.79</v>
      </c>
      <c r="K49" s="157">
        <v>11070147.115</v>
      </c>
    </row>
    <row r="50" spans="1:11" s="1" customFormat="1" ht="15" customHeight="1" x14ac:dyDescent="0.25">
      <c r="A50" s="81" t="s">
        <v>133</v>
      </c>
      <c r="B50" s="75">
        <v>990</v>
      </c>
      <c r="C50" s="49" t="s">
        <v>21</v>
      </c>
      <c r="D50" s="158">
        <v>302682.39299999998</v>
      </c>
      <c r="E50" s="158">
        <v>224558.69699999999</v>
      </c>
      <c r="F50" s="158">
        <v>534731.826</v>
      </c>
      <c r="G50" s="172">
        <v>682023.61899999995</v>
      </c>
      <c r="H50" s="172">
        <v>436200.70299999998</v>
      </c>
      <c r="I50" s="173">
        <v>809730.54799999995</v>
      </c>
      <c r="J50" s="161">
        <v>286494.527</v>
      </c>
      <c r="K50" s="157">
        <v>425078.51799999998</v>
      </c>
    </row>
    <row r="51" spans="1:11" s="1" customFormat="1" ht="15" customHeight="1" x14ac:dyDescent="0.25">
      <c r="A51" s="81" t="s">
        <v>133</v>
      </c>
      <c r="B51" s="75">
        <v>990</v>
      </c>
      <c r="C51" s="49" t="s">
        <v>25</v>
      </c>
      <c r="D51" s="158">
        <v>343659.875</v>
      </c>
      <c r="E51" s="158">
        <v>184613.53700000001</v>
      </c>
      <c r="F51" s="158">
        <v>527566.35600000003</v>
      </c>
      <c r="G51" s="172">
        <v>612466.01</v>
      </c>
      <c r="H51" s="172">
        <v>284298.36900000001</v>
      </c>
      <c r="I51" s="173">
        <v>831632.18299999996</v>
      </c>
      <c r="J51" s="161">
        <v>364959.94500000001</v>
      </c>
      <c r="K51" s="157">
        <v>417783.196</v>
      </c>
    </row>
    <row r="52" spans="1:11" s="1" customFormat="1" ht="15" customHeight="1" x14ac:dyDescent="0.25">
      <c r="A52" s="81" t="s">
        <v>133</v>
      </c>
      <c r="B52" s="75">
        <v>990</v>
      </c>
      <c r="C52" s="49" t="s">
        <v>26</v>
      </c>
      <c r="D52" s="158">
        <v>723653.772</v>
      </c>
      <c r="E52" s="158">
        <v>627109.22600000002</v>
      </c>
      <c r="F52" s="158">
        <v>2288701.4389999998</v>
      </c>
      <c r="G52" s="172">
        <v>1828985.59</v>
      </c>
      <c r="H52" s="172">
        <v>2577309.7579999999</v>
      </c>
      <c r="I52" s="173">
        <v>1545723.912</v>
      </c>
      <c r="J52" s="161">
        <v>1195874.034</v>
      </c>
      <c r="K52" s="157">
        <v>1746781.449</v>
      </c>
    </row>
    <row r="53" spans="1:11" s="1" customFormat="1" ht="15" customHeight="1" x14ac:dyDescent="0.25">
      <c r="A53" s="81" t="s">
        <v>134</v>
      </c>
      <c r="B53" s="75">
        <v>994</v>
      </c>
      <c r="C53" s="75">
        <v>1</v>
      </c>
      <c r="D53" s="158">
        <v>17407868.098000001</v>
      </c>
      <c r="E53" s="158">
        <v>18740436.892999999</v>
      </c>
      <c r="F53" s="158">
        <v>17388764.653000001</v>
      </c>
      <c r="G53" s="135">
        <v>17931858.526999999</v>
      </c>
      <c r="H53" s="172">
        <v>14800819.278999999</v>
      </c>
      <c r="I53" s="173">
        <v>18075562.829999998</v>
      </c>
      <c r="J53" s="161">
        <v>16575842.226</v>
      </c>
      <c r="K53" s="157">
        <v>7417218.0889999997</v>
      </c>
    </row>
    <row r="54" spans="1:11" s="1" customFormat="1" ht="15" customHeight="1" x14ac:dyDescent="0.25">
      <c r="A54" s="81" t="s">
        <v>134</v>
      </c>
      <c r="B54" s="75">
        <v>994</v>
      </c>
      <c r="C54" s="75">
        <v>2</v>
      </c>
      <c r="D54" s="158">
        <v>19955581.278000001</v>
      </c>
      <c r="E54" s="158">
        <v>27723930.758000001</v>
      </c>
      <c r="F54" s="158">
        <v>26809593.381999999</v>
      </c>
      <c r="G54" s="135">
        <v>23672369.579</v>
      </c>
      <c r="H54" s="172">
        <v>26607639.691</v>
      </c>
      <c r="I54" s="173">
        <v>19023892.647999998</v>
      </c>
      <c r="J54" s="161">
        <v>29197088.377</v>
      </c>
      <c r="K54" s="157">
        <v>21160462.765999999</v>
      </c>
    </row>
    <row r="55" spans="1:11" s="1" customFormat="1" ht="15" customHeight="1" x14ac:dyDescent="0.25">
      <c r="A55" s="81" t="s">
        <v>134</v>
      </c>
      <c r="B55" s="75">
        <v>994</v>
      </c>
      <c r="C55" s="75">
        <v>3</v>
      </c>
      <c r="D55" s="158">
        <v>37878497.123999998</v>
      </c>
      <c r="E55" s="158">
        <v>31963368.673999999</v>
      </c>
      <c r="F55" s="158">
        <v>21515453.173</v>
      </c>
      <c r="G55" s="135">
        <v>33533197.427000001</v>
      </c>
      <c r="H55" s="172">
        <v>33076074.772</v>
      </c>
      <c r="I55" s="173">
        <v>23279577.776000001</v>
      </c>
      <c r="J55" s="157">
        <v>24200208.320999999</v>
      </c>
      <c r="K55" s="157">
        <v>16520889.037</v>
      </c>
    </row>
    <row r="56" spans="1:11" s="1" customFormat="1" ht="15" customHeight="1" x14ac:dyDescent="0.25">
      <c r="A56" s="81" t="s">
        <v>134</v>
      </c>
      <c r="B56" s="75">
        <v>994</v>
      </c>
      <c r="C56" s="75">
        <v>4</v>
      </c>
      <c r="D56" s="158">
        <v>33412698.458999999</v>
      </c>
      <c r="E56" s="158">
        <v>39742979.560000002</v>
      </c>
      <c r="F56" s="158">
        <v>33656085.840999998</v>
      </c>
      <c r="G56" s="135">
        <v>29128262.737</v>
      </c>
      <c r="H56" s="172">
        <v>31255838.859999999</v>
      </c>
      <c r="I56" s="173">
        <v>38643538.714000002</v>
      </c>
      <c r="J56" s="157">
        <v>26811166.407000002</v>
      </c>
      <c r="K56" s="157">
        <v>25039225.403000001</v>
      </c>
    </row>
    <row r="57" spans="1:11" s="1" customFormat="1" ht="15" customHeight="1" x14ac:dyDescent="0.25">
      <c r="A57" s="81" t="s">
        <v>27</v>
      </c>
      <c r="B57" s="81">
        <v>55502</v>
      </c>
      <c r="C57" s="81">
        <v>1</v>
      </c>
      <c r="D57" s="158">
        <v>4834927.5109999999</v>
      </c>
      <c r="E57" s="156">
        <v>6553088.3020000001</v>
      </c>
      <c r="F57" s="158">
        <v>12421188.699999999</v>
      </c>
      <c r="G57" s="173">
        <v>14515145.137</v>
      </c>
      <c r="H57" s="172">
        <v>12778817.051999999</v>
      </c>
      <c r="I57" s="173">
        <v>12301569.158</v>
      </c>
      <c r="J57" s="161">
        <v>15561834.064999999</v>
      </c>
      <c r="K57" s="157">
        <v>15685821.132999999</v>
      </c>
    </row>
    <row r="58" spans="1:11" s="1" customFormat="1" ht="15" customHeight="1" x14ac:dyDescent="0.25">
      <c r="A58" s="81" t="s">
        <v>27</v>
      </c>
      <c r="B58" s="81">
        <v>55502</v>
      </c>
      <c r="C58" s="81">
        <v>2</v>
      </c>
      <c r="D58" s="158">
        <v>4847352.16</v>
      </c>
      <c r="E58" s="156">
        <v>6354208.1809999999</v>
      </c>
      <c r="F58" s="158">
        <v>11830493.234999999</v>
      </c>
      <c r="G58" s="173">
        <v>13767817.094000001</v>
      </c>
      <c r="H58" s="172">
        <v>13102283.455</v>
      </c>
      <c r="I58" s="173">
        <v>12375425.021</v>
      </c>
      <c r="J58" s="161">
        <v>15582779.715</v>
      </c>
      <c r="K58" s="174">
        <v>15585447.348999999</v>
      </c>
    </row>
    <row r="59" spans="1:11" s="1" customFormat="1" ht="15" customHeight="1" x14ac:dyDescent="0.25">
      <c r="A59" s="81" t="s">
        <v>27</v>
      </c>
      <c r="B59" s="81">
        <v>55502</v>
      </c>
      <c r="C59" s="81">
        <v>3</v>
      </c>
      <c r="D59" s="158">
        <v>4892127.0920000002</v>
      </c>
      <c r="E59" s="156">
        <v>6158691.8190000001</v>
      </c>
      <c r="F59" s="158">
        <v>12512369.402000001</v>
      </c>
      <c r="G59" s="173">
        <v>13576811.429</v>
      </c>
      <c r="H59" s="172">
        <v>13687000.111</v>
      </c>
      <c r="I59" s="173">
        <v>13829779.913000001</v>
      </c>
      <c r="J59" s="161">
        <v>13481973</v>
      </c>
      <c r="K59" s="174">
        <v>15984851.651000001</v>
      </c>
    </row>
    <row r="60" spans="1:11" s="1" customFormat="1" ht="15" customHeight="1" x14ac:dyDescent="0.25">
      <c r="A60" s="81" t="s">
        <v>27</v>
      </c>
      <c r="B60" s="81">
        <v>55502</v>
      </c>
      <c r="C60" s="81">
        <v>4</v>
      </c>
      <c r="D60" s="158">
        <v>4879242.6129999999</v>
      </c>
      <c r="E60" s="156">
        <v>5580343.2759999996</v>
      </c>
      <c r="F60" s="158">
        <v>12465997.487</v>
      </c>
      <c r="G60" s="173">
        <v>13843245.986</v>
      </c>
      <c r="H60" s="172">
        <v>13423600.115</v>
      </c>
      <c r="I60" s="173">
        <v>13979622.85</v>
      </c>
      <c r="J60" s="161">
        <v>13270865.056</v>
      </c>
      <c r="K60" s="157">
        <v>15609033.812999999</v>
      </c>
    </row>
    <row r="61" spans="1:11" s="1" customFormat="1" ht="15" customHeight="1" x14ac:dyDescent="0.25">
      <c r="A61" s="81" t="s">
        <v>28</v>
      </c>
      <c r="B61" s="81">
        <v>6213</v>
      </c>
      <c r="C61" s="84" t="s">
        <v>15</v>
      </c>
      <c r="D61" s="158">
        <v>27216726.784000002</v>
      </c>
      <c r="E61" s="156">
        <v>37094961.336000003</v>
      </c>
      <c r="F61" s="158">
        <v>24159950.884</v>
      </c>
      <c r="G61" s="173">
        <v>34561590.289999999</v>
      </c>
      <c r="H61" s="172">
        <v>24020969.414000001</v>
      </c>
      <c r="I61" s="173">
        <v>33200965.322000001</v>
      </c>
      <c r="J61" s="161">
        <v>27492423.517000001</v>
      </c>
      <c r="K61" s="157">
        <v>15826441.062000001</v>
      </c>
    </row>
    <row r="62" spans="1:11" s="1" customFormat="1" ht="15" customHeight="1" x14ac:dyDescent="0.25">
      <c r="A62" s="81" t="s">
        <v>28</v>
      </c>
      <c r="B62" s="81">
        <v>6213</v>
      </c>
      <c r="C62" s="84" t="s">
        <v>16</v>
      </c>
      <c r="D62" s="158">
        <v>35147244.877999999</v>
      </c>
      <c r="E62" s="156">
        <v>29764767.954999998</v>
      </c>
      <c r="F62" s="158">
        <v>30334370.138999999</v>
      </c>
      <c r="G62" s="173">
        <v>30116992.425999999</v>
      </c>
      <c r="H62" s="172">
        <v>27913946.772</v>
      </c>
      <c r="I62" s="173">
        <v>27571537.987</v>
      </c>
      <c r="J62" s="161">
        <v>21788169.923999999</v>
      </c>
      <c r="K62" s="157">
        <v>13481565.488</v>
      </c>
    </row>
    <row r="63" spans="1:11" s="1" customFormat="1" ht="15" customHeight="1" x14ac:dyDescent="0.25">
      <c r="A63" s="81" t="s">
        <v>29</v>
      </c>
      <c r="B63" s="81">
        <v>997</v>
      </c>
      <c r="C63" s="81">
        <v>12</v>
      </c>
      <c r="D63" s="158">
        <v>21341122.515999999</v>
      </c>
      <c r="E63" s="156">
        <v>26633259.973000001</v>
      </c>
      <c r="F63" s="158">
        <v>16191049.528999999</v>
      </c>
      <c r="G63" s="173">
        <v>18745644.963</v>
      </c>
      <c r="H63" s="172">
        <v>14040845.08</v>
      </c>
      <c r="I63" s="173">
        <v>22068558.304000001</v>
      </c>
      <c r="J63" s="161">
        <v>12018990.612</v>
      </c>
      <c r="K63" s="157">
        <v>16260738.308</v>
      </c>
    </row>
    <row r="64" spans="1:11" s="1" customFormat="1" ht="15" customHeight="1" x14ac:dyDescent="0.25">
      <c r="A64" s="81" t="s">
        <v>30</v>
      </c>
      <c r="B64" s="75">
        <v>55229</v>
      </c>
      <c r="C64" s="84" t="s">
        <v>31</v>
      </c>
      <c r="D64" s="158">
        <v>96707.1</v>
      </c>
      <c r="E64" s="156">
        <v>104331.6</v>
      </c>
      <c r="F64" s="158">
        <v>118713.7</v>
      </c>
      <c r="G64" s="173">
        <v>246847.7</v>
      </c>
      <c r="H64" s="172">
        <v>193415.8</v>
      </c>
      <c r="I64" s="173">
        <v>262913.2</v>
      </c>
      <c r="J64" s="161">
        <v>163479.1</v>
      </c>
      <c r="K64" s="157">
        <v>196554</v>
      </c>
    </row>
    <row r="65" spans="1:11" s="1" customFormat="1" ht="15" customHeight="1" x14ac:dyDescent="0.25">
      <c r="A65" s="81" t="s">
        <v>30</v>
      </c>
      <c r="B65" s="81">
        <v>55229</v>
      </c>
      <c r="C65" s="84" t="s">
        <v>32</v>
      </c>
      <c r="D65" s="158">
        <v>98200.9</v>
      </c>
      <c r="E65" s="156">
        <v>110868.2</v>
      </c>
      <c r="F65" s="158">
        <v>149073.70000000001</v>
      </c>
      <c r="G65" s="173">
        <v>109747.5</v>
      </c>
      <c r="H65" s="172">
        <v>183454.2</v>
      </c>
      <c r="I65" s="173">
        <v>257049.7</v>
      </c>
      <c r="J65" s="161">
        <v>165161.20000000001</v>
      </c>
      <c r="K65" s="157">
        <v>210897.5</v>
      </c>
    </row>
    <row r="66" spans="1:11" s="1" customFormat="1" ht="15" customHeight="1" x14ac:dyDescent="0.25">
      <c r="A66" s="81" t="s">
        <v>30</v>
      </c>
      <c r="B66" s="81">
        <v>55229</v>
      </c>
      <c r="C66" s="84" t="s">
        <v>33</v>
      </c>
      <c r="D66" s="158">
        <v>98409.3</v>
      </c>
      <c r="E66" s="156">
        <v>106682.4</v>
      </c>
      <c r="F66" s="158">
        <v>128415.5</v>
      </c>
      <c r="G66" s="173">
        <v>200986.6</v>
      </c>
      <c r="H66" s="172">
        <v>165660.20000000001</v>
      </c>
      <c r="I66" s="173">
        <v>276689.8</v>
      </c>
      <c r="J66" s="161">
        <v>198866.3</v>
      </c>
      <c r="K66" s="157">
        <v>218291</v>
      </c>
    </row>
    <row r="67" spans="1:11" s="1" customFormat="1" ht="15" customHeight="1" x14ac:dyDescent="0.25">
      <c r="A67" s="81" t="s">
        <v>30</v>
      </c>
      <c r="B67" s="81">
        <v>55229</v>
      </c>
      <c r="C67" s="84" t="s">
        <v>34</v>
      </c>
      <c r="D67" s="158">
        <v>97997.1</v>
      </c>
      <c r="E67" s="156">
        <v>109208.8</v>
      </c>
      <c r="F67" s="158">
        <v>115688.2</v>
      </c>
      <c r="G67" s="173">
        <v>347022</v>
      </c>
      <c r="H67" s="172">
        <v>137213.29999999999</v>
      </c>
      <c r="I67" s="173">
        <v>295600.7</v>
      </c>
      <c r="J67" s="161">
        <v>197523.5</v>
      </c>
      <c r="K67" s="157">
        <v>217711.8</v>
      </c>
    </row>
    <row r="68" spans="1:11" s="1" customFormat="1" ht="15" customHeight="1" x14ac:dyDescent="0.25">
      <c r="A68" s="81" t="s">
        <v>30</v>
      </c>
      <c r="B68" s="81">
        <v>55229</v>
      </c>
      <c r="C68" s="84" t="s">
        <v>35</v>
      </c>
      <c r="D68" s="158">
        <v>97777.7</v>
      </c>
      <c r="E68" s="156">
        <v>102749.9</v>
      </c>
      <c r="F68" s="158">
        <v>138433.5</v>
      </c>
      <c r="G68" s="173">
        <v>211879.7</v>
      </c>
      <c r="H68" s="172">
        <v>209114.5</v>
      </c>
      <c r="I68" s="173">
        <v>282822.40000000002</v>
      </c>
      <c r="J68" s="161">
        <v>201476.7</v>
      </c>
      <c r="K68" s="157">
        <v>157370.70000000001</v>
      </c>
    </row>
    <row r="69" spans="1:11" s="1" customFormat="1" ht="15" customHeight="1" x14ac:dyDescent="0.25">
      <c r="A69" s="81" t="s">
        <v>30</v>
      </c>
      <c r="B69" s="81">
        <v>55229</v>
      </c>
      <c r="C69" s="84" t="s">
        <v>36</v>
      </c>
      <c r="D69" s="158">
        <v>96906.9</v>
      </c>
      <c r="E69" s="156">
        <v>98731.7</v>
      </c>
      <c r="F69" s="158">
        <v>123700.7</v>
      </c>
      <c r="G69" s="173">
        <v>370019.6</v>
      </c>
      <c r="H69" s="172">
        <v>193791.3</v>
      </c>
      <c r="I69" s="173">
        <v>262538.09999999998</v>
      </c>
      <c r="J69" s="161">
        <v>196740.1</v>
      </c>
      <c r="K69" s="157">
        <v>70621.2</v>
      </c>
    </row>
    <row r="70" spans="1:11" s="1" customFormat="1" ht="15" customHeight="1" x14ac:dyDescent="0.25">
      <c r="A70" s="81" t="s">
        <v>30</v>
      </c>
      <c r="B70" s="81">
        <v>55229</v>
      </c>
      <c r="C70" s="84" t="s">
        <v>37</v>
      </c>
      <c r="D70" s="158">
        <v>96776.6</v>
      </c>
      <c r="E70" s="156">
        <v>103383</v>
      </c>
      <c r="F70" s="158">
        <v>142247.9</v>
      </c>
      <c r="G70" s="173">
        <v>234673.2</v>
      </c>
      <c r="H70" s="172">
        <v>211062.8</v>
      </c>
      <c r="I70" s="173">
        <v>265907</v>
      </c>
      <c r="J70" s="161">
        <v>193248.2</v>
      </c>
      <c r="K70" s="155">
        <v>231615.4</v>
      </c>
    </row>
    <row r="71" spans="1:11" s="1" customFormat="1" ht="15" customHeight="1" x14ac:dyDescent="0.25">
      <c r="A71" s="81" t="s">
        <v>30</v>
      </c>
      <c r="B71" s="81">
        <v>55229</v>
      </c>
      <c r="C71" s="84" t="s">
        <v>38</v>
      </c>
      <c r="D71" s="158">
        <v>90869</v>
      </c>
      <c r="E71" s="156">
        <v>103577.2</v>
      </c>
      <c r="F71" s="158">
        <v>86881.4</v>
      </c>
      <c r="G71" s="173">
        <v>326785.40000000002</v>
      </c>
      <c r="H71" s="172">
        <v>232970</v>
      </c>
      <c r="I71" s="173">
        <v>283216.2</v>
      </c>
      <c r="J71" s="161">
        <v>191614.4</v>
      </c>
      <c r="K71" s="155">
        <v>227812.2</v>
      </c>
    </row>
    <row r="72" spans="1:11" s="1" customFormat="1" ht="15" customHeight="1" x14ac:dyDescent="0.25">
      <c r="A72" s="81" t="s">
        <v>39</v>
      </c>
      <c r="B72" s="81">
        <v>1007</v>
      </c>
      <c r="C72" s="84" t="s">
        <v>40</v>
      </c>
      <c r="D72" s="158">
        <v>1263794.486</v>
      </c>
      <c r="E72" s="158">
        <v>796811.6</v>
      </c>
      <c r="F72" s="158">
        <v>2596841.0049999999</v>
      </c>
      <c r="G72" s="173">
        <v>2828557.8990000002</v>
      </c>
      <c r="H72" s="172">
        <v>1468453.5149999999</v>
      </c>
      <c r="I72" s="173">
        <v>3393972.8879999998</v>
      </c>
      <c r="J72" s="161">
        <v>4044535.7510000002</v>
      </c>
      <c r="K72" s="155">
        <v>4037507.4789999998</v>
      </c>
    </row>
    <row r="73" spans="1:11" s="1" customFormat="1" ht="15" customHeight="1" x14ac:dyDescent="0.25">
      <c r="A73" s="81" t="s">
        <v>39</v>
      </c>
      <c r="B73" s="75">
        <v>1007</v>
      </c>
      <c r="C73" s="49" t="s">
        <v>41</v>
      </c>
      <c r="D73" s="158">
        <v>1380574.8529999999</v>
      </c>
      <c r="E73" s="158">
        <v>984755.51699999999</v>
      </c>
      <c r="F73" s="158">
        <v>2796854.0350000001</v>
      </c>
      <c r="G73" s="172">
        <v>2761162.2459999998</v>
      </c>
      <c r="H73" s="172">
        <v>1527388.335</v>
      </c>
      <c r="I73" s="173">
        <v>3695350.9270000001</v>
      </c>
      <c r="J73" s="161">
        <v>4148689.926</v>
      </c>
      <c r="K73" s="155">
        <v>4982184.1260000002</v>
      </c>
    </row>
    <row r="74" spans="1:11" s="1" customFormat="1" ht="15" customHeight="1" x14ac:dyDescent="0.25">
      <c r="A74" s="81" t="s">
        <v>39</v>
      </c>
      <c r="B74" s="75">
        <v>1007</v>
      </c>
      <c r="C74" s="49" t="s">
        <v>42</v>
      </c>
      <c r="D74" s="158">
        <v>1250182.453</v>
      </c>
      <c r="E74" s="158">
        <v>836959.47199999995</v>
      </c>
      <c r="F74" s="158">
        <v>2729928.2009999999</v>
      </c>
      <c r="G74" s="172">
        <v>2593123.4840000002</v>
      </c>
      <c r="H74" s="172">
        <v>1556868.943</v>
      </c>
      <c r="I74" s="173">
        <v>3972416.807</v>
      </c>
      <c r="J74" s="161">
        <v>2501297.2420000001</v>
      </c>
      <c r="K74" s="155">
        <v>3582421.8810000001</v>
      </c>
    </row>
    <row r="75" spans="1:11" s="1" customFormat="1" ht="15" customHeight="1" x14ac:dyDescent="0.25">
      <c r="A75" s="81" t="s">
        <v>43</v>
      </c>
      <c r="B75" s="75">
        <v>1008</v>
      </c>
      <c r="C75" s="75">
        <v>2</v>
      </c>
      <c r="D75" s="158">
        <v>3962919.926</v>
      </c>
      <c r="E75" s="158">
        <v>4619793.5609999998</v>
      </c>
      <c r="F75" s="158">
        <v>2925571.091</v>
      </c>
      <c r="G75" s="135">
        <v>1811192.183</v>
      </c>
      <c r="H75" s="172">
        <v>1213051.318</v>
      </c>
      <c r="I75" s="173">
        <v>1834451.152</v>
      </c>
      <c r="J75" s="161">
        <v>249317.682</v>
      </c>
      <c r="K75" s="155">
        <v>309632.61900000001</v>
      </c>
    </row>
    <row r="76" spans="1:11" s="1" customFormat="1" ht="15" customHeight="1" x14ac:dyDescent="0.25">
      <c r="A76" s="81" t="s">
        <v>43</v>
      </c>
      <c r="B76" s="75">
        <v>1008</v>
      </c>
      <c r="C76" s="75">
        <v>4</v>
      </c>
      <c r="D76" s="158">
        <v>2704047.9950000001</v>
      </c>
      <c r="E76" s="158">
        <v>4609966.71</v>
      </c>
      <c r="F76" s="158">
        <v>2649851.8930000002</v>
      </c>
      <c r="G76" s="135">
        <v>1972319.2390000001</v>
      </c>
      <c r="H76" s="172">
        <v>1098676.8600000001</v>
      </c>
      <c r="I76" s="173">
        <v>1221392.736</v>
      </c>
      <c r="J76" s="161">
        <v>231877.147</v>
      </c>
      <c r="K76" s="155">
        <v>353759.76500000001</v>
      </c>
    </row>
    <row r="77" spans="1:11" s="1" customFormat="1" ht="15" customHeight="1" x14ac:dyDescent="0.25">
      <c r="A77" s="81" t="s">
        <v>44</v>
      </c>
      <c r="B77" s="75">
        <v>6085</v>
      </c>
      <c r="C77" s="75">
        <v>14</v>
      </c>
      <c r="D77" s="158">
        <v>18188583.27</v>
      </c>
      <c r="E77" s="158">
        <v>18578932.541999999</v>
      </c>
      <c r="F77" s="158">
        <v>6211059.1830000002</v>
      </c>
      <c r="G77" s="135">
        <v>6034310.3499999996</v>
      </c>
      <c r="H77" s="172">
        <v>8111704.3159999996</v>
      </c>
      <c r="I77" s="173">
        <v>18013557.965999998</v>
      </c>
      <c r="J77" s="161">
        <v>15190787.741</v>
      </c>
      <c r="K77" s="155">
        <v>2568494.3670000001</v>
      </c>
    </row>
    <row r="78" spans="1:11" s="1" customFormat="1" ht="15" customHeight="1" x14ac:dyDescent="0.25">
      <c r="A78" s="81" t="s">
        <v>44</v>
      </c>
      <c r="B78" s="75">
        <v>6085</v>
      </c>
      <c r="C78" s="75">
        <v>15</v>
      </c>
      <c r="D78" s="158">
        <v>27201126.620999999</v>
      </c>
      <c r="E78" s="158">
        <v>24438393.328000002</v>
      </c>
      <c r="F78" s="158">
        <v>23464810.618000001</v>
      </c>
      <c r="G78" s="135">
        <v>12816194.525</v>
      </c>
      <c r="H78" s="172">
        <v>10565715.457</v>
      </c>
      <c r="I78" s="173">
        <v>25856966.98</v>
      </c>
      <c r="J78" s="161">
        <v>19536944.151999999</v>
      </c>
      <c r="K78" s="155">
        <v>10469926.515000001</v>
      </c>
    </row>
    <row r="79" spans="1:11" s="1" customFormat="1" ht="15" customHeight="1" x14ac:dyDescent="0.25">
      <c r="A79" s="81" t="s">
        <v>44</v>
      </c>
      <c r="B79" s="75">
        <v>6085</v>
      </c>
      <c r="C79" s="49" t="s">
        <v>45</v>
      </c>
      <c r="D79" s="158">
        <v>86021.274999999994</v>
      </c>
      <c r="E79" s="158">
        <v>97243.895999999993</v>
      </c>
      <c r="F79" s="158">
        <v>231697.52900000001</v>
      </c>
      <c r="G79" s="135">
        <v>97404.827000000005</v>
      </c>
      <c r="H79" s="172">
        <v>159861.008</v>
      </c>
      <c r="I79" s="173">
        <v>117197.378</v>
      </c>
      <c r="J79" s="161">
        <v>49763.499000000003</v>
      </c>
      <c r="K79" s="155">
        <v>50847.11</v>
      </c>
    </row>
    <row r="80" spans="1:11" s="1" customFormat="1" ht="15" customHeight="1" x14ac:dyDescent="0.25">
      <c r="A80" s="81" t="s">
        <v>44</v>
      </c>
      <c r="B80" s="75">
        <v>6085</v>
      </c>
      <c r="C80" s="49" t="s">
        <v>46</v>
      </c>
      <c r="D80" s="158">
        <v>88708.57</v>
      </c>
      <c r="E80" s="158">
        <v>106905.677</v>
      </c>
      <c r="F80" s="158">
        <v>233706.00200000001</v>
      </c>
      <c r="G80" s="135"/>
      <c r="H80" s="172">
        <v>73836.308000000005</v>
      </c>
      <c r="I80" s="173">
        <v>231207.16500000001</v>
      </c>
      <c r="J80" s="161">
        <v>78158.111999999994</v>
      </c>
      <c r="K80" s="155">
        <v>7049.0119999999997</v>
      </c>
    </row>
    <row r="81" spans="1:11" s="1" customFormat="1" ht="15" customHeight="1" x14ac:dyDescent="0.25">
      <c r="A81" s="81" t="s">
        <v>44</v>
      </c>
      <c r="B81" s="75">
        <v>6085</v>
      </c>
      <c r="C81" s="81">
        <v>17</v>
      </c>
      <c r="D81" s="158">
        <v>17352605.509</v>
      </c>
      <c r="E81" s="158">
        <v>26300433.249000002</v>
      </c>
      <c r="F81" s="158">
        <v>15556096.481000001</v>
      </c>
      <c r="G81" s="135">
        <v>19837911.975000001</v>
      </c>
      <c r="H81" s="172">
        <v>16498362.673</v>
      </c>
      <c r="I81" s="173">
        <v>22912353.463</v>
      </c>
      <c r="J81" s="161">
        <v>16980665.384</v>
      </c>
      <c r="K81" s="155">
        <v>12827962.75</v>
      </c>
    </row>
    <row r="82" spans="1:11" s="1" customFormat="1" ht="15" customHeight="1" x14ac:dyDescent="0.25">
      <c r="A82" s="81" t="s">
        <v>44</v>
      </c>
      <c r="B82" s="75">
        <v>6085</v>
      </c>
      <c r="C82" s="81">
        <v>18</v>
      </c>
      <c r="D82" s="158">
        <v>27144221.875</v>
      </c>
      <c r="E82" s="158">
        <v>23937318.368999999</v>
      </c>
      <c r="F82" s="158">
        <v>21847152.715</v>
      </c>
      <c r="G82" s="135">
        <v>17196890.870000001</v>
      </c>
      <c r="H82" s="172">
        <v>27095992.618999999</v>
      </c>
      <c r="I82" s="173">
        <v>17919963.690000001</v>
      </c>
      <c r="J82" s="161">
        <v>18606754.363000002</v>
      </c>
      <c r="K82" s="155">
        <v>10987856.362</v>
      </c>
    </row>
    <row r="83" spans="1:11" s="1" customFormat="1" ht="15" customHeight="1" x14ac:dyDescent="0.25">
      <c r="A83" s="81" t="s">
        <v>47</v>
      </c>
      <c r="B83" s="75">
        <v>7335</v>
      </c>
      <c r="C83" s="49" t="s">
        <v>48</v>
      </c>
      <c r="D83" s="158">
        <v>18019.375</v>
      </c>
      <c r="E83" s="158">
        <v>8650.7749999999996</v>
      </c>
      <c r="F83" s="158">
        <v>38069.875</v>
      </c>
      <c r="G83" s="135">
        <v>23679.05</v>
      </c>
      <c r="H83" s="172">
        <v>53705.125</v>
      </c>
      <c r="I83" s="173">
        <v>98590.675000000003</v>
      </c>
      <c r="J83" s="161">
        <v>16369.308999999999</v>
      </c>
      <c r="K83" s="155">
        <v>34566.230000000003</v>
      </c>
    </row>
    <row r="84" spans="1:11" s="1" customFormat="1" ht="15" customHeight="1" x14ac:dyDescent="0.25">
      <c r="A84" s="81" t="s">
        <v>47</v>
      </c>
      <c r="B84" s="75">
        <v>7335</v>
      </c>
      <c r="C84" s="49" t="s">
        <v>49</v>
      </c>
      <c r="D84" s="158">
        <v>19734.900000000001</v>
      </c>
      <c r="E84" s="158">
        <v>8317.15</v>
      </c>
      <c r="F84" s="158">
        <v>38410.375</v>
      </c>
      <c r="G84" s="135">
        <v>23629.15</v>
      </c>
      <c r="H84" s="172">
        <v>51458.574999999997</v>
      </c>
      <c r="I84" s="173">
        <v>90194.2</v>
      </c>
      <c r="J84" s="161">
        <v>16836.363000000001</v>
      </c>
      <c r="K84" s="155">
        <v>36686.826999999997</v>
      </c>
    </row>
    <row r="85" spans="1:11" s="1" customFormat="1" ht="15" customHeight="1" x14ac:dyDescent="0.25">
      <c r="A85" s="81" t="s">
        <v>50</v>
      </c>
      <c r="B85" s="75">
        <v>6166</v>
      </c>
      <c r="C85" s="49" t="s">
        <v>51</v>
      </c>
      <c r="D85" s="158">
        <v>92775612.244000003</v>
      </c>
      <c r="E85" s="158">
        <v>85964900.121999994</v>
      </c>
      <c r="F85" s="158">
        <v>60707900.627999999</v>
      </c>
      <c r="G85" s="135">
        <v>54531864.652000003</v>
      </c>
      <c r="H85" s="172">
        <v>47277543.483999997</v>
      </c>
      <c r="I85" s="173">
        <v>62038449.178000003</v>
      </c>
      <c r="J85" s="161">
        <v>39774255.262000002</v>
      </c>
      <c r="K85" s="155">
        <v>17463214.851</v>
      </c>
    </row>
    <row r="86" spans="1:11" s="1" customFormat="1" ht="15" customHeight="1" x14ac:dyDescent="0.25">
      <c r="A86" s="81" t="s">
        <v>50</v>
      </c>
      <c r="B86" s="75">
        <v>6166</v>
      </c>
      <c r="C86" s="49" t="s">
        <v>52</v>
      </c>
      <c r="D86" s="158">
        <v>61477012.501999997</v>
      </c>
      <c r="E86" s="158">
        <v>78640979.086999997</v>
      </c>
      <c r="F86" s="158">
        <v>66917045.123999998</v>
      </c>
      <c r="G86" s="135">
        <v>64146200.287</v>
      </c>
      <c r="H86" s="172">
        <v>61652954.531000003</v>
      </c>
      <c r="I86" s="173">
        <v>56766810.259999998</v>
      </c>
      <c r="J86" s="161">
        <v>40224541.284999996</v>
      </c>
      <c r="K86" s="157">
        <v>24332338.114999998</v>
      </c>
    </row>
    <row r="87" spans="1:11" s="168" customFormat="1" ht="15" customHeight="1" x14ac:dyDescent="0.25">
      <c r="A87" s="171" t="s">
        <v>161</v>
      </c>
      <c r="B87" s="171">
        <v>57794</v>
      </c>
      <c r="C87" s="171" t="s">
        <v>162</v>
      </c>
      <c r="D87" s="158"/>
      <c r="E87" s="158"/>
      <c r="F87" s="158"/>
      <c r="G87" s="135"/>
      <c r="H87" s="172"/>
      <c r="I87" s="173">
        <v>13395982.799000001</v>
      </c>
      <c r="J87" s="161">
        <v>18949216.550999999</v>
      </c>
      <c r="K87" s="157">
        <v>15831687.415999999</v>
      </c>
    </row>
    <row r="88" spans="1:11" s="168" customFormat="1" ht="15" customHeight="1" x14ac:dyDescent="0.25">
      <c r="A88" s="171" t="s">
        <v>161</v>
      </c>
      <c r="B88" s="171">
        <v>57794</v>
      </c>
      <c r="C88" s="171" t="s">
        <v>163</v>
      </c>
      <c r="D88" s="158"/>
      <c r="E88" s="158"/>
      <c r="F88" s="158"/>
      <c r="G88" s="135"/>
      <c r="H88" s="172"/>
      <c r="I88" s="173">
        <v>12990487.956</v>
      </c>
      <c r="J88" s="161">
        <v>18854737.741999999</v>
      </c>
      <c r="K88" s="157">
        <v>16119573.183</v>
      </c>
    </row>
    <row r="89" spans="1:11" s="1" customFormat="1" ht="15" customHeight="1" x14ac:dyDescent="0.25">
      <c r="A89" s="81" t="s">
        <v>53</v>
      </c>
      <c r="B89" s="75">
        <v>55364</v>
      </c>
      <c r="C89" s="49" t="s">
        <v>54</v>
      </c>
      <c r="D89" s="158">
        <v>9258893.3709999993</v>
      </c>
      <c r="E89" s="158">
        <v>8032052.8660000004</v>
      </c>
      <c r="F89" s="158">
        <v>11887547.300000001</v>
      </c>
      <c r="G89" s="172">
        <v>13802357.283</v>
      </c>
      <c r="H89" s="172">
        <v>13060908.684</v>
      </c>
      <c r="I89" s="173">
        <v>10995108.476</v>
      </c>
      <c r="J89" s="161">
        <v>13303360.75</v>
      </c>
      <c r="K89" s="157">
        <v>12007962.922</v>
      </c>
    </row>
    <row r="90" spans="1:11" s="1" customFormat="1" ht="15" customHeight="1" x14ac:dyDescent="0.25">
      <c r="A90" s="81" t="s">
        <v>53</v>
      </c>
      <c r="B90" s="75">
        <v>55364</v>
      </c>
      <c r="C90" s="49" t="s">
        <v>55</v>
      </c>
      <c r="D90" s="158">
        <v>8605220.6459999997</v>
      </c>
      <c r="E90" s="158">
        <v>8079096.2170000002</v>
      </c>
      <c r="F90" s="158">
        <v>12002352.908</v>
      </c>
      <c r="G90" s="172">
        <v>13825946.802999999</v>
      </c>
      <c r="H90" s="172">
        <v>12734597.119000001</v>
      </c>
      <c r="I90" s="173">
        <v>10687450.949999999</v>
      </c>
      <c r="J90" s="161">
        <v>12828917.627</v>
      </c>
      <c r="K90" s="157">
        <v>11708178.403999999</v>
      </c>
    </row>
    <row r="91" spans="1:11" s="1" customFormat="1" ht="15" customHeight="1" x14ac:dyDescent="0.25">
      <c r="A91" s="42" t="s">
        <v>135</v>
      </c>
      <c r="B91" s="46">
        <v>55111</v>
      </c>
      <c r="C91" s="46">
        <v>1</v>
      </c>
      <c r="D91" s="162">
        <v>185884.503</v>
      </c>
      <c r="E91" s="162">
        <v>46771.813999999998</v>
      </c>
      <c r="F91" s="162">
        <v>205850.35500000001</v>
      </c>
      <c r="G91" s="172">
        <v>226020.084</v>
      </c>
      <c r="H91" s="172">
        <v>128922.489</v>
      </c>
      <c r="I91" s="173">
        <v>449262.32400000002</v>
      </c>
      <c r="J91" s="161">
        <v>197673.00200000001</v>
      </c>
      <c r="K91" s="157">
        <v>317166.63400000002</v>
      </c>
    </row>
    <row r="92" spans="1:11" s="1" customFormat="1" ht="15" customHeight="1" x14ac:dyDescent="0.25">
      <c r="A92" s="48" t="s">
        <v>135</v>
      </c>
      <c r="B92" s="46">
        <v>55111</v>
      </c>
      <c r="C92" s="46">
        <v>2</v>
      </c>
      <c r="D92" s="162">
        <v>132259.18400000001</v>
      </c>
      <c r="E92" s="162">
        <v>31209.1</v>
      </c>
      <c r="F92" s="162">
        <v>209137.84899999999</v>
      </c>
      <c r="G92" s="172">
        <v>314930.35200000001</v>
      </c>
      <c r="H92" s="172">
        <v>61575.811000000002</v>
      </c>
      <c r="I92" s="173">
        <v>397056.54200000002</v>
      </c>
      <c r="J92" s="161">
        <v>184705.77499999999</v>
      </c>
      <c r="K92" s="157">
        <v>308412.76799999998</v>
      </c>
    </row>
    <row r="93" spans="1:11" s="1" customFormat="1" ht="15" customHeight="1" x14ac:dyDescent="0.25">
      <c r="A93" s="48" t="s">
        <v>135</v>
      </c>
      <c r="B93" s="46">
        <v>55111</v>
      </c>
      <c r="C93" s="46">
        <v>3</v>
      </c>
      <c r="D93" s="162">
        <v>188134.552</v>
      </c>
      <c r="E93" s="162">
        <v>49846.89</v>
      </c>
      <c r="F93" s="162">
        <v>180877.133</v>
      </c>
      <c r="G93" s="172">
        <v>167728.79</v>
      </c>
      <c r="H93" s="172">
        <v>92416.778000000006</v>
      </c>
      <c r="I93" s="173">
        <v>378163.31199999998</v>
      </c>
      <c r="J93" s="161">
        <v>209719.44899999999</v>
      </c>
      <c r="K93" s="157">
        <v>306982.89399999997</v>
      </c>
    </row>
    <row r="94" spans="1:11" s="1" customFormat="1" ht="15" customHeight="1" x14ac:dyDescent="0.25">
      <c r="A94" s="48" t="s">
        <v>135</v>
      </c>
      <c r="B94" s="46">
        <v>55111</v>
      </c>
      <c r="C94" s="46">
        <v>4</v>
      </c>
      <c r="D94" s="162">
        <v>98794.077000000005</v>
      </c>
      <c r="E94" s="162">
        <v>40606.328000000001</v>
      </c>
      <c r="F94" s="162">
        <v>233649.56599999999</v>
      </c>
      <c r="G94" s="172">
        <v>272331.81599999999</v>
      </c>
      <c r="H94" s="172">
        <v>99165.054000000004</v>
      </c>
      <c r="I94" s="173">
        <v>355672.52600000001</v>
      </c>
      <c r="J94" s="161">
        <v>106575.17600000001</v>
      </c>
      <c r="K94" s="157">
        <v>274094.96100000001</v>
      </c>
    </row>
    <row r="95" spans="1:11" s="1" customFormat="1" ht="15" customHeight="1" x14ac:dyDescent="0.25">
      <c r="A95" s="48" t="s">
        <v>135</v>
      </c>
      <c r="B95" s="46">
        <v>55111</v>
      </c>
      <c r="C95" s="46">
        <v>5</v>
      </c>
      <c r="D95" s="162">
        <v>117204.223</v>
      </c>
      <c r="E95" s="162">
        <v>27729.005000000001</v>
      </c>
      <c r="F95" s="162">
        <v>105670.03599999999</v>
      </c>
      <c r="G95" s="172">
        <v>312117.07400000002</v>
      </c>
      <c r="H95" s="172">
        <v>124187.677</v>
      </c>
      <c r="I95" s="173">
        <v>382679.66800000001</v>
      </c>
      <c r="J95" s="161">
        <v>125177.13499999999</v>
      </c>
      <c r="K95" s="157">
        <v>216948.848</v>
      </c>
    </row>
    <row r="96" spans="1:11" s="1" customFormat="1" ht="15" customHeight="1" x14ac:dyDescent="0.25">
      <c r="A96" s="48" t="s">
        <v>135</v>
      </c>
      <c r="B96" s="46">
        <v>55111</v>
      </c>
      <c r="C96" s="46">
        <v>6</v>
      </c>
      <c r="D96" s="162">
        <v>105156.072</v>
      </c>
      <c r="E96" s="162">
        <v>21111.170999999998</v>
      </c>
      <c r="F96" s="162">
        <v>191137.90400000001</v>
      </c>
      <c r="G96" s="172">
        <v>242001.592</v>
      </c>
      <c r="H96" s="172">
        <v>106183.076</v>
      </c>
      <c r="I96" s="173">
        <v>465977.61900000001</v>
      </c>
      <c r="J96" s="161">
        <v>193148.97500000001</v>
      </c>
      <c r="K96" s="157">
        <v>123945.073</v>
      </c>
    </row>
    <row r="97" spans="1:11" s="1" customFormat="1" ht="15" customHeight="1" x14ac:dyDescent="0.25">
      <c r="A97" s="48" t="s">
        <v>135</v>
      </c>
      <c r="B97" s="46">
        <v>55111</v>
      </c>
      <c r="C97" s="46">
        <v>7</v>
      </c>
      <c r="D97" s="162">
        <v>77870.756999999998</v>
      </c>
      <c r="E97" s="162">
        <v>37238.336000000003</v>
      </c>
      <c r="F97" s="162">
        <v>224587.90900000001</v>
      </c>
      <c r="G97" s="172">
        <v>205115.965</v>
      </c>
      <c r="H97" s="172">
        <v>125045.636</v>
      </c>
      <c r="I97" s="173">
        <v>426394.84399999998</v>
      </c>
      <c r="J97" s="161">
        <v>175177.87</v>
      </c>
      <c r="K97" s="157">
        <v>301141.799</v>
      </c>
    </row>
    <row r="98" spans="1:11" s="1" customFormat="1" ht="15" customHeight="1" x14ac:dyDescent="0.25">
      <c r="A98" s="48" t="s">
        <v>135</v>
      </c>
      <c r="B98" s="46">
        <v>55111</v>
      </c>
      <c r="C98" s="46">
        <v>8</v>
      </c>
      <c r="D98" s="162">
        <v>64452.752999999997</v>
      </c>
      <c r="E98" s="162">
        <v>26011.911</v>
      </c>
      <c r="F98" s="162">
        <v>131735.53200000001</v>
      </c>
      <c r="G98" s="172">
        <v>191610.46299999999</v>
      </c>
      <c r="H98" s="172">
        <v>50910.932999999997</v>
      </c>
      <c r="I98" s="173">
        <v>284201.95699999999</v>
      </c>
      <c r="J98" s="161">
        <v>128363.406</v>
      </c>
      <c r="K98" s="157">
        <v>287123.587</v>
      </c>
    </row>
    <row r="99" spans="1:11" s="1" customFormat="1" ht="15" customHeight="1" x14ac:dyDescent="0.25">
      <c r="A99" s="81" t="s">
        <v>56</v>
      </c>
      <c r="B99" s="81">
        <v>57842</v>
      </c>
      <c r="C99" s="75">
        <v>1</v>
      </c>
      <c r="D99" s="158">
        <v>11280513.785</v>
      </c>
      <c r="E99" s="158">
        <v>10248461.486</v>
      </c>
      <c r="F99" s="158">
        <v>9471807.7689999994</v>
      </c>
      <c r="G99" s="172">
        <v>4292074.54</v>
      </c>
      <c r="H99" s="172">
        <v>581127.28</v>
      </c>
      <c r="I99" s="173">
        <v>993208.30500000005</v>
      </c>
      <c r="J99" s="161">
        <v>910801.54599999997</v>
      </c>
      <c r="K99" s="157">
        <v>1235512.162</v>
      </c>
    </row>
    <row r="100" spans="1:11" s="1" customFormat="1" ht="15" customHeight="1" x14ac:dyDescent="0.25">
      <c r="A100" s="81" t="s">
        <v>57</v>
      </c>
      <c r="B100" s="75">
        <v>55224</v>
      </c>
      <c r="C100" s="49" t="s">
        <v>58</v>
      </c>
      <c r="D100" s="158">
        <v>393417.63</v>
      </c>
      <c r="E100" s="158">
        <v>169709.67</v>
      </c>
      <c r="F100" s="158">
        <v>239665.622</v>
      </c>
      <c r="G100" s="172">
        <v>467713.63799999998</v>
      </c>
      <c r="H100" s="172">
        <v>273237.00199999998</v>
      </c>
      <c r="I100" s="173">
        <v>926431.08200000005</v>
      </c>
      <c r="J100" s="161">
        <v>485067.57199999999</v>
      </c>
      <c r="K100" s="157">
        <v>492788.04</v>
      </c>
    </row>
    <row r="101" spans="1:11" s="1" customFormat="1" ht="15" customHeight="1" x14ac:dyDescent="0.25">
      <c r="A101" s="81" t="s">
        <v>57</v>
      </c>
      <c r="B101" s="75">
        <v>55224</v>
      </c>
      <c r="C101" s="49" t="s">
        <v>59</v>
      </c>
      <c r="D101" s="158">
        <v>319809.429</v>
      </c>
      <c r="E101" s="158">
        <v>152780.34299999999</v>
      </c>
      <c r="F101" s="158">
        <v>245175.80900000001</v>
      </c>
      <c r="G101" s="172">
        <v>561684.92099999997</v>
      </c>
      <c r="H101" s="172">
        <v>316296.47700000001</v>
      </c>
      <c r="I101" s="173">
        <v>784822.04799999995</v>
      </c>
      <c r="J101" s="161">
        <v>461467.35700000002</v>
      </c>
      <c r="K101" s="157">
        <v>523012.14500000002</v>
      </c>
    </row>
    <row r="102" spans="1:11" s="1" customFormat="1" ht="15" customHeight="1" x14ac:dyDescent="0.25">
      <c r="A102" s="81" t="s">
        <v>57</v>
      </c>
      <c r="B102" s="75">
        <v>55224</v>
      </c>
      <c r="C102" s="49" t="s">
        <v>60</v>
      </c>
      <c r="D102" s="158">
        <v>261960.27600000001</v>
      </c>
      <c r="E102" s="158">
        <v>145092.48800000001</v>
      </c>
      <c r="F102" s="158">
        <v>47695.561999999998</v>
      </c>
      <c r="G102" s="172">
        <v>36229.031999999999</v>
      </c>
      <c r="H102" s="172">
        <v>243101.69500000001</v>
      </c>
      <c r="I102" s="173">
        <v>722538.94299999997</v>
      </c>
      <c r="J102" s="161">
        <v>321841.99099999998</v>
      </c>
      <c r="K102" s="157">
        <v>507934.62599999999</v>
      </c>
    </row>
    <row r="103" spans="1:11" s="1" customFormat="1" ht="15" customHeight="1" x14ac:dyDescent="0.25">
      <c r="A103" s="81" t="s">
        <v>57</v>
      </c>
      <c r="B103" s="75">
        <v>55224</v>
      </c>
      <c r="C103" s="49" t="s">
        <v>61</v>
      </c>
      <c r="D103" s="158">
        <v>206238.81099999999</v>
      </c>
      <c r="E103" s="158">
        <v>164244.27100000001</v>
      </c>
      <c r="F103" s="158">
        <v>286168.05</v>
      </c>
      <c r="G103" s="172">
        <v>493104.505</v>
      </c>
      <c r="H103" s="172">
        <v>228410.36499999999</v>
      </c>
      <c r="I103" s="173">
        <v>275838.83899999998</v>
      </c>
      <c r="J103" s="161">
        <v>351839.19</v>
      </c>
      <c r="K103" s="157">
        <v>508116.81900000002</v>
      </c>
    </row>
    <row r="104" spans="1:11" s="1" customFormat="1" ht="15" customHeight="1" x14ac:dyDescent="0.25">
      <c r="A104" s="81" t="s">
        <v>62</v>
      </c>
      <c r="B104" s="75">
        <v>1040</v>
      </c>
      <c r="C104" s="75">
        <v>1</v>
      </c>
      <c r="D104" s="158">
        <v>89460.281000000003</v>
      </c>
      <c r="E104" s="158">
        <v>178122.64600000001</v>
      </c>
      <c r="F104" s="158">
        <v>230957.65100000001</v>
      </c>
      <c r="G104" s="172">
        <v>300701.27600000001</v>
      </c>
      <c r="H104" s="172">
        <v>163077.239</v>
      </c>
      <c r="I104" s="173">
        <v>168421.06400000001</v>
      </c>
      <c r="J104" s="161">
        <v>165489.71900000001</v>
      </c>
      <c r="K104" s="157">
        <v>127130.823</v>
      </c>
    </row>
    <row r="105" spans="1:11" s="1" customFormat="1" ht="15" customHeight="1" x14ac:dyDescent="0.25">
      <c r="A105" s="81" t="s">
        <v>62</v>
      </c>
      <c r="B105" s="75">
        <v>1040</v>
      </c>
      <c r="C105" s="75">
        <v>2</v>
      </c>
      <c r="D105" s="158">
        <v>177835.77</v>
      </c>
      <c r="E105" s="158">
        <v>403510.67</v>
      </c>
      <c r="F105" s="158">
        <v>460253.23800000001</v>
      </c>
      <c r="G105" s="172">
        <v>584376.24800000002</v>
      </c>
      <c r="H105" s="172">
        <v>336619.049</v>
      </c>
      <c r="I105" s="173">
        <v>392937.11300000001</v>
      </c>
      <c r="J105" s="161">
        <v>358394.92</v>
      </c>
      <c r="K105" s="157">
        <v>334054.28100000002</v>
      </c>
    </row>
    <row r="106" spans="1:11" s="1" customFormat="1" ht="15" customHeight="1" x14ac:dyDescent="0.25">
      <c r="A106" s="66" t="s">
        <v>64</v>
      </c>
      <c r="B106" s="79">
        <v>55259</v>
      </c>
      <c r="C106" s="80" t="s">
        <v>65</v>
      </c>
      <c r="D106" s="158">
        <v>14660534.882999999</v>
      </c>
      <c r="E106" s="158">
        <v>10028917.137</v>
      </c>
      <c r="F106" s="158">
        <v>13100852.247</v>
      </c>
      <c r="G106" s="172">
        <v>13131627.912</v>
      </c>
      <c r="H106" s="172">
        <v>9985251.3829999994</v>
      </c>
      <c r="I106" s="173">
        <v>11093795.98</v>
      </c>
      <c r="J106" s="161">
        <v>12274844.946</v>
      </c>
      <c r="K106" s="157">
        <v>12829433.977</v>
      </c>
    </row>
    <row r="107" spans="1:11" s="1" customFormat="1" ht="15" customHeight="1" x14ac:dyDescent="0.25">
      <c r="A107" s="66" t="s">
        <v>64</v>
      </c>
      <c r="B107" s="79">
        <v>55259</v>
      </c>
      <c r="C107" s="80" t="s">
        <v>66</v>
      </c>
      <c r="D107" s="158">
        <v>8260576.2470000004</v>
      </c>
      <c r="E107" s="158">
        <v>12367218.713</v>
      </c>
      <c r="F107" s="158">
        <v>10325141.017999999</v>
      </c>
      <c r="G107" s="172">
        <v>12663525.247</v>
      </c>
      <c r="H107" s="172">
        <v>9671555.6970000006</v>
      </c>
      <c r="I107" s="173">
        <v>11667143.77</v>
      </c>
      <c r="J107" s="161">
        <v>12088049.017000001</v>
      </c>
      <c r="K107" s="157">
        <v>13222029.439999999</v>
      </c>
    </row>
    <row r="108" spans="1:11" s="1" customFormat="1" ht="15" customHeight="1" x14ac:dyDescent="0.25">
      <c r="A108" s="66" t="s">
        <v>63</v>
      </c>
      <c r="B108" s="75">
        <v>55148</v>
      </c>
      <c r="C108" s="75">
        <v>1</v>
      </c>
      <c r="D108" s="158">
        <v>21541.044999999998</v>
      </c>
      <c r="E108" s="158">
        <v>16313.262000000001</v>
      </c>
      <c r="F108" s="158">
        <v>123761.927</v>
      </c>
      <c r="G108" s="172">
        <v>181331.60200000001</v>
      </c>
      <c r="H108" s="172">
        <v>140390.12599999999</v>
      </c>
      <c r="I108" s="173">
        <v>408389.674</v>
      </c>
      <c r="J108" s="161">
        <v>192303.07500000001</v>
      </c>
      <c r="K108" s="154">
        <v>248726.79699999999</v>
      </c>
    </row>
    <row r="109" spans="1:11" s="1" customFormat="1" ht="15" customHeight="1" x14ac:dyDescent="0.25">
      <c r="A109" s="81" t="s">
        <v>63</v>
      </c>
      <c r="B109" s="75">
        <v>55148</v>
      </c>
      <c r="C109" s="75">
        <v>2</v>
      </c>
      <c r="D109" s="158">
        <v>5592.9489999999996</v>
      </c>
      <c r="E109" s="158">
        <v>10323.851000000001</v>
      </c>
      <c r="F109" s="158">
        <v>87102.475999999995</v>
      </c>
      <c r="G109" s="172">
        <v>151231.76999999999</v>
      </c>
      <c r="H109" s="172">
        <v>129790.28</v>
      </c>
      <c r="I109" s="173">
        <v>339335.15100000001</v>
      </c>
      <c r="J109" s="161">
        <v>156321.34599999999</v>
      </c>
      <c r="K109" s="154">
        <v>217662.22200000001</v>
      </c>
    </row>
    <row r="110" spans="1:11" s="1" customFormat="1" ht="15" customHeight="1" x14ac:dyDescent="0.25">
      <c r="A110" s="81" t="s">
        <v>63</v>
      </c>
      <c r="B110" s="75">
        <v>55148</v>
      </c>
      <c r="C110" s="75">
        <v>3</v>
      </c>
      <c r="D110" s="158">
        <v>6000.2539999999999</v>
      </c>
      <c r="E110" s="158">
        <v>27698.763999999999</v>
      </c>
      <c r="F110" s="158">
        <v>89166.903000000006</v>
      </c>
      <c r="G110" s="172">
        <v>113584.675</v>
      </c>
      <c r="H110" s="172">
        <v>89058.817999999999</v>
      </c>
      <c r="I110" s="172">
        <v>327637.08899999998</v>
      </c>
      <c r="J110" s="161">
        <v>153879.41699999999</v>
      </c>
      <c r="K110" s="154">
        <v>246925.74400000001</v>
      </c>
    </row>
    <row r="111" spans="1:11" s="1" customFormat="1" ht="15" customHeight="1" x14ac:dyDescent="0.25">
      <c r="A111" s="81" t="s">
        <v>63</v>
      </c>
      <c r="B111" s="81">
        <v>55148</v>
      </c>
      <c r="C111" s="81">
        <v>4</v>
      </c>
      <c r="D111" s="158">
        <v>14487.053</v>
      </c>
      <c r="E111" s="158">
        <v>25572.519</v>
      </c>
      <c r="F111" s="158">
        <v>110889.45699999999</v>
      </c>
      <c r="G111" s="172">
        <v>131820.43900000001</v>
      </c>
      <c r="H111" s="172">
        <v>145892.84700000001</v>
      </c>
      <c r="I111" s="172">
        <v>355516.34499999997</v>
      </c>
      <c r="J111" s="161">
        <v>168105.103</v>
      </c>
      <c r="K111" s="162">
        <v>223667.253</v>
      </c>
    </row>
    <row r="112" spans="1:11" x14ac:dyDescent="0.25">
      <c r="K112" s="166"/>
    </row>
    <row r="113" spans="10:11" x14ac:dyDescent="0.25">
      <c r="K113" s="166"/>
    </row>
    <row r="114" spans="10:11" x14ac:dyDescent="0.25">
      <c r="J114" s="165"/>
    </row>
    <row r="115" spans="10:11" x14ac:dyDescent="0.25">
      <c r="J115" s="165"/>
    </row>
  </sheetData>
  <pageMargins left="0.7" right="0.7" top="0.56000000000000005" bottom="0.75" header="0.3" footer="0.3"/>
  <pageSetup scale="64" orientation="landscape" r:id="rId1"/>
  <headerFooter alignWithMargins="0">
    <oddFooter xml:space="preserve">&amp;RDraft:  Revision 2
Date:  4/5/2019 </oddFooter>
  </headerFooter>
  <rowBreaks count="1" manualBreakCount="1">
    <brk id="98" max="12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18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7109375" customWidth="1"/>
    <col min="4" max="6" width="12.28515625" customWidth="1"/>
    <col min="7" max="7" width="12.28515625" style="133" customWidth="1"/>
    <col min="8" max="8" width="12.28515625" style="77" customWidth="1"/>
    <col min="9" max="9" width="12.28515625" style="95" customWidth="1"/>
    <col min="10" max="10" width="12.28515625" style="50" customWidth="1"/>
    <col min="11" max="12" width="12.28515625" customWidth="1"/>
  </cols>
  <sheetData>
    <row r="1" spans="1:14" ht="76.5" customHeight="1" x14ac:dyDescent="0.25">
      <c r="A1" s="117" t="s">
        <v>0</v>
      </c>
      <c r="B1" s="115" t="s">
        <v>1</v>
      </c>
      <c r="C1" s="115" t="s">
        <v>2</v>
      </c>
      <c r="D1" s="115" t="s">
        <v>94</v>
      </c>
      <c r="E1" s="115" t="s">
        <v>95</v>
      </c>
      <c r="F1" s="115" t="s">
        <v>96</v>
      </c>
      <c r="G1" s="134" t="s">
        <v>112</v>
      </c>
      <c r="H1" s="115" t="s">
        <v>113</v>
      </c>
      <c r="I1" s="115" t="s">
        <v>127</v>
      </c>
      <c r="J1" s="118" t="s">
        <v>148</v>
      </c>
      <c r="K1" s="115" t="s">
        <v>149</v>
      </c>
      <c r="L1" s="116" t="s">
        <v>68</v>
      </c>
    </row>
    <row r="2" spans="1:14" ht="15" customHeight="1" x14ac:dyDescent="0.25">
      <c r="A2" s="48" t="s">
        <v>3</v>
      </c>
      <c r="B2" s="18">
        <v>6137</v>
      </c>
      <c r="C2" s="18">
        <v>1</v>
      </c>
      <c r="D2" s="172">
        <v>4456.8990000000003</v>
      </c>
      <c r="E2" s="61">
        <v>4967.2749999999996</v>
      </c>
      <c r="F2" s="172">
        <v>4461.9759999999997</v>
      </c>
      <c r="G2" s="173">
        <v>1673.5540000000001</v>
      </c>
      <c r="H2" s="144">
        <v>1867.0530000000001</v>
      </c>
      <c r="I2" s="73">
        <v>1948.0029999999999</v>
      </c>
      <c r="J2" s="172">
        <v>2060.7640000000001</v>
      </c>
      <c r="K2" s="172">
        <v>2167.8580000000002</v>
      </c>
      <c r="L2" s="137">
        <f>MAX(D2:K2)</f>
        <v>4967.2749999999996</v>
      </c>
      <c r="N2" s="133"/>
    </row>
    <row r="3" spans="1:14" ht="15" customHeight="1" x14ac:dyDescent="0.25">
      <c r="A3" s="42" t="s">
        <v>3</v>
      </c>
      <c r="B3" s="42">
        <v>6137</v>
      </c>
      <c r="C3" s="42">
        <v>2</v>
      </c>
      <c r="D3" s="172">
        <v>2358.788</v>
      </c>
      <c r="E3" s="61">
        <v>3112.306</v>
      </c>
      <c r="F3" s="172">
        <v>2480.1289999999999</v>
      </c>
      <c r="G3" s="173">
        <v>2181.1260000000002</v>
      </c>
      <c r="H3" s="144">
        <v>1246.9090000000001</v>
      </c>
      <c r="I3" s="73">
        <v>1578.877</v>
      </c>
      <c r="J3" s="172">
        <v>1896.6089999999999</v>
      </c>
      <c r="K3" s="172">
        <v>1279.1130000000001</v>
      </c>
      <c r="L3" s="137">
        <f t="shared" ref="L3:L56" si="0">MAX(D3:K3)</f>
        <v>3112.306</v>
      </c>
      <c r="N3" s="133"/>
    </row>
    <row r="4" spans="1:14" ht="15" customHeight="1" x14ac:dyDescent="0.25">
      <c r="A4" s="42" t="s">
        <v>3</v>
      </c>
      <c r="B4" s="42">
        <v>6137</v>
      </c>
      <c r="C4" s="42">
        <v>3</v>
      </c>
      <c r="D4" s="172">
        <v>0.441</v>
      </c>
      <c r="E4" s="61">
        <v>0.503</v>
      </c>
      <c r="F4" s="172">
        <v>4.2000000000000003E-2</v>
      </c>
      <c r="G4" s="173">
        <v>4.3999999999999997E-2</v>
      </c>
      <c r="H4" s="144">
        <v>8.5000000000000006E-2</v>
      </c>
      <c r="I4" s="73">
        <v>1.0589999999999999</v>
      </c>
      <c r="J4" s="172">
        <v>4.1000000000000002E-2</v>
      </c>
      <c r="K4" s="172">
        <v>6.0999999999999999E-2</v>
      </c>
      <c r="L4" s="137">
        <f t="shared" si="0"/>
        <v>1.0589999999999999</v>
      </c>
      <c r="N4" s="133"/>
    </row>
    <row r="5" spans="1:14" ht="15" customHeight="1" x14ac:dyDescent="0.25">
      <c r="A5" s="42" t="s">
        <v>3</v>
      </c>
      <c r="B5" s="42">
        <v>6137</v>
      </c>
      <c r="C5" s="42">
        <v>4</v>
      </c>
      <c r="D5" s="172">
        <v>7.5999999999999998E-2</v>
      </c>
      <c r="E5" s="61">
        <v>0.05</v>
      </c>
      <c r="F5" s="172">
        <v>9.5000000000000001E-2</v>
      </c>
      <c r="G5" s="173">
        <v>5.2999999999999999E-2</v>
      </c>
      <c r="H5" s="144">
        <v>0.06</v>
      </c>
      <c r="I5" s="73">
        <v>9.4E-2</v>
      </c>
      <c r="J5" s="172">
        <v>5.0999999999999997E-2</v>
      </c>
      <c r="K5" s="172">
        <v>4.3999999999999997E-2</v>
      </c>
      <c r="L5" s="137">
        <f t="shared" si="0"/>
        <v>9.5000000000000001E-2</v>
      </c>
      <c r="N5" s="133"/>
    </row>
    <row r="6" spans="1:14" ht="15" customHeight="1" x14ac:dyDescent="0.25">
      <c r="A6" s="42" t="s">
        <v>4</v>
      </c>
      <c r="B6" s="42">
        <v>6705</v>
      </c>
      <c r="C6" s="42">
        <v>4</v>
      </c>
      <c r="D6" s="172">
        <v>2124.5529999999999</v>
      </c>
      <c r="E6" s="61">
        <v>1894.14</v>
      </c>
      <c r="F6" s="172">
        <v>967.84199999999998</v>
      </c>
      <c r="G6" s="173">
        <v>1787.864</v>
      </c>
      <c r="H6" s="144">
        <v>1505.3019999999999</v>
      </c>
      <c r="I6" s="73">
        <v>1233.633</v>
      </c>
      <c r="J6" s="172">
        <v>648.33799999999997</v>
      </c>
      <c r="K6" s="172">
        <v>443.56</v>
      </c>
      <c r="L6" s="137">
        <f t="shared" si="0"/>
        <v>2124.5529999999999</v>
      </c>
      <c r="M6" s="3"/>
      <c r="N6" s="133"/>
    </row>
    <row r="7" spans="1:14" ht="15" customHeight="1" x14ac:dyDescent="0.25">
      <c r="A7" s="42" t="s">
        <v>5</v>
      </c>
      <c r="B7" s="42">
        <v>7336</v>
      </c>
      <c r="C7" s="26" t="s">
        <v>6</v>
      </c>
      <c r="D7" s="172">
        <v>7.0000000000000001E-3</v>
      </c>
      <c r="E7" s="61">
        <v>0.128</v>
      </c>
      <c r="F7" s="175">
        <v>1.2E-2</v>
      </c>
      <c r="G7" s="173">
        <v>8.0000000000000002E-3</v>
      </c>
      <c r="H7" s="144">
        <v>0.01</v>
      </c>
      <c r="I7" s="73">
        <v>7.0000000000000001E-3</v>
      </c>
      <c r="J7" s="172">
        <v>0.189</v>
      </c>
      <c r="K7" s="172">
        <v>7.0000000000000001E-3</v>
      </c>
      <c r="L7" s="137">
        <f t="shared" si="0"/>
        <v>0.189</v>
      </c>
      <c r="N7" s="133"/>
    </row>
    <row r="8" spans="1:14" ht="15" customHeight="1" x14ac:dyDescent="0.25">
      <c r="A8" s="42" t="s">
        <v>5</v>
      </c>
      <c r="B8" s="42">
        <v>7336</v>
      </c>
      <c r="C8" s="26" t="s">
        <v>7</v>
      </c>
      <c r="D8" s="172">
        <v>8.0000000000000002E-3</v>
      </c>
      <c r="E8" s="61">
        <v>0.152</v>
      </c>
      <c r="F8" s="172">
        <v>1.4999999999999999E-2</v>
      </c>
      <c r="G8" s="173">
        <v>8.9999999999999993E-3</v>
      </c>
      <c r="H8" s="144">
        <v>8.0000000000000002E-3</v>
      </c>
      <c r="I8" s="73">
        <v>7.0000000000000001E-3</v>
      </c>
      <c r="J8" s="172">
        <v>0.13400000000000001</v>
      </c>
      <c r="K8" s="172">
        <v>1.0999999999999999E-2</v>
      </c>
      <c r="L8" s="137">
        <f t="shared" si="0"/>
        <v>0.152</v>
      </c>
      <c r="N8" s="133"/>
    </row>
    <row r="9" spans="1:14" ht="15" customHeight="1" x14ac:dyDescent="0.25">
      <c r="A9" s="42" t="s">
        <v>5</v>
      </c>
      <c r="B9" s="42">
        <v>7336</v>
      </c>
      <c r="C9" s="26" t="s">
        <v>8</v>
      </c>
      <c r="D9" s="172">
        <v>1.7000000000000001E-2</v>
      </c>
      <c r="E9" s="61">
        <v>0.21099999999999999</v>
      </c>
      <c r="F9" s="172">
        <v>2.5999999999999999E-2</v>
      </c>
      <c r="G9" s="173">
        <v>3.5000000000000003E-2</v>
      </c>
      <c r="H9" s="144">
        <v>2.8000000000000001E-2</v>
      </c>
      <c r="I9" s="73">
        <v>0.04</v>
      </c>
      <c r="J9" s="172">
        <v>0.40799999999999997</v>
      </c>
      <c r="K9" s="172">
        <v>3.3000000000000002E-2</v>
      </c>
      <c r="L9" s="137">
        <f t="shared" si="0"/>
        <v>0.40799999999999997</v>
      </c>
      <c r="N9" s="133"/>
    </row>
    <row r="10" spans="1:14" ht="15" customHeight="1" x14ac:dyDescent="0.25">
      <c r="A10" s="81" t="s">
        <v>9</v>
      </c>
      <c r="B10" s="42">
        <v>995</v>
      </c>
      <c r="C10" s="26">
        <v>10</v>
      </c>
      <c r="D10" s="172">
        <v>6.0000000000000001E-3</v>
      </c>
      <c r="E10" s="61">
        <v>4.0000000000000001E-3</v>
      </c>
      <c r="F10" s="172">
        <v>3.0000000000000001E-3</v>
      </c>
      <c r="G10" s="173">
        <v>8.0000000000000002E-3</v>
      </c>
      <c r="H10" s="144"/>
      <c r="I10" s="73">
        <v>1E-3</v>
      </c>
      <c r="J10" s="164"/>
      <c r="K10" s="172"/>
      <c r="L10" s="137">
        <f t="shared" si="0"/>
        <v>8.0000000000000002E-3</v>
      </c>
      <c r="N10" s="133"/>
    </row>
    <row r="11" spans="1:14" ht="15" customHeight="1" x14ac:dyDescent="0.25">
      <c r="A11" s="42" t="s">
        <v>9</v>
      </c>
      <c r="B11" s="42">
        <v>995</v>
      </c>
      <c r="C11" s="26">
        <v>7</v>
      </c>
      <c r="D11" s="172">
        <v>776.92100000000005</v>
      </c>
      <c r="E11" s="61">
        <v>389.72300000000001</v>
      </c>
      <c r="F11" s="172">
        <v>227.82599999999999</v>
      </c>
      <c r="G11" s="173">
        <v>311.30700000000002</v>
      </c>
      <c r="H11" s="144">
        <v>192.24100000000001</v>
      </c>
      <c r="I11" s="73">
        <v>52.475000000000001</v>
      </c>
      <c r="J11" s="164"/>
      <c r="K11" s="172"/>
      <c r="L11" s="137">
        <f t="shared" si="0"/>
        <v>776.92100000000005</v>
      </c>
      <c r="N11" s="133"/>
    </row>
    <row r="12" spans="1:14" ht="15" customHeight="1" x14ac:dyDescent="0.25">
      <c r="A12" s="42" t="s">
        <v>9</v>
      </c>
      <c r="B12" s="42">
        <v>995</v>
      </c>
      <c r="C12" s="26">
        <v>8</v>
      </c>
      <c r="D12" s="172">
        <v>1697.4680000000001</v>
      </c>
      <c r="E12" s="61">
        <v>727.02800000000002</v>
      </c>
      <c r="F12" s="172">
        <v>286.947</v>
      </c>
      <c r="G12" s="173">
        <v>496.44200000000001</v>
      </c>
      <c r="H12" s="144">
        <v>352.84500000000003</v>
      </c>
      <c r="I12" s="73">
        <v>0.69599999999999995</v>
      </c>
      <c r="J12" s="164"/>
      <c r="K12" s="172"/>
      <c r="L12" s="137">
        <f t="shared" si="0"/>
        <v>1697.4680000000001</v>
      </c>
      <c r="N12" s="133"/>
    </row>
    <row r="13" spans="1:14" ht="15" customHeight="1" x14ac:dyDescent="0.25">
      <c r="A13" s="42" t="s">
        <v>10</v>
      </c>
      <c r="B13" s="42">
        <v>1011</v>
      </c>
      <c r="C13" s="26">
        <v>2</v>
      </c>
      <c r="D13" s="172">
        <v>1.4E-2</v>
      </c>
      <c r="E13" s="61">
        <v>2.3E-2</v>
      </c>
      <c r="F13" s="172">
        <v>4.5999999999999999E-2</v>
      </c>
      <c r="G13" s="173">
        <v>3.4000000000000002E-2</v>
      </c>
      <c r="H13" s="144">
        <v>1.6E-2</v>
      </c>
      <c r="I13" s="73">
        <v>0.03</v>
      </c>
      <c r="J13" s="164"/>
      <c r="K13" s="172"/>
      <c r="L13" s="137">
        <f t="shared" si="0"/>
        <v>4.5999999999999999E-2</v>
      </c>
      <c r="N13" s="133"/>
    </row>
    <row r="14" spans="1:14" ht="15" customHeight="1" x14ac:dyDescent="0.25">
      <c r="A14" s="42" t="s">
        <v>11</v>
      </c>
      <c r="B14" s="42">
        <v>1001</v>
      </c>
      <c r="C14" s="26">
        <v>1</v>
      </c>
      <c r="D14" s="172">
        <v>2355.4850000000001</v>
      </c>
      <c r="E14" s="61">
        <v>1902.06</v>
      </c>
      <c r="F14" s="172">
        <v>1350.6</v>
      </c>
      <c r="G14" s="173">
        <v>1052.481</v>
      </c>
      <c r="H14" s="144">
        <v>1226.1569999999999</v>
      </c>
      <c r="I14" s="73">
        <v>1511.7840000000001</v>
      </c>
      <c r="J14" s="172">
        <v>1251.4269999999999</v>
      </c>
      <c r="K14" s="172">
        <v>740.16200000000003</v>
      </c>
      <c r="L14" s="137">
        <f t="shared" si="0"/>
        <v>2355.4850000000001</v>
      </c>
      <c r="N14" s="133"/>
    </row>
    <row r="15" spans="1:14" ht="15" customHeight="1" x14ac:dyDescent="0.25">
      <c r="A15" s="42" t="s">
        <v>11</v>
      </c>
      <c r="B15" s="42">
        <v>1001</v>
      </c>
      <c r="C15" s="26">
        <v>2</v>
      </c>
      <c r="D15" s="172">
        <v>2272.1979999999999</v>
      </c>
      <c r="E15" s="61">
        <v>1545.876</v>
      </c>
      <c r="F15" s="172">
        <v>481.37799999999999</v>
      </c>
      <c r="G15" s="173">
        <v>1468.1310000000001</v>
      </c>
      <c r="H15" s="144">
        <v>688.02599999999995</v>
      </c>
      <c r="I15" s="73">
        <v>1144.3699999999999</v>
      </c>
      <c r="J15" s="172">
        <v>550.56799999999998</v>
      </c>
      <c r="K15" s="172">
        <v>1160.56</v>
      </c>
      <c r="L15" s="137">
        <f t="shared" si="0"/>
        <v>2272.1979999999999</v>
      </c>
      <c r="N15" s="133"/>
    </row>
    <row r="16" spans="1:14" ht="15" customHeight="1" x14ac:dyDescent="0.25">
      <c r="A16" s="42" t="s">
        <v>11</v>
      </c>
      <c r="B16" s="42">
        <v>1001</v>
      </c>
      <c r="C16" s="26">
        <v>4</v>
      </c>
      <c r="D16" s="172">
        <v>0.112</v>
      </c>
      <c r="E16" s="61">
        <v>0.06</v>
      </c>
      <c r="F16" s="172">
        <v>3.6999999999999998E-2</v>
      </c>
      <c r="G16" s="173">
        <v>2E-3</v>
      </c>
      <c r="H16" s="144">
        <v>1E-3</v>
      </c>
      <c r="I16" s="73">
        <v>1E-3</v>
      </c>
      <c r="J16" s="172">
        <v>5.7000000000000002E-2</v>
      </c>
      <c r="K16" s="172">
        <v>5.1999999999999998E-2</v>
      </c>
      <c r="L16" s="137">
        <f t="shared" si="0"/>
        <v>0.112</v>
      </c>
      <c r="N16" s="133"/>
    </row>
    <row r="17" spans="1:14" ht="15" customHeight="1" x14ac:dyDescent="0.25">
      <c r="A17" s="42" t="s">
        <v>12</v>
      </c>
      <c r="B17" s="42">
        <v>983</v>
      </c>
      <c r="C17" s="26">
        <v>1</v>
      </c>
      <c r="D17" s="172">
        <v>1710.2639999999999</v>
      </c>
      <c r="E17" s="61">
        <v>529.76099999999997</v>
      </c>
      <c r="F17" s="172">
        <v>935.10599999999999</v>
      </c>
      <c r="G17" s="173">
        <v>751.93</v>
      </c>
      <c r="H17" s="144">
        <v>848.70799999999997</v>
      </c>
      <c r="I17" s="73">
        <v>925.81600000000003</v>
      </c>
      <c r="J17" s="172">
        <v>670.04399999999998</v>
      </c>
      <c r="K17" s="172">
        <v>454.17500000000001</v>
      </c>
      <c r="L17" s="137">
        <f t="shared" si="0"/>
        <v>1710.2639999999999</v>
      </c>
      <c r="N17" s="133"/>
    </row>
    <row r="18" spans="1:14" ht="15" customHeight="1" x14ac:dyDescent="0.25">
      <c r="A18" s="42" t="s">
        <v>12</v>
      </c>
      <c r="B18" s="42">
        <v>983</v>
      </c>
      <c r="C18" s="26">
        <v>2</v>
      </c>
      <c r="D18" s="172">
        <v>4923.1409999999996</v>
      </c>
      <c r="E18" s="61">
        <v>543.40700000000004</v>
      </c>
      <c r="F18" s="172">
        <v>732.1</v>
      </c>
      <c r="G18" s="173">
        <v>863.83100000000002</v>
      </c>
      <c r="H18" s="144">
        <v>841.41099999999994</v>
      </c>
      <c r="I18" s="73">
        <v>842.47199999999998</v>
      </c>
      <c r="J18" s="172">
        <v>782.21</v>
      </c>
      <c r="K18" s="172">
        <v>458.13299999999998</v>
      </c>
      <c r="L18" s="137">
        <f t="shared" si="0"/>
        <v>4923.1409999999996</v>
      </c>
      <c r="N18" s="133"/>
    </row>
    <row r="19" spans="1:14" ht="15" customHeight="1" x14ac:dyDescent="0.25">
      <c r="A19" s="42" t="s">
        <v>12</v>
      </c>
      <c r="B19" s="42">
        <v>983</v>
      </c>
      <c r="C19" s="26">
        <v>3</v>
      </c>
      <c r="D19" s="172">
        <v>1606.788</v>
      </c>
      <c r="E19" s="61">
        <v>299.95</v>
      </c>
      <c r="F19" s="172">
        <v>792.024</v>
      </c>
      <c r="G19" s="173">
        <v>863.90099999999995</v>
      </c>
      <c r="H19" s="144">
        <v>619.78300000000002</v>
      </c>
      <c r="I19" s="73">
        <v>966.40899999999999</v>
      </c>
      <c r="J19" s="172">
        <v>756.6</v>
      </c>
      <c r="K19" s="172">
        <v>412.24900000000002</v>
      </c>
      <c r="L19" s="137">
        <f t="shared" si="0"/>
        <v>1606.788</v>
      </c>
      <c r="N19" s="133"/>
    </row>
    <row r="20" spans="1:14" ht="15" customHeight="1" x14ac:dyDescent="0.25">
      <c r="A20" s="42" t="s">
        <v>12</v>
      </c>
      <c r="B20" s="42">
        <v>983</v>
      </c>
      <c r="C20" s="26">
        <v>4</v>
      </c>
      <c r="D20" s="172">
        <v>1883.9770000000001</v>
      </c>
      <c r="E20" s="61">
        <v>860.72</v>
      </c>
      <c r="F20" s="172">
        <v>629.67999999999995</v>
      </c>
      <c r="G20" s="173">
        <v>728.93499999999995</v>
      </c>
      <c r="H20" s="144">
        <v>1015.027</v>
      </c>
      <c r="I20" s="73">
        <v>854.09</v>
      </c>
      <c r="J20" s="172">
        <v>768.279</v>
      </c>
      <c r="K20" s="172">
        <v>449.33499999999998</v>
      </c>
      <c r="L20" s="137">
        <f t="shared" si="0"/>
        <v>1883.9770000000001</v>
      </c>
      <c r="N20" s="133"/>
    </row>
    <row r="21" spans="1:14" ht="15" customHeight="1" x14ac:dyDescent="0.25">
      <c r="A21" s="42" t="s">
        <v>12</v>
      </c>
      <c r="B21" s="42">
        <v>983</v>
      </c>
      <c r="C21" s="26">
        <v>5</v>
      </c>
      <c r="D21" s="172">
        <v>4368.9399999999996</v>
      </c>
      <c r="E21" s="61">
        <v>860.62699999999995</v>
      </c>
      <c r="F21" s="172">
        <v>780.79</v>
      </c>
      <c r="G21" s="173">
        <v>693.89099999999996</v>
      </c>
      <c r="H21" s="144">
        <v>988.74400000000003</v>
      </c>
      <c r="I21" s="73">
        <v>885.46299999999997</v>
      </c>
      <c r="J21" s="172">
        <v>719.15</v>
      </c>
      <c r="K21" s="172">
        <v>446.25900000000001</v>
      </c>
      <c r="L21" s="137">
        <f t="shared" si="0"/>
        <v>4368.9399999999996</v>
      </c>
      <c r="N21" s="133"/>
    </row>
    <row r="22" spans="1:14" ht="15" customHeight="1" x14ac:dyDescent="0.25">
      <c r="A22" s="42" t="s">
        <v>12</v>
      </c>
      <c r="B22" s="42">
        <v>983</v>
      </c>
      <c r="C22" s="26">
        <v>6</v>
      </c>
      <c r="D22" s="172">
        <v>5069.473</v>
      </c>
      <c r="E22" s="61">
        <v>636.76900000000001</v>
      </c>
      <c r="F22" s="172">
        <v>574.54999999999995</v>
      </c>
      <c r="G22" s="173">
        <v>658.37</v>
      </c>
      <c r="H22" s="144">
        <v>546.34100000000001</v>
      </c>
      <c r="I22" s="73">
        <v>652.32399999999996</v>
      </c>
      <c r="J22" s="172">
        <v>494.851</v>
      </c>
      <c r="K22" s="172">
        <v>316.85399999999998</v>
      </c>
      <c r="L22" s="137">
        <f t="shared" si="0"/>
        <v>5069.473</v>
      </c>
      <c r="N22" s="133"/>
    </row>
    <row r="23" spans="1:14" s="76" customFormat="1" ht="15" customHeight="1" x14ac:dyDescent="0.25">
      <c r="A23" s="81" t="s">
        <v>13</v>
      </c>
      <c r="B23" s="81">
        <v>1004</v>
      </c>
      <c r="C23" s="83" t="s">
        <v>90</v>
      </c>
      <c r="D23" s="173">
        <v>27.904</v>
      </c>
      <c r="E23" s="173">
        <v>24.1</v>
      </c>
      <c r="F23" s="173">
        <v>30.902000000000001</v>
      </c>
      <c r="G23" s="173">
        <v>26.343</v>
      </c>
      <c r="H23" s="144">
        <v>90.108999999999995</v>
      </c>
      <c r="I23" s="73">
        <v>25.978999999999999</v>
      </c>
      <c r="J23" s="172">
        <v>28.303999999999998</v>
      </c>
      <c r="K23" s="172">
        <v>28.716999999999999</v>
      </c>
      <c r="L23" s="137">
        <f t="shared" si="0"/>
        <v>90.108999999999995</v>
      </c>
      <c r="M23" s="77"/>
      <c r="N23" s="133"/>
    </row>
    <row r="24" spans="1:14" s="76" customFormat="1" ht="15" customHeight="1" x14ac:dyDescent="0.25">
      <c r="A24" s="81" t="s">
        <v>13</v>
      </c>
      <c r="B24" s="81">
        <v>1004</v>
      </c>
      <c r="C24" s="83" t="s">
        <v>91</v>
      </c>
      <c r="D24" s="173">
        <v>74.543000000000006</v>
      </c>
      <c r="E24" s="173">
        <v>17.866</v>
      </c>
      <c r="F24" s="173">
        <v>29.881</v>
      </c>
      <c r="G24" s="173">
        <v>32.463000000000001</v>
      </c>
      <c r="H24" s="144">
        <v>94.436000000000007</v>
      </c>
      <c r="I24" s="73">
        <v>31.524999999999999</v>
      </c>
      <c r="J24" s="172">
        <v>26.742000000000001</v>
      </c>
      <c r="K24" s="172">
        <v>30.181999999999999</v>
      </c>
      <c r="L24" s="137">
        <f t="shared" si="0"/>
        <v>94.436000000000007</v>
      </c>
      <c r="M24" s="77"/>
      <c r="N24" s="133"/>
    </row>
    <row r="25" spans="1:14" ht="15" customHeight="1" x14ac:dyDescent="0.25">
      <c r="A25" s="81" t="s">
        <v>14</v>
      </c>
      <c r="B25" s="81">
        <v>1012</v>
      </c>
      <c r="C25" s="72">
        <v>2</v>
      </c>
      <c r="D25" s="173">
        <v>344.334</v>
      </c>
      <c r="E25" s="173">
        <v>295.39100000000002</v>
      </c>
      <c r="F25" s="173">
        <v>101.045</v>
      </c>
      <c r="G25" s="173">
        <v>145.84899999999999</v>
      </c>
      <c r="H25" s="144">
        <v>198.715</v>
      </c>
      <c r="I25" s="73">
        <v>251.858</v>
      </c>
      <c r="J25" s="172">
        <v>98.632000000000005</v>
      </c>
      <c r="K25" s="172">
        <v>58.124000000000002</v>
      </c>
      <c r="L25" s="137">
        <f t="shared" si="0"/>
        <v>344.334</v>
      </c>
      <c r="M25" s="2"/>
      <c r="N25" s="133"/>
    </row>
    <row r="26" spans="1:14" ht="15" customHeight="1" x14ac:dyDescent="0.25">
      <c r="A26" s="81" t="s">
        <v>14</v>
      </c>
      <c r="B26" s="81">
        <v>1012</v>
      </c>
      <c r="C26" s="72">
        <v>3</v>
      </c>
      <c r="D26" s="173">
        <v>1603.471</v>
      </c>
      <c r="E26" s="173">
        <v>1600.5039999999999</v>
      </c>
      <c r="F26" s="173">
        <v>1412.433</v>
      </c>
      <c r="G26" s="173">
        <v>1164.963</v>
      </c>
      <c r="H26" s="144">
        <v>1659.5650000000001</v>
      </c>
      <c r="I26" s="73">
        <v>1643.7560000000001</v>
      </c>
      <c r="J26" s="172">
        <v>951.58399999999995</v>
      </c>
      <c r="K26" s="173">
        <v>585.34799999999996</v>
      </c>
      <c r="L26" s="137">
        <f t="shared" si="0"/>
        <v>1659.5650000000001</v>
      </c>
      <c r="M26" s="2"/>
      <c r="N26" s="133"/>
    </row>
    <row r="27" spans="1:14" ht="15" customHeight="1" x14ac:dyDescent="0.25">
      <c r="A27" s="81" t="s">
        <v>17</v>
      </c>
      <c r="B27" s="81">
        <v>7759</v>
      </c>
      <c r="C27" s="72" t="s">
        <v>18</v>
      </c>
      <c r="D27" s="173">
        <v>8.2000000000000003E-2</v>
      </c>
      <c r="E27" s="173">
        <v>2.7E-2</v>
      </c>
      <c r="F27" s="173">
        <v>7.5999999999999998E-2</v>
      </c>
      <c r="G27" s="173">
        <v>0.17399999999999999</v>
      </c>
      <c r="H27" s="144">
        <v>0.14599999999999999</v>
      </c>
      <c r="I27" s="73">
        <v>0.248</v>
      </c>
      <c r="J27" s="172">
        <v>7.5999999999999998E-2</v>
      </c>
      <c r="K27" s="173">
        <v>0.17699999999999999</v>
      </c>
      <c r="L27" s="137">
        <f t="shared" si="0"/>
        <v>0.248</v>
      </c>
      <c r="M27" s="2"/>
      <c r="N27" s="133"/>
    </row>
    <row r="28" spans="1:14" ht="15" customHeight="1" x14ac:dyDescent="0.25">
      <c r="A28" s="81" t="s">
        <v>17</v>
      </c>
      <c r="B28" s="81">
        <v>7759</v>
      </c>
      <c r="C28" s="72" t="s">
        <v>19</v>
      </c>
      <c r="D28" s="173">
        <v>0.13800000000000001</v>
      </c>
      <c r="E28" s="173">
        <v>2.3E-2</v>
      </c>
      <c r="F28" s="173">
        <v>0.16900000000000001</v>
      </c>
      <c r="G28" s="173">
        <v>0.23799999999999999</v>
      </c>
      <c r="H28" s="144">
        <v>0.155</v>
      </c>
      <c r="I28" s="73">
        <v>0.214</v>
      </c>
      <c r="J28" s="172">
        <v>0.122</v>
      </c>
      <c r="K28" s="173">
        <v>0.252</v>
      </c>
      <c r="L28" s="137">
        <f t="shared" si="0"/>
        <v>0.252</v>
      </c>
      <c r="M28" s="2"/>
      <c r="N28" s="133"/>
    </row>
    <row r="29" spans="1:14" ht="15" customHeight="1" x14ac:dyDescent="0.25">
      <c r="A29" s="81" t="s">
        <v>17</v>
      </c>
      <c r="B29" s="81">
        <v>7759</v>
      </c>
      <c r="C29" s="72" t="s">
        <v>20</v>
      </c>
      <c r="D29" s="173">
        <v>0.128</v>
      </c>
      <c r="E29" s="173">
        <v>2.4E-2</v>
      </c>
      <c r="F29" s="173">
        <v>0.158</v>
      </c>
      <c r="G29" s="173">
        <v>0.22800000000000001</v>
      </c>
      <c r="H29" s="144">
        <v>0.14199999999999999</v>
      </c>
      <c r="I29" s="73">
        <v>0.17299999999999999</v>
      </c>
      <c r="J29" s="172">
        <v>0.11600000000000001</v>
      </c>
      <c r="K29" s="172">
        <v>0.23599999999999999</v>
      </c>
      <c r="L29" s="137">
        <f t="shared" si="0"/>
        <v>0.23599999999999999</v>
      </c>
      <c r="M29" s="2"/>
      <c r="N29" s="133"/>
    </row>
    <row r="30" spans="1:14" ht="15" customHeight="1" x14ac:dyDescent="0.25">
      <c r="A30" s="81" t="s">
        <v>17</v>
      </c>
      <c r="B30" s="81">
        <v>7759</v>
      </c>
      <c r="C30" s="72" t="s">
        <v>21</v>
      </c>
      <c r="D30" s="173">
        <v>0.106</v>
      </c>
      <c r="E30" s="173">
        <v>3.6999999999999998E-2</v>
      </c>
      <c r="F30" s="173">
        <v>8.7999999999999995E-2</v>
      </c>
      <c r="G30" s="173">
        <v>0.184</v>
      </c>
      <c r="H30" s="144">
        <v>0.151</v>
      </c>
      <c r="I30" s="73">
        <v>0.25800000000000001</v>
      </c>
      <c r="J30" s="172">
        <v>0.13900000000000001</v>
      </c>
      <c r="K30" s="173">
        <v>0.2</v>
      </c>
      <c r="L30" s="137">
        <f t="shared" si="0"/>
        <v>0.25800000000000001</v>
      </c>
      <c r="M30" s="2"/>
      <c r="N30" s="133"/>
    </row>
    <row r="31" spans="1:14" ht="15" customHeight="1" x14ac:dyDescent="0.25">
      <c r="A31" s="81" t="s">
        <v>22</v>
      </c>
      <c r="B31" s="81">
        <v>6113</v>
      </c>
      <c r="C31" s="72">
        <v>1</v>
      </c>
      <c r="D31" s="173">
        <v>2782.4380000000001</v>
      </c>
      <c r="E31" s="173">
        <v>2433.962</v>
      </c>
      <c r="F31" s="173">
        <v>2391.0720000000001</v>
      </c>
      <c r="G31" s="173">
        <v>1807.1859999999999</v>
      </c>
      <c r="H31" s="144">
        <v>2201.7660000000001</v>
      </c>
      <c r="I31" s="73">
        <v>1804.202</v>
      </c>
      <c r="J31" s="172">
        <v>1070.4880000000001</v>
      </c>
      <c r="K31" s="173">
        <v>1039.3</v>
      </c>
      <c r="L31" s="137">
        <f t="shared" si="0"/>
        <v>2782.4380000000001</v>
      </c>
      <c r="M31" s="2"/>
      <c r="N31" s="133"/>
    </row>
    <row r="32" spans="1:14" ht="15" customHeight="1" x14ac:dyDescent="0.25">
      <c r="A32" s="81" t="s">
        <v>22</v>
      </c>
      <c r="B32" s="81">
        <v>6113</v>
      </c>
      <c r="C32" s="72">
        <v>2</v>
      </c>
      <c r="D32" s="173">
        <v>1764.098</v>
      </c>
      <c r="E32" s="173">
        <v>2259.7930000000001</v>
      </c>
      <c r="F32" s="173">
        <v>2181.6239999999998</v>
      </c>
      <c r="G32" s="173">
        <v>2339.9290000000001</v>
      </c>
      <c r="H32" s="144">
        <v>2049.4679999999998</v>
      </c>
      <c r="I32" s="73">
        <v>1902.748</v>
      </c>
      <c r="J32" s="172">
        <v>1461.9690000000001</v>
      </c>
      <c r="K32" s="173">
        <v>1413.848</v>
      </c>
      <c r="L32" s="137">
        <f t="shared" si="0"/>
        <v>2339.9290000000001</v>
      </c>
      <c r="M32" s="2"/>
      <c r="N32" s="133"/>
    </row>
    <row r="33" spans="1:14" ht="15" customHeight="1" x14ac:dyDescent="0.25">
      <c r="A33" s="81" t="s">
        <v>22</v>
      </c>
      <c r="B33" s="81">
        <v>6113</v>
      </c>
      <c r="C33" s="72">
        <v>3</v>
      </c>
      <c r="D33" s="173">
        <v>2588.6570000000002</v>
      </c>
      <c r="E33" s="173">
        <v>2349.96</v>
      </c>
      <c r="F33" s="173">
        <v>1704.56</v>
      </c>
      <c r="G33" s="173">
        <v>2113.837</v>
      </c>
      <c r="H33" s="144">
        <v>1871.692</v>
      </c>
      <c r="I33" s="73">
        <v>1980.28</v>
      </c>
      <c r="J33" s="172">
        <v>772.09400000000005</v>
      </c>
      <c r="K33" s="173">
        <v>1046.7570000000001</v>
      </c>
      <c r="L33" s="137">
        <f t="shared" si="0"/>
        <v>2588.6570000000002</v>
      </c>
      <c r="M33" s="2"/>
      <c r="N33" s="133"/>
    </row>
    <row r="34" spans="1:14" ht="15" customHeight="1" x14ac:dyDescent="0.25">
      <c r="A34" s="81" t="s">
        <v>22</v>
      </c>
      <c r="B34" s="81">
        <v>6113</v>
      </c>
      <c r="C34" s="72">
        <v>4</v>
      </c>
      <c r="D34" s="173">
        <v>3646.9740000000002</v>
      </c>
      <c r="E34" s="173">
        <v>2918.0120000000002</v>
      </c>
      <c r="F34" s="173">
        <v>3440.3890000000001</v>
      </c>
      <c r="G34" s="173">
        <v>3206.8440000000001</v>
      </c>
      <c r="H34" s="144">
        <v>3194.1179999999999</v>
      </c>
      <c r="I34" s="73">
        <v>3486.3609999999999</v>
      </c>
      <c r="J34" s="172">
        <v>2092.6219999999998</v>
      </c>
      <c r="K34" s="173">
        <v>3435.1770000000001</v>
      </c>
      <c r="L34" s="137">
        <f t="shared" si="0"/>
        <v>3646.9740000000002</v>
      </c>
      <c r="M34" s="2"/>
      <c r="N34" s="133"/>
    </row>
    <row r="35" spans="1:14" ht="15" customHeight="1" x14ac:dyDescent="0.25">
      <c r="A35" s="81" t="s">
        <v>22</v>
      </c>
      <c r="B35" s="81">
        <v>6113</v>
      </c>
      <c r="C35" s="72">
        <v>5</v>
      </c>
      <c r="D35" s="173">
        <v>9886.9580000000005</v>
      </c>
      <c r="E35" s="173">
        <v>12093.664000000001</v>
      </c>
      <c r="F35" s="173">
        <v>6380.3990000000003</v>
      </c>
      <c r="G35" s="173">
        <v>5494.9390000000003</v>
      </c>
      <c r="H35" s="144">
        <v>4330.9809999999998</v>
      </c>
      <c r="I35" s="73">
        <v>7039.3109999999997</v>
      </c>
      <c r="J35" s="172">
        <v>4269.1509999999998</v>
      </c>
      <c r="K35" s="173">
        <v>6458.2479999999996</v>
      </c>
      <c r="L35" s="137">
        <f t="shared" si="0"/>
        <v>12093.664000000001</v>
      </c>
      <c r="M35" s="2"/>
      <c r="N35" s="133"/>
    </row>
    <row r="36" spans="1:14" ht="15" customHeight="1" x14ac:dyDescent="0.25">
      <c r="A36" s="81" t="s">
        <v>23</v>
      </c>
      <c r="B36" s="81">
        <v>7763</v>
      </c>
      <c r="C36" s="72">
        <v>1</v>
      </c>
      <c r="D36" s="173">
        <v>8.2000000000000003E-2</v>
      </c>
      <c r="E36" s="173">
        <v>0.06</v>
      </c>
      <c r="F36" s="173">
        <v>0.16500000000000001</v>
      </c>
      <c r="G36" s="173">
        <v>0.13600000000000001</v>
      </c>
      <c r="H36" s="144">
        <v>0.252</v>
      </c>
      <c r="I36" s="73">
        <v>0.30399999999999999</v>
      </c>
      <c r="J36" s="172">
        <v>0.23100000000000001</v>
      </c>
      <c r="K36" s="173">
        <v>0.23</v>
      </c>
      <c r="L36" s="137">
        <f t="shared" si="0"/>
        <v>0.30399999999999999</v>
      </c>
      <c r="M36" s="2"/>
      <c r="N36" s="133"/>
    </row>
    <row r="37" spans="1:14" ht="15" customHeight="1" x14ac:dyDescent="0.25">
      <c r="A37" s="81" t="s">
        <v>23</v>
      </c>
      <c r="B37" s="81">
        <v>7763</v>
      </c>
      <c r="C37" s="72">
        <v>2</v>
      </c>
      <c r="D37" s="173">
        <v>8.1000000000000003E-2</v>
      </c>
      <c r="E37" s="173">
        <v>5.8000000000000003E-2</v>
      </c>
      <c r="F37" s="173">
        <v>0.17899999999999999</v>
      </c>
      <c r="G37" s="173">
        <v>0.185</v>
      </c>
      <c r="H37" s="144">
        <v>0.28100000000000003</v>
      </c>
      <c r="I37" s="73">
        <v>0.311</v>
      </c>
      <c r="J37" s="172">
        <v>0.27100000000000002</v>
      </c>
      <c r="K37" s="173">
        <v>0.32800000000000001</v>
      </c>
      <c r="L37" s="137">
        <f t="shared" si="0"/>
        <v>0.32800000000000001</v>
      </c>
      <c r="M37" s="2"/>
      <c r="N37" s="133"/>
    </row>
    <row r="38" spans="1:14" ht="15" customHeight="1" x14ac:dyDescent="0.25">
      <c r="A38" s="81" t="s">
        <v>23</v>
      </c>
      <c r="B38" s="81">
        <v>7763</v>
      </c>
      <c r="C38" s="72">
        <v>3</v>
      </c>
      <c r="D38" s="173">
        <v>7.6999999999999999E-2</v>
      </c>
      <c r="E38" s="173">
        <v>5.8000000000000003E-2</v>
      </c>
      <c r="F38" s="173">
        <v>0.13700000000000001</v>
      </c>
      <c r="G38" s="173">
        <v>0.16500000000000001</v>
      </c>
      <c r="H38" s="144">
        <v>0.214</v>
      </c>
      <c r="I38" s="73">
        <v>0.314</v>
      </c>
      <c r="J38" s="172">
        <v>0.27300000000000002</v>
      </c>
      <c r="K38" s="173">
        <v>0.31900000000000001</v>
      </c>
      <c r="L38" s="137">
        <f t="shared" si="0"/>
        <v>0.31900000000000001</v>
      </c>
      <c r="M38" s="2"/>
      <c r="N38" s="133"/>
    </row>
    <row r="39" spans="1:14" ht="15" customHeight="1" x14ac:dyDescent="0.25">
      <c r="A39" s="81" t="s">
        <v>24</v>
      </c>
      <c r="B39" s="81">
        <v>7948</v>
      </c>
      <c r="C39" s="72">
        <v>1</v>
      </c>
      <c r="D39" s="173">
        <v>1.6E-2</v>
      </c>
      <c r="E39" s="173">
        <v>0.02</v>
      </c>
      <c r="F39" s="173">
        <v>1.7000000000000001E-2</v>
      </c>
      <c r="G39" s="173">
        <v>2.1000000000000001E-2</v>
      </c>
      <c r="H39" s="144">
        <v>1.7000000000000001E-2</v>
      </c>
      <c r="I39" s="73">
        <v>6.8000000000000005E-2</v>
      </c>
      <c r="J39" s="172">
        <v>0.02</v>
      </c>
      <c r="K39" s="173">
        <v>3.3000000000000002E-2</v>
      </c>
      <c r="L39" s="137">
        <f t="shared" si="0"/>
        <v>6.8000000000000005E-2</v>
      </c>
      <c r="M39" s="2"/>
      <c r="N39" s="133"/>
    </row>
    <row r="40" spans="1:14" ht="15" customHeight="1" x14ac:dyDescent="0.25">
      <c r="A40" s="81" t="s">
        <v>24</v>
      </c>
      <c r="B40" s="81">
        <v>7948</v>
      </c>
      <c r="C40" s="72">
        <v>2</v>
      </c>
      <c r="D40" s="173">
        <v>1.7999999999999999E-2</v>
      </c>
      <c r="E40" s="173">
        <v>2.1000000000000001E-2</v>
      </c>
      <c r="F40" s="173">
        <v>1.2E-2</v>
      </c>
      <c r="G40" s="173">
        <v>1.7999999999999999E-2</v>
      </c>
      <c r="H40" s="144">
        <v>1.9E-2</v>
      </c>
      <c r="I40" s="73">
        <v>7.8E-2</v>
      </c>
      <c r="J40" s="172">
        <v>2.5000000000000001E-2</v>
      </c>
      <c r="K40" s="173">
        <v>3.1E-2</v>
      </c>
      <c r="L40" s="137">
        <f t="shared" si="0"/>
        <v>7.8E-2</v>
      </c>
      <c r="M40" s="2"/>
      <c r="N40" s="133"/>
    </row>
    <row r="41" spans="1:14" ht="15" customHeight="1" x14ac:dyDescent="0.25">
      <c r="A41" s="81" t="s">
        <v>24</v>
      </c>
      <c r="B41" s="81">
        <v>7948</v>
      </c>
      <c r="C41" s="72">
        <v>3</v>
      </c>
      <c r="D41" s="173">
        <v>1.4E-2</v>
      </c>
      <c r="E41" s="173">
        <v>1.6E-2</v>
      </c>
      <c r="F41" s="173">
        <v>1.0999999999999999E-2</v>
      </c>
      <c r="G41" s="173">
        <v>1.9E-2</v>
      </c>
      <c r="H41" s="144">
        <v>1.7999999999999999E-2</v>
      </c>
      <c r="I41" s="73">
        <v>7.0000000000000007E-2</v>
      </c>
      <c r="J41" s="172">
        <v>2.1999999999999999E-2</v>
      </c>
      <c r="K41" s="173">
        <v>2.7E-2</v>
      </c>
      <c r="L41" s="137">
        <f t="shared" si="0"/>
        <v>7.0000000000000007E-2</v>
      </c>
      <c r="M41" s="2"/>
      <c r="N41" s="133"/>
    </row>
    <row r="42" spans="1:14" ht="15" customHeight="1" x14ac:dyDescent="0.25">
      <c r="A42" s="81" t="s">
        <v>24</v>
      </c>
      <c r="B42" s="81">
        <v>7948</v>
      </c>
      <c r="C42" s="72">
        <v>4</v>
      </c>
      <c r="D42" s="173">
        <v>1.0999999999999999E-2</v>
      </c>
      <c r="E42" s="173">
        <v>1.6E-2</v>
      </c>
      <c r="F42" s="173">
        <v>8.9999999999999993E-3</v>
      </c>
      <c r="G42" s="173">
        <v>1.7999999999999999E-2</v>
      </c>
      <c r="H42" s="144">
        <v>1.7999999999999999E-2</v>
      </c>
      <c r="I42" s="73">
        <v>7.0999999999999994E-2</v>
      </c>
      <c r="J42" s="172">
        <v>2.1999999999999999E-2</v>
      </c>
      <c r="K42" s="173">
        <v>0.03</v>
      </c>
      <c r="L42" s="137">
        <f t="shared" si="0"/>
        <v>7.0999999999999994E-2</v>
      </c>
      <c r="M42" s="2"/>
      <c r="N42" s="133"/>
    </row>
    <row r="43" spans="1:14" ht="15" customHeight="1" x14ac:dyDescent="0.25">
      <c r="A43" s="81" t="s">
        <v>24</v>
      </c>
      <c r="B43" s="81">
        <v>7948</v>
      </c>
      <c r="C43" s="72">
        <v>5</v>
      </c>
      <c r="D43" s="173">
        <v>0.01</v>
      </c>
      <c r="E43" s="173">
        <v>1.2999999999999999E-2</v>
      </c>
      <c r="F43" s="173">
        <v>6.0000000000000001E-3</v>
      </c>
      <c r="G43" s="173">
        <v>1.6E-2</v>
      </c>
      <c r="H43" s="144">
        <v>2.8000000000000001E-2</v>
      </c>
      <c r="I43" s="73">
        <v>8.4000000000000005E-2</v>
      </c>
      <c r="J43" s="172">
        <v>2.1000000000000001E-2</v>
      </c>
      <c r="K43" s="173">
        <v>2.9000000000000001E-2</v>
      </c>
      <c r="L43" s="137">
        <f t="shared" si="0"/>
        <v>8.4000000000000005E-2</v>
      </c>
      <c r="M43" s="2"/>
      <c r="N43" s="133"/>
    </row>
    <row r="44" spans="1:14" ht="15" customHeight="1" x14ac:dyDescent="0.25">
      <c r="A44" s="81" t="s">
        <v>24</v>
      </c>
      <c r="B44" s="81">
        <v>7948</v>
      </c>
      <c r="C44" s="72">
        <v>6</v>
      </c>
      <c r="D44" s="173">
        <v>8.9999999999999993E-3</v>
      </c>
      <c r="E44" s="173">
        <v>1.2999999999999999E-2</v>
      </c>
      <c r="F44" s="173">
        <v>7.0000000000000001E-3</v>
      </c>
      <c r="G44" s="173">
        <v>2.5999999999999999E-2</v>
      </c>
      <c r="H44" s="144">
        <v>3.2000000000000001E-2</v>
      </c>
      <c r="I44" s="73">
        <v>9.1999999999999998E-2</v>
      </c>
      <c r="J44" s="172">
        <v>2.3E-2</v>
      </c>
      <c r="K44" s="173">
        <v>2.7E-2</v>
      </c>
      <c r="L44" s="137">
        <f t="shared" si="0"/>
        <v>9.1999999999999998E-2</v>
      </c>
      <c r="M44" s="2"/>
      <c r="N44" s="133"/>
    </row>
    <row r="45" spans="1:14" s="133" customFormat="1" ht="15" customHeight="1" x14ac:dyDescent="0.25">
      <c r="A45" s="81" t="s">
        <v>132</v>
      </c>
      <c r="B45" s="81">
        <v>991</v>
      </c>
      <c r="C45" s="84" t="s">
        <v>18</v>
      </c>
      <c r="D45" s="173"/>
      <c r="E45" s="173"/>
      <c r="F45" s="173"/>
      <c r="G45" s="173"/>
      <c r="H45" s="144"/>
      <c r="I45" s="172">
        <v>3.0129999999999999</v>
      </c>
      <c r="J45" s="172">
        <v>5.0830000000000002</v>
      </c>
      <c r="K45" s="173">
        <v>4.9850000000000003</v>
      </c>
      <c r="L45" s="137">
        <f t="shared" si="0"/>
        <v>5.0830000000000002</v>
      </c>
      <c r="M45" s="95"/>
    </row>
    <row r="46" spans="1:14" s="133" customFormat="1" ht="15" customHeight="1" x14ac:dyDescent="0.25">
      <c r="A46" s="81" t="s">
        <v>132</v>
      </c>
      <c r="B46" s="81">
        <v>991</v>
      </c>
      <c r="C46" s="84" t="s">
        <v>19</v>
      </c>
      <c r="D46" s="173"/>
      <c r="E46" s="173"/>
      <c r="F46" s="173"/>
      <c r="G46" s="173"/>
      <c r="H46" s="144"/>
      <c r="I46" s="175">
        <v>2.637</v>
      </c>
      <c r="J46" s="172">
        <v>5.24</v>
      </c>
      <c r="K46" s="173">
        <v>4.99</v>
      </c>
      <c r="L46" s="137">
        <f t="shared" si="0"/>
        <v>5.24</v>
      </c>
      <c r="M46" s="95"/>
    </row>
    <row r="47" spans="1:14" ht="15" customHeight="1" x14ac:dyDescent="0.25">
      <c r="A47" s="81" t="s">
        <v>133</v>
      </c>
      <c r="B47" s="81">
        <v>990</v>
      </c>
      <c r="C47" s="72">
        <v>50</v>
      </c>
      <c r="D47" s="173">
        <v>13323.666999999999</v>
      </c>
      <c r="E47" s="173">
        <v>13174.721</v>
      </c>
      <c r="F47" s="173">
        <v>6850.6090000000004</v>
      </c>
      <c r="G47" s="173">
        <v>1.2470000000000001</v>
      </c>
      <c r="H47" s="144">
        <v>0.45500000000000002</v>
      </c>
      <c r="I47" s="73">
        <v>0.34</v>
      </c>
      <c r="J47" s="172">
        <v>0.32200000000000001</v>
      </c>
      <c r="K47" s="173">
        <v>0.61699999999999999</v>
      </c>
      <c r="L47" s="137">
        <f t="shared" si="0"/>
        <v>13323.666999999999</v>
      </c>
      <c r="M47" s="2"/>
      <c r="N47" s="133"/>
    </row>
    <row r="48" spans="1:14" ht="15" customHeight="1" x14ac:dyDescent="0.25">
      <c r="A48" s="81" t="s">
        <v>133</v>
      </c>
      <c r="B48" s="81">
        <v>990</v>
      </c>
      <c r="C48" s="72">
        <v>60</v>
      </c>
      <c r="D48" s="173">
        <v>12603.184999999999</v>
      </c>
      <c r="E48" s="173">
        <v>13197.281999999999</v>
      </c>
      <c r="F48" s="173">
        <v>5826.85</v>
      </c>
      <c r="G48" s="173">
        <v>1.1200000000000001</v>
      </c>
      <c r="H48" s="144">
        <v>0.39900000000000002</v>
      </c>
      <c r="I48" s="73">
        <v>0.29799999999999999</v>
      </c>
      <c r="J48" s="172">
        <v>0.33800000000000002</v>
      </c>
      <c r="K48" s="173">
        <v>0.66500000000000004</v>
      </c>
      <c r="L48" s="137">
        <f t="shared" si="0"/>
        <v>13197.281999999999</v>
      </c>
      <c r="M48" s="2"/>
      <c r="N48" s="133"/>
    </row>
    <row r="49" spans="1:14" ht="15" customHeight="1" x14ac:dyDescent="0.25">
      <c r="A49" s="81" t="s">
        <v>133</v>
      </c>
      <c r="B49" s="81">
        <v>990</v>
      </c>
      <c r="C49" s="72">
        <v>70</v>
      </c>
      <c r="D49" s="173">
        <v>2046.319</v>
      </c>
      <c r="E49" s="173">
        <v>3482.3020000000001</v>
      </c>
      <c r="F49" s="173">
        <v>2251.1309999999999</v>
      </c>
      <c r="G49" s="173">
        <v>271.298</v>
      </c>
      <c r="H49" s="144">
        <v>2.2829999999999999</v>
      </c>
      <c r="I49" s="73">
        <v>2.7759999999999998</v>
      </c>
      <c r="J49" s="172">
        <v>2.3719999999999999</v>
      </c>
      <c r="K49" s="173">
        <v>3.3210000000000002</v>
      </c>
      <c r="L49" s="137">
        <f t="shared" si="0"/>
        <v>3482.3020000000001</v>
      </c>
      <c r="M49" s="2"/>
      <c r="N49" s="133"/>
    </row>
    <row r="50" spans="1:14" ht="15" customHeight="1" x14ac:dyDescent="0.25">
      <c r="A50" s="81" t="s">
        <v>133</v>
      </c>
      <c r="B50" s="81">
        <v>990</v>
      </c>
      <c r="C50" s="72" t="s">
        <v>21</v>
      </c>
      <c r="D50" s="173">
        <v>0.23</v>
      </c>
      <c r="E50" s="173">
        <v>0.315</v>
      </c>
      <c r="F50" s="173">
        <v>0.223</v>
      </c>
      <c r="G50" s="173">
        <v>0.254</v>
      </c>
      <c r="H50" s="144">
        <v>0.20899999999999999</v>
      </c>
      <c r="I50" s="73">
        <v>0.39100000000000001</v>
      </c>
      <c r="J50" s="172">
        <v>8.5999999999999993E-2</v>
      </c>
      <c r="K50" s="173">
        <v>0.17399999999999999</v>
      </c>
      <c r="L50" s="137">
        <f t="shared" si="0"/>
        <v>0.39100000000000001</v>
      </c>
      <c r="M50" s="2"/>
      <c r="N50" s="133"/>
    </row>
    <row r="51" spans="1:14" ht="15" customHeight="1" x14ac:dyDescent="0.25">
      <c r="A51" s="81" t="s">
        <v>133</v>
      </c>
      <c r="B51" s="81">
        <v>990</v>
      </c>
      <c r="C51" s="72" t="s">
        <v>25</v>
      </c>
      <c r="D51" s="173">
        <v>0.25</v>
      </c>
      <c r="E51" s="173">
        <v>0.34499999999999997</v>
      </c>
      <c r="F51" s="173">
        <v>0.23200000000000001</v>
      </c>
      <c r="G51" s="173">
        <v>0.27</v>
      </c>
      <c r="H51" s="144">
        <v>0.17699999999999999</v>
      </c>
      <c r="I51" s="73">
        <v>0.39400000000000002</v>
      </c>
      <c r="J51" s="172">
        <v>0.109</v>
      </c>
      <c r="K51" s="173">
        <v>0.157</v>
      </c>
      <c r="L51" s="137">
        <f t="shared" si="0"/>
        <v>0.39400000000000002</v>
      </c>
      <c r="M51" s="2"/>
      <c r="N51" s="133"/>
    </row>
    <row r="52" spans="1:14" ht="15" customHeight="1" x14ac:dyDescent="0.25">
      <c r="A52" s="81" t="s">
        <v>133</v>
      </c>
      <c r="B52" s="81">
        <v>990</v>
      </c>
      <c r="C52" s="72" t="s">
        <v>26</v>
      </c>
      <c r="D52" s="173">
        <v>0.217</v>
      </c>
      <c r="E52" s="173">
        <v>0.188</v>
      </c>
      <c r="F52" s="173">
        <v>0.68700000000000006</v>
      </c>
      <c r="G52" s="173">
        <v>0.54900000000000004</v>
      </c>
      <c r="H52" s="144">
        <v>0.77300000000000002</v>
      </c>
      <c r="I52" s="73">
        <v>0.46400000000000002</v>
      </c>
      <c r="J52" s="172">
        <v>0.35899999999999999</v>
      </c>
      <c r="K52" s="173">
        <v>0.52400000000000002</v>
      </c>
      <c r="L52" s="137">
        <f t="shared" si="0"/>
        <v>0.77300000000000002</v>
      </c>
      <c r="M52" s="2"/>
      <c r="N52" s="133"/>
    </row>
    <row r="53" spans="1:14" ht="15" customHeight="1" x14ac:dyDescent="0.25">
      <c r="A53" s="81" t="s">
        <v>134</v>
      </c>
      <c r="B53" s="81">
        <v>994</v>
      </c>
      <c r="C53" s="72">
        <v>1</v>
      </c>
      <c r="D53" s="173">
        <v>14395.304</v>
      </c>
      <c r="E53" s="173">
        <v>18002.096000000001</v>
      </c>
      <c r="F53" s="173">
        <v>6666.0360000000001</v>
      </c>
      <c r="G53" s="173">
        <v>1249.1179999999999</v>
      </c>
      <c r="H53" s="144">
        <v>537.19399999999996</v>
      </c>
      <c r="I53" s="73">
        <v>626.01599999999996</v>
      </c>
      <c r="J53" s="172">
        <v>583.32399999999996</v>
      </c>
      <c r="K53" s="173">
        <v>230.238</v>
      </c>
      <c r="L53" s="137">
        <f t="shared" si="0"/>
        <v>18002.096000000001</v>
      </c>
      <c r="N53" s="133"/>
    </row>
    <row r="54" spans="1:14" ht="15" customHeight="1" x14ac:dyDescent="0.25">
      <c r="A54" s="81" t="s">
        <v>134</v>
      </c>
      <c r="B54" s="81">
        <v>994</v>
      </c>
      <c r="C54" s="72">
        <v>2</v>
      </c>
      <c r="D54" s="173">
        <v>8129.4539999999997</v>
      </c>
      <c r="E54" s="173">
        <v>30458.688999999998</v>
      </c>
      <c r="F54" s="173">
        <v>11819.094999999999</v>
      </c>
      <c r="G54" s="173">
        <v>3083.3870000000002</v>
      </c>
      <c r="H54" s="144">
        <v>1311.4670000000001</v>
      </c>
      <c r="I54" s="73">
        <v>785.80899999999997</v>
      </c>
      <c r="J54" s="172">
        <v>1160.6410000000001</v>
      </c>
      <c r="K54" s="173">
        <v>631.52</v>
      </c>
      <c r="L54" s="137">
        <f t="shared" si="0"/>
        <v>30458.688999999998</v>
      </c>
      <c r="N54" s="133"/>
    </row>
    <row r="55" spans="1:14" ht="15" customHeight="1" x14ac:dyDescent="0.25">
      <c r="A55" s="81" t="s">
        <v>134</v>
      </c>
      <c r="B55" s="81">
        <v>994</v>
      </c>
      <c r="C55" s="72">
        <v>3</v>
      </c>
      <c r="D55" s="173">
        <v>6382.77</v>
      </c>
      <c r="E55" s="173">
        <v>9473.348</v>
      </c>
      <c r="F55" s="173">
        <v>4432.3270000000002</v>
      </c>
      <c r="G55" s="173">
        <v>5094.1930000000002</v>
      </c>
      <c r="H55" s="144">
        <v>3230.739</v>
      </c>
      <c r="I55" s="73">
        <v>2324.4290000000001</v>
      </c>
      <c r="J55" s="172">
        <v>2374.7660000000001</v>
      </c>
      <c r="K55" s="173">
        <v>1392.7329999999999</v>
      </c>
      <c r="L55" s="137">
        <f t="shared" si="0"/>
        <v>9473.348</v>
      </c>
      <c r="N55" s="133"/>
    </row>
    <row r="56" spans="1:14" ht="15" customHeight="1" x14ac:dyDescent="0.25">
      <c r="A56" s="81" t="s">
        <v>134</v>
      </c>
      <c r="B56" s="81">
        <v>994</v>
      </c>
      <c r="C56" s="72">
        <v>4</v>
      </c>
      <c r="D56" s="173">
        <v>4848.3530000000001</v>
      </c>
      <c r="E56" s="173">
        <v>8317.7180000000008</v>
      </c>
      <c r="F56" s="173">
        <v>4719.9809999999998</v>
      </c>
      <c r="G56" s="173">
        <v>3410.8150000000001</v>
      </c>
      <c r="H56" s="144">
        <v>2887.4780000000001</v>
      </c>
      <c r="I56" s="73">
        <v>2833.5549999999998</v>
      </c>
      <c r="J56" s="172">
        <v>2467.27</v>
      </c>
      <c r="K56" s="173">
        <v>2093.7910000000002</v>
      </c>
      <c r="L56" s="137">
        <f t="shared" si="0"/>
        <v>8317.7180000000008</v>
      </c>
      <c r="M56" s="2"/>
      <c r="N56" s="133"/>
    </row>
    <row r="57" spans="1:14" ht="15" customHeight="1" x14ac:dyDescent="0.25">
      <c r="A57" s="81" t="s">
        <v>27</v>
      </c>
      <c r="B57" s="81">
        <v>55502</v>
      </c>
      <c r="C57" s="72">
        <v>1</v>
      </c>
      <c r="D57" s="173">
        <v>1.4510000000000001</v>
      </c>
      <c r="E57" s="73">
        <v>1.966</v>
      </c>
      <c r="F57" s="173">
        <v>3.7269999999999999</v>
      </c>
      <c r="G57" s="173">
        <v>4.3550000000000004</v>
      </c>
      <c r="H57" s="144">
        <v>3.8340000000000001</v>
      </c>
      <c r="I57" s="73">
        <v>3.6909999999999998</v>
      </c>
      <c r="J57" s="172">
        <v>4.6689999999999996</v>
      </c>
      <c r="K57" s="173">
        <v>4.7060000000000004</v>
      </c>
      <c r="L57" s="137">
        <f t="shared" ref="L57:L111" si="1">MAX(D57:K57)</f>
        <v>4.7060000000000004</v>
      </c>
      <c r="M57" s="2"/>
      <c r="N57" s="133"/>
    </row>
    <row r="58" spans="1:14" ht="15" customHeight="1" x14ac:dyDescent="0.25">
      <c r="A58" s="81" t="s">
        <v>27</v>
      </c>
      <c r="B58" s="81">
        <v>55502</v>
      </c>
      <c r="C58" s="72">
        <v>2</v>
      </c>
      <c r="D58" s="173">
        <v>1.454</v>
      </c>
      <c r="E58" s="73">
        <v>1.9059999999999999</v>
      </c>
      <c r="F58" s="173">
        <v>3.5489999999999999</v>
      </c>
      <c r="G58" s="173">
        <v>4.1310000000000002</v>
      </c>
      <c r="H58" s="144">
        <v>3.931</v>
      </c>
      <c r="I58" s="73">
        <v>3.7130000000000001</v>
      </c>
      <c r="J58" s="172">
        <v>4.6749999999999998</v>
      </c>
      <c r="K58" s="173">
        <v>4.6760000000000002</v>
      </c>
      <c r="L58" s="137">
        <f t="shared" si="1"/>
        <v>4.6760000000000002</v>
      </c>
      <c r="M58" s="2"/>
      <c r="N58" s="133"/>
    </row>
    <row r="59" spans="1:14" ht="15" customHeight="1" x14ac:dyDescent="0.25">
      <c r="A59" s="81" t="s">
        <v>27</v>
      </c>
      <c r="B59" s="81">
        <v>55502</v>
      </c>
      <c r="C59" s="72">
        <v>3</v>
      </c>
      <c r="D59" s="173">
        <v>1.468</v>
      </c>
      <c r="E59" s="73">
        <v>1.8480000000000001</v>
      </c>
      <c r="F59" s="173">
        <v>3.754</v>
      </c>
      <c r="G59" s="173">
        <v>4.0730000000000004</v>
      </c>
      <c r="H59" s="144">
        <v>4.1059999999999999</v>
      </c>
      <c r="I59" s="73">
        <v>4.149</v>
      </c>
      <c r="J59" s="172">
        <v>4.0449999999999999</v>
      </c>
      <c r="K59" s="173">
        <v>4.7960000000000003</v>
      </c>
      <c r="L59" s="137">
        <f t="shared" si="1"/>
        <v>4.7960000000000003</v>
      </c>
      <c r="M59" s="2"/>
      <c r="N59" s="133"/>
    </row>
    <row r="60" spans="1:14" ht="15" customHeight="1" x14ac:dyDescent="0.25">
      <c r="A60" s="81" t="s">
        <v>27</v>
      </c>
      <c r="B60" s="81">
        <v>55502</v>
      </c>
      <c r="C60" s="72">
        <v>4</v>
      </c>
      <c r="D60" s="173">
        <v>1.464</v>
      </c>
      <c r="E60" s="73">
        <v>1.6739999999999999</v>
      </c>
      <c r="F60" s="173">
        <v>3.74</v>
      </c>
      <c r="G60" s="173">
        <v>4.1529999999999996</v>
      </c>
      <c r="H60" s="144">
        <v>4.0270000000000001</v>
      </c>
      <c r="I60" s="73">
        <v>4.194</v>
      </c>
      <c r="J60" s="172">
        <v>3.9809999999999999</v>
      </c>
      <c r="K60" s="173">
        <v>4.6829999999999998</v>
      </c>
      <c r="L60" s="137">
        <f t="shared" si="1"/>
        <v>4.6829999999999998</v>
      </c>
      <c r="M60" s="2"/>
      <c r="N60" s="133"/>
    </row>
    <row r="61" spans="1:14" ht="15" customHeight="1" x14ac:dyDescent="0.25">
      <c r="A61" s="81" t="s">
        <v>28</v>
      </c>
      <c r="B61" s="81">
        <v>6213</v>
      </c>
      <c r="C61" s="72" t="s">
        <v>15</v>
      </c>
      <c r="D61" s="173">
        <v>1590.8789999999999</v>
      </c>
      <c r="E61" s="73">
        <v>2023.2080000000001</v>
      </c>
      <c r="F61" s="173">
        <v>1229.261</v>
      </c>
      <c r="G61" s="173">
        <v>1814.1120000000001</v>
      </c>
      <c r="H61" s="144">
        <v>1126.4939999999999</v>
      </c>
      <c r="I61" s="73">
        <v>1999.1120000000001</v>
      </c>
      <c r="J61" s="172">
        <v>1672.2919999999999</v>
      </c>
      <c r="K61" s="173">
        <v>841.91399999999999</v>
      </c>
      <c r="L61" s="137">
        <f t="shared" si="1"/>
        <v>2023.2080000000001</v>
      </c>
      <c r="M61" s="2"/>
      <c r="N61" s="133"/>
    </row>
    <row r="62" spans="1:14" ht="15" customHeight="1" x14ac:dyDescent="0.25">
      <c r="A62" s="81" t="s">
        <v>28</v>
      </c>
      <c r="B62" s="81">
        <v>6213</v>
      </c>
      <c r="C62" s="72" t="s">
        <v>16</v>
      </c>
      <c r="D62" s="173">
        <v>1224.973</v>
      </c>
      <c r="E62" s="73">
        <v>1292.4159999999999</v>
      </c>
      <c r="F62" s="173">
        <v>1349.558</v>
      </c>
      <c r="G62" s="173">
        <v>1329.6969999999999</v>
      </c>
      <c r="H62" s="144">
        <v>1511.5920000000001</v>
      </c>
      <c r="I62" s="73">
        <v>1803.605</v>
      </c>
      <c r="J62" s="172">
        <v>1225.598</v>
      </c>
      <c r="K62" s="173">
        <v>745.96600000000001</v>
      </c>
      <c r="L62" s="137">
        <f t="shared" si="1"/>
        <v>1803.605</v>
      </c>
      <c r="M62" s="2"/>
      <c r="N62" s="133"/>
    </row>
    <row r="63" spans="1:14" ht="15" customHeight="1" x14ac:dyDescent="0.25">
      <c r="A63" s="81" t="s">
        <v>29</v>
      </c>
      <c r="B63" s="81">
        <v>997</v>
      </c>
      <c r="C63" s="72">
        <v>12</v>
      </c>
      <c r="D63" s="173">
        <v>10428.804</v>
      </c>
      <c r="E63" s="73">
        <v>15990.642</v>
      </c>
      <c r="F63" s="173">
        <v>10148.069</v>
      </c>
      <c r="G63" s="173">
        <v>1901.0319999999999</v>
      </c>
      <c r="H63" s="144">
        <v>601.351</v>
      </c>
      <c r="I63" s="73">
        <v>996.98400000000004</v>
      </c>
      <c r="J63" s="172">
        <v>485.25099999999998</v>
      </c>
      <c r="K63" s="173">
        <v>694.721</v>
      </c>
      <c r="L63" s="137">
        <f t="shared" si="1"/>
        <v>15990.642</v>
      </c>
      <c r="M63" s="2"/>
      <c r="N63" s="133"/>
    </row>
    <row r="64" spans="1:14" ht="15" customHeight="1" x14ac:dyDescent="0.25">
      <c r="A64" s="81" t="s">
        <v>30</v>
      </c>
      <c r="B64" s="81">
        <v>55229</v>
      </c>
      <c r="C64" s="72" t="s">
        <v>31</v>
      </c>
      <c r="D64" s="173">
        <v>3.2000000000000001E-2</v>
      </c>
      <c r="E64" s="73">
        <v>3.3000000000000002E-2</v>
      </c>
      <c r="F64" s="173">
        <v>3.6999999999999998E-2</v>
      </c>
      <c r="G64" s="173">
        <v>7.0999999999999994E-2</v>
      </c>
      <c r="H64" s="144">
        <v>0.71699999999999997</v>
      </c>
      <c r="I64" s="73">
        <v>0.11600000000000001</v>
      </c>
      <c r="J64" s="172">
        <v>5.0999999999999997E-2</v>
      </c>
      <c r="K64" s="173">
        <v>8.7999999999999995E-2</v>
      </c>
      <c r="L64" s="137">
        <f t="shared" si="1"/>
        <v>0.71699999999999997</v>
      </c>
      <c r="M64" s="2"/>
      <c r="N64" s="133"/>
    </row>
    <row r="65" spans="1:14" s="76" customFormat="1" ht="15" customHeight="1" x14ac:dyDescent="0.25">
      <c r="A65" s="81" t="s">
        <v>30</v>
      </c>
      <c r="B65" s="81">
        <v>55229</v>
      </c>
      <c r="C65" s="72" t="s">
        <v>32</v>
      </c>
      <c r="D65" s="173">
        <v>3.2000000000000001E-2</v>
      </c>
      <c r="E65" s="73">
        <v>3.5000000000000003E-2</v>
      </c>
      <c r="F65" s="173">
        <v>4.3999999999999997E-2</v>
      </c>
      <c r="G65" s="173">
        <v>3.3000000000000002E-2</v>
      </c>
      <c r="H65" s="144">
        <v>0.79200000000000004</v>
      </c>
      <c r="I65" s="73">
        <v>9.6000000000000002E-2</v>
      </c>
      <c r="J65" s="172">
        <v>0.13500000000000001</v>
      </c>
      <c r="K65" s="173">
        <v>0.10299999999999999</v>
      </c>
      <c r="L65" s="137">
        <f t="shared" si="1"/>
        <v>0.79200000000000004</v>
      </c>
      <c r="M65" s="77"/>
      <c r="N65" s="133"/>
    </row>
    <row r="66" spans="1:14" s="76" customFormat="1" ht="15" customHeight="1" x14ac:dyDescent="0.25">
      <c r="A66" s="81" t="s">
        <v>30</v>
      </c>
      <c r="B66" s="81">
        <v>55229</v>
      </c>
      <c r="C66" s="72" t="s">
        <v>33</v>
      </c>
      <c r="D66" s="173">
        <v>3.2000000000000001E-2</v>
      </c>
      <c r="E66" s="73">
        <v>3.4000000000000002E-2</v>
      </c>
      <c r="F66" s="173">
        <v>3.9E-2</v>
      </c>
      <c r="G66" s="173">
        <v>6.4000000000000001E-2</v>
      </c>
      <c r="H66" s="144">
        <v>0.47099999999999997</v>
      </c>
      <c r="I66" s="73">
        <v>0.12</v>
      </c>
      <c r="J66" s="172">
        <v>7.3999999999999996E-2</v>
      </c>
      <c r="K66" s="173">
        <v>6.7000000000000004E-2</v>
      </c>
      <c r="L66" s="137">
        <f t="shared" si="1"/>
        <v>0.47099999999999997</v>
      </c>
      <c r="M66" s="77"/>
      <c r="N66" s="133"/>
    </row>
    <row r="67" spans="1:14" ht="15" customHeight="1" x14ac:dyDescent="0.25">
      <c r="A67" s="81" t="s">
        <v>30</v>
      </c>
      <c r="B67" s="81">
        <v>55229</v>
      </c>
      <c r="C67" s="72" t="s">
        <v>34</v>
      </c>
      <c r="D67" s="173">
        <v>3.2000000000000001E-2</v>
      </c>
      <c r="E67" s="73">
        <v>3.5000000000000003E-2</v>
      </c>
      <c r="F67" s="173">
        <v>3.5999999999999997E-2</v>
      </c>
      <c r="G67" s="173">
        <v>0.108</v>
      </c>
      <c r="H67" s="144">
        <v>0.35199999999999998</v>
      </c>
      <c r="I67" s="73">
        <v>0.11899999999999999</v>
      </c>
      <c r="J67" s="172">
        <v>0.17499999999999999</v>
      </c>
      <c r="K67" s="173">
        <v>6.7000000000000004E-2</v>
      </c>
      <c r="L67" s="137">
        <f t="shared" si="1"/>
        <v>0.35199999999999998</v>
      </c>
      <c r="M67" s="2"/>
      <c r="N67" s="133"/>
    </row>
    <row r="68" spans="1:14" ht="15" customHeight="1" x14ac:dyDescent="0.25">
      <c r="A68" s="81" t="s">
        <v>30</v>
      </c>
      <c r="B68" s="81">
        <v>55229</v>
      </c>
      <c r="C68" s="72" t="s">
        <v>35</v>
      </c>
      <c r="D68" s="173">
        <v>3.2000000000000001E-2</v>
      </c>
      <c r="E68" s="73">
        <v>3.3000000000000002E-2</v>
      </c>
      <c r="F68" s="173">
        <v>4.2000000000000003E-2</v>
      </c>
      <c r="G68" s="173">
        <v>6.8000000000000005E-2</v>
      </c>
      <c r="H68" s="144">
        <v>0.60899999999999999</v>
      </c>
      <c r="I68" s="73">
        <v>0.128</v>
      </c>
      <c r="J68" s="172">
        <v>0.54300000000000004</v>
      </c>
      <c r="K68" s="173">
        <v>0.1</v>
      </c>
      <c r="L68" s="137">
        <f t="shared" si="1"/>
        <v>0.60899999999999999</v>
      </c>
      <c r="M68" s="2"/>
      <c r="N68" s="133"/>
    </row>
    <row r="69" spans="1:14" ht="15" customHeight="1" x14ac:dyDescent="0.25">
      <c r="A69" s="81" t="s">
        <v>30</v>
      </c>
      <c r="B69" s="81">
        <v>55229</v>
      </c>
      <c r="C69" s="72" t="s">
        <v>36</v>
      </c>
      <c r="D69" s="173">
        <v>3.1E-2</v>
      </c>
      <c r="E69" s="73">
        <v>3.2000000000000001E-2</v>
      </c>
      <c r="F69" s="173">
        <v>3.9E-2</v>
      </c>
      <c r="G69" s="173">
        <v>0.125</v>
      </c>
      <c r="H69" s="144">
        <v>0.57599999999999996</v>
      </c>
      <c r="I69" s="73">
        <v>0.107</v>
      </c>
      <c r="J69" s="172">
        <v>0.53200000000000003</v>
      </c>
      <c r="K69" s="173">
        <v>5.1999999999999998E-2</v>
      </c>
      <c r="L69" s="137">
        <f t="shared" si="1"/>
        <v>0.57599999999999996</v>
      </c>
      <c r="M69" s="2"/>
      <c r="N69" s="133"/>
    </row>
    <row r="70" spans="1:14" ht="15" customHeight="1" x14ac:dyDescent="0.25">
      <c r="A70" s="81" t="s">
        <v>30</v>
      </c>
      <c r="B70" s="81">
        <v>55229</v>
      </c>
      <c r="C70" s="72" t="s">
        <v>37</v>
      </c>
      <c r="D70" s="173">
        <v>3.1E-2</v>
      </c>
      <c r="E70" s="73">
        <v>3.3000000000000002E-2</v>
      </c>
      <c r="F70" s="173">
        <v>4.3999999999999997E-2</v>
      </c>
      <c r="G70" s="173">
        <v>7.0000000000000007E-2</v>
      </c>
      <c r="H70" s="144">
        <v>0.88</v>
      </c>
      <c r="I70" s="73">
        <v>0.14399999999999999</v>
      </c>
      <c r="J70" s="172">
        <v>6.9000000000000006E-2</v>
      </c>
      <c r="K70" s="173">
        <v>7.1999999999999995E-2</v>
      </c>
      <c r="L70" s="137">
        <f t="shared" si="1"/>
        <v>0.88</v>
      </c>
      <c r="M70" s="2"/>
      <c r="N70" s="133"/>
    </row>
    <row r="71" spans="1:14" ht="15" customHeight="1" x14ac:dyDescent="0.25">
      <c r="A71" s="81" t="s">
        <v>30</v>
      </c>
      <c r="B71" s="81">
        <v>55229</v>
      </c>
      <c r="C71" s="72" t="s">
        <v>38</v>
      </c>
      <c r="D71" s="173">
        <v>2.7E-2</v>
      </c>
      <c r="E71" s="73">
        <v>3.3000000000000002E-2</v>
      </c>
      <c r="F71" s="173">
        <v>2.7E-2</v>
      </c>
      <c r="G71" s="173">
        <v>0.104</v>
      </c>
      <c r="H71" s="144">
        <v>0.92400000000000004</v>
      </c>
      <c r="I71" s="73">
        <v>0.13600000000000001</v>
      </c>
      <c r="J71" s="172">
        <v>6.6000000000000003E-2</v>
      </c>
      <c r="K71" s="173">
        <v>7.0999999999999994E-2</v>
      </c>
      <c r="L71" s="137">
        <f t="shared" si="1"/>
        <v>0.92400000000000004</v>
      </c>
      <c r="M71" s="2"/>
      <c r="N71" s="133"/>
    </row>
    <row r="72" spans="1:14" ht="15" customHeight="1" x14ac:dyDescent="0.25">
      <c r="A72" s="81" t="s">
        <v>39</v>
      </c>
      <c r="B72" s="81">
        <v>1007</v>
      </c>
      <c r="C72" s="72" t="s">
        <v>40</v>
      </c>
      <c r="D72" s="173">
        <v>0.379</v>
      </c>
      <c r="E72" s="173">
        <v>0.23899999999999999</v>
      </c>
      <c r="F72" s="173">
        <v>0.77900000000000003</v>
      </c>
      <c r="G72" s="173">
        <v>0.84899999999999998</v>
      </c>
      <c r="H72" s="144">
        <v>0.441</v>
      </c>
      <c r="I72" s="73">
        <v>1.018</v>
      </c>
      <c r="J72" s="172">
        <v>1.214</v>
      </c>
      <c r="K72" s="173">
        <v>1.2110000000000001</v>
      </c>
      <c r="L72" s="137">
        <f t="shared" si="1"/>
        <v>1.214</v>
      </c>
      <c r="N72" s="133"/>
    </row>
    <row r="73" spans="1:14" ht="15" customHeight="1" x14ac:dyDescent="0.25">
      <c r="A73" s="81" t="s">
        <v>39</v>
      </c>
      <c r="B73" s="81">
        <v>1007</v>
      </c>
      <c r="C73" s="72" t="s">
        <v>41</v>
      </c>
      <c r="D73" s="173">
        <v>0.41399999999999998</v>
      </c>
      <c r="E73" s="173">
        <v>0.29499999999999998</v>
      </c>
      <c r="F73" s="173">
        <v>0.83899999999999997</v>
      </c>
      <c r="G73" s="173">
        <v>0.82799999999999996</v>
      </c>
      <c r="H73" s="144">
        <v>0.45800000000000002</v>
      </c>
      <c r="I73" s="73">
        <v>1.109</v>
      </c>
      <c r="J73" s="172">
        <v>1.2450000000000001</v>
      </c>
      <c r="K73" s="173">
        <v>1.4950000000000001</v>
      </c>
      <c r="L73" s="137">
        <f t="shared" si="1"/>
        <v>1.4950000000000001</v>
      </c>
      <c r="N73" s="133"/>
    </row>
    <row r="74" spans="1:14" ht="15" customHeight="1" x14ac:dyDescent="0.25">
      <c r="A74" s="81" t="s">
        <v>39</v>
      </c>
      <c r="B74" s="81">
        <v>1007</v>
      </c>
      <c r="C74" s="72" t="s">
        <v>42</v>
      </c>
      <c r="D74" s="173">
        <v>0.375</v>
      </c>
      <c r="E74" s="173">
        <v>0.251</v>
      </c>
      <c r="F74" s="173">
        <v>0.81899999999999995</v>
      </c>
      <c r="G74" s="173">
        <v>0.77800000000000002</v>
      </c>
      <c r="H74" s="144">
        <v>0.46700000000000003</v>
      </c>
      <c r="I74" s="73">
        <v>1.1919999999999999</v>
      </c>
      <c r="J74" s="172">
        <v>0.75</v>
      </c>
      <c r="K74" s="173">
        <v>1.075</v>
      </c>
      <c r="L74" s="137">
        <f t="shared" si="1"/>
        <v>1.1919999999999999</v>
      </c>
      <c r="N74" s="133"/>
    </row>
    <row r="75" spans="1:14" ht="15" customHeight="1" x14ac:dyDescent="0.25">
      <c r="A75" s="81" t="s">
        <v>43</v>
      </c>
      <c r="B75" s="81">
        <v>1008</v>
      </c>
      <c r="C75" s="72">
        <v>2</v>
      </c>
      <c r="D75" s="173">
        <v>1461.271</v>
      </c>
      <c r="E75" s="73">
        <v>1767.731</v>
      </c>
      <c r="F75" s="173">
        <v>1133.297</v>
      </c>
      <c r="G75" s="173">
        <v>702.173</v>
      </c>
      <c r="H75" s="144">
        <v>461.89400000000001</v>
      </c>
      <c r="I75" s="73">
        <v>692.68899999999996</v>
      </c>
      <c r="J75" s="172">
        <v>90.325000000000003</v>
      </c>
      <c r="K75" s="173">
        <v>117.86799999999999</v>
      </c>
      <c r="L75" s="137">
        <f t="shared" si="1"/>
        <v>1767.731</v>
      </c>
      <c r="M75" s="2"/>
      <c r="N75" s="133"/>
    </row>
    <row r="76" spans="1:14" ht="15" customHeight="1" x14ac:dyDescent="0.25">
      <c r="A76" s="81" t="s">
        <v>43</v>
      </c>
      <c r="B76" s="81">
        <v>1008</v>
      </c>
      <c r="C76" s="72">
        <v>4</v>
      </c>
      <c r="D76" s="173">
        <v>1033.991</v>
      </c>
      <c r="E76" s="73">
        <v>1756.72</v>
      </c>
      <c r="F76" s="173">
        <v>1041.3920000000001</v>
      </c>
      <c r="G76" s="173">
        <v>755.17200000000003</v>
      </c>
      <c r="H76" s="144">
        <v>396.03199999999998</v>
      </c>
      <c r="I76" s="73">
        <v>456.25599999999997</v>
      </c>
      <c r="J76" s="172">
        <v>79.921000000000006</v>
      </c>
      <c r="K76" s="173">
        <v>128.19300000000001</v>
      </c>
      <c r="L76" s="137">
        <f t="shared" si="1"/>
        <v>1756.72</v>
      </c>
      <c r="M76" s="2"/>
      <c r="N76" s="133"/>
    </row>
    <row r="77" spans="1:14" ht="15" customHeight="1" x14ac:dyDescent="0.25">
      <c r="A77" s="81" t="s">
        <v>44</v>
      </c>
      <c r="B77" s="81">
        <v>6085</v>
      </c>
      <c r="C77" s="72">
        <v>14</v>
      </c>
      <c r="D77" s="173">
        <v>6193.3019999999997</v>
      </c>
      <c r="E77" s="73">
        <v>162.16900000000001</v>
      </c>
      <c r="F77" s="173">
        <v>44.03</v>
      </c>
      <c r="G77" s="173">
        <v>58.131999999999998</v>
      </c>
      <c r="H77" s="144">
        <v>93.176000000000002</v>
      </c>
      <c r="I77" s="73">
        <v>163.464</v>
      </c>
      <c r="J77" s="172">
        <v>114.99</v>
      </c>
      <c r="K77" s="173">
        <v>17.178000000000001</v>
      </c>
      <c r="L77" s="137">
        <f t="shared" si="1"/>
        <v>6193.3019999999997</v>
      </c>
      <c r="M77" s="2"/>
      <c r="N77" s="133"/>
    </row>
    <row r="78" spans="1:14" ht="15" customHeight="1" x14ac:dyDescent="0.25">
      <c r="A78" s="81" t="s">
        <v>44</v>
      </c>
      <c r="B78" s="81">
        <v>6085</v>
      </c>
      <c r="C78" s="72">
        <v>15</v>
      </c>
      <c r="D78" s="173">
        <v>8400.6479999999992</v>
      </c>
      <c r="E78" s="73">
        <v>5918.9059999999999</v>
      </c>
      <c r="F78" s="173">
        <v>133.97</v>
      </c>
      <c r="G78" s="173">
        <v>103.295</v>
      </c>
      <c r="H78" s="144">
        <v>82.518000000000001</v>
      </c>
      <c r="I78" s="73">
        <v>211.434</v>
      </c>
      <c r="J78" s="172">
        <v>131.73500000000001</v>
      </c>
      <c r="K78" s="173">
        <v>81.917000000000002</v>
      </c>
      <c r="L78" s="137">
        <f t="shared" si="1"/>
        <v>8400.6479999999992</v>
      </c>
      <c r="M78" s="2"/>
      <c r="N78" s="133"/>
    </row>
    <row r="79" spans="1:14" ht="15" customHeight="1" x14ac:dyDescent="0.25">
      <c r="A79" s="81" t="s">
        <v>44</v>
      </c>
      <c r="B79" s="81">
        <v>6085</v>
      </c>
      <c r="C79" s="72" t="s">
        <v>45</v>
      </c>
      <c r="D79" s="173">
        <v>2.5999999999999999E-2</v>
      </c>
      <c r="E79" s="73">
        <v>2.9000000000000001E-2</v>
      </c>
      <c r="F79" s="173">
        <v>7.0000000000000007E-2</v>
      </c>
      <c r="G79" s="173">
        <v>2.9000000000000001E-2</v>
      </c>
      <c r="H79" s="144">
        <v>4.8000000000000001E-2</v>
      </c>
      <c r="I79" s="73">
        <v>3.5000000000000003E-2</v>
      </c>
      <c r="J79" s="172">
        <v>1.4999999999999999E-2</v>
      </c>
      <c r="K79" s="173">
        <v>1.4999999999999999E-2</v>
      </c>
      <c r="L79" s="137">
        <f t="shared" si="1"/>
        <v>7.0000000000000007E-2</v>
      </c>
      <c r="N79" s="133"/>
    </row>
    <row r="80" spans="1:14" ht="15" customHeight="1" x14ac:dyDescent="0.25">
      <c r="A80" s="81" t="s">
        <v>44</v>
      </c>
      <c r="B80" s="81">
        <v>6085</v>
      </c>
      <c r="C80" s="72" t="s">
        <v>46</v>
      </c>
      <c r="D80" s="173">
        <v>2.7E-2</v>
      </c>
      <c r="E80" s="73">
        <v>3.2000000000000001E-2</v>
      </c>
      <c r="F80" s="173">
        <v>7.0000000000000007E-2</v>
      </c>
      <c r="G80" s="173"/>
      <c r="H80" s="144">
        <v>2.1999999999999999E-2</v>
      </c>
      <c r="I80" s="73">
        <v>6.9000000000000006E-2</v>
      </c>
      <c r="J80" s="172">
        <v>2.3E-2</v>
      </c>
      <c r="K80" s="173">
        <v>2E-3</v>
      </c>
      <c r="L80" s="137">
        <f t="shared" si="1"/>
        <v>7.0000000000000007E-2</v>
      </c>
      <c r="N80" s="133"/>
    </row>
    <row r="81" spans="1:14" ht="15" customHeight="1" x14ac:dyDescent="0.25">
      <c r="A81" s="81" t="s">
        <v>44</v>
      </c>
      <c r="B81" s="81">
        <v>6085</v>
      </c>
      <c r="C81" s="72">
        <v>17</v>
      </c>
      <c r="D81" s="173">
        <v>735.49800000000005</v>
      </c>
      <c r="E81" s="73">
        <v>1301.8889999999999</v>
      </c>
      <c r="F81" s="173">
        <v>652.51</v>
      </c>
      <c r="G81" s="173">
        <v>753.32399999999996</v>
      </c>
      <c r="H81" s="144">
        <v>655.40499999999997</v>
      </c>
      <c r="I81" s="73">
        <v>643.91200000000003</v>
      </c>
      <c r="J81" s="172">
        <v>462.47</v>
      </c>
      <c r="K81" s="173">
        <v>403.73700000000002</v>
      </c>
      <c r="L81" s="137">
        <f t="shared" si="1"/>
        <v>1301.8889999999999</v>
      </c>
      <c r="N81" s="133"/>
    </row>
    <row r="82" spans="1:14" ht="15" customHeight="1" x14ac:dyDescent="0.25">
      <c r="A82" s="81" t="s">
        <v>44</v>
      </c>
      <c r="B82" s="81">
        <v>6085</v>
      </c>
      <c r="C82" s="72">
        <v>18</v>
      </c>
      <c r="D82" s="173">
        <v>1084.0450000000001</v>
      </c>
      <c r="E82" s="73">
        <v>1029.376</v>
      </c>
      <c r="F82" s="173">
        <v>858.30899999999997</v>
      </c>
      <c r="G82" s="173">
        <v>526.15899999999999</v>
      </c>
      <c r="H82" s="144">
        <v>739.26700000000005</v>
      </c>
      <c r="I82" s="73">
        <v>448.18900000000002</v>
      </c>
      <c r="J82" s="172">
        <v>458.35500000000002</v>
      </c>
      <c r="K82" s="173">
        <v>257.012</v>
      </c>
      <c r="L82" s="137">
        <f t="shared" si="1"/>
        <v>1084.0450000000001</v>
      </c>
      <c r="N82" s="133"/>
    </row>
    <row r="83" spans="1:14" ht="15" customHeight="1" x14ac:dyDescent="0.25">
      <c r="A83" s="81" t="s">
        <v>47</v>
      </c>
      <c r="B83" s="81">
        <v>7335</v>
      </c>
      <c r="C83" s="72" t="s">
        <v>48</v>
      </c>
      <c r="D83" s="173">
        <v>8.0000000000000002E-3</v>
      </c>
      <c r="E83" s="73">
        <v>0.16</v>
      </c>
      <c r="F83" s="173">
        <v>0.06</v>
      </c>
      <c r="G83" s="173">
        <v>7.0000000000000001E-3</v>
      </c>
      <c r="H83" s="144">
        <v>1.6E-2</v>
      </c>
      <c r="I83" s="73">
        <v>0.03</v>
      </c>
      <c r="J83" s="172">
        <v>3.9E-2</v>
      </c>
      <c r="K83" s="173">
        <v>0.20399999999999999</v>
      </c>
      <c r="L83" s="137">
        <f t="shared" si="1"/>
        <v>0.20399999999999999</v>
      </c>
      <c r="N83" s="133"/>
    </row>
    <row r="84" spans="1:14" s="3" customFormat="1" ht="15" customHeight="1" x14ac:dyDescent="0.25">
      <c r="A84" s="81" t="s">
        <v>47</v>
      </c>
      <c r="B84" s="81">
        <v>7335</v>
      </c>
      <c r="C84" s="72" t="s">
        <v>49</v>
      </c>
      <c r="D84" s="173">
        <v>7.0000000000000001E-3</v>
      </c>
      <c r="E84" s="73">
        <v>0.17899999999999999</v>
      </c>
      <c r="F84" s="173">
        <v>6.9000000000000006E-2</v>
      </c>
      <c r="G84" s="173">
        <v>1.7999999999999999E-2</v>
      </c>
      <c r="H84" s="144">
        <v>1.4999999999999999E-2</v>
      </c>
      <c r="I84" s="73">
        <v>2.7E-2</v>
      </c>
      <c r="J84" s="172">
        <v>8.6999999999999994E-2</v>
      </c>
      <c r="K84" s="173">
        <v>0.248</v>
      </c>
      <c r="L84" s="137">
        <f t="shared" si="1"/>
        <v>0.248</v>
      </c>
      <c r="N84" s="133"/>
    </row>
    <row r="85" spans="1:14" s="3" customFormat="1" ht="15" customHeight="1" x14ac:dyDescent="0.25">
      <c r="A85" s="81" t="s">
        <v>50</v>
      </c>
      <c r="B85" s="81">
        <v>6166</v>
      </c>
      <c r="C85" s="72" t="s">
        <v>51</v>
      </c>
      <c r="D85" s="173">
        <v>30838.850999999999</v>
      </c>
      <c r="E85" s="73">
        <v>28666.168000000001</v>
      </c>
      <c r="F85" s="173">
        <v>13802.960999999999</v>
      </c>
      <c r="G85" s="173">
        <v>11401.495000000001</v>
      </c>
      <c r="H85" s="144">
        <v>8576.973</v>
      </c>
      <c r="I85" s="73">
        <v>10386.5</v>
      </c>
      <c r="J85" s="172">
        <v>7076.1390000000001</v>
      </c>
      <c r="K85" s="173">
        <v>2890.99</v>
      </c>
      <c r="L85" s="137">
        <f t="shared" si="1"/>
        <v>30838.850999999999</v>
      </c>
      <c r="N85" s="133"/>
    </row>
    <row r="86" spans="1:14" ht="15" customHeight="1" x14ac:dyDescent="0.25">
      <c r="A86" s="81" t="s">
        <v>50</v>
      </c>
      <c r="B86" s="81">
        <v>6166</v>
      </c>
      <c r="C86" s="72" t="s">
        <v>52</v>
      </c>
      <c r="D86" s="173">
        <v>20797.151000000002</v>
      </c>
      <c r="E86" s="73">
        <v>26312.474999999999</v>
      </c>
      <c r="F86" s="173">
        <v>16086.097</v>
      </c>
      <c r="G86" s="173">
        <v>12939.6</v>
      </c>
      <c r="H86" s="144">
        <v>12206.645</v>
      </c>
      <c r="I86" s="73">
        <v>10854.365</v>
      </c>
      <c r="J86" s="172">
        <v>7265.299</v>
      </c>
      <c r="K86" s="173">
        <v>3922.2429999999999</v>
      </c>
      <c r="L86" s="137">
        <f t="shared" si="1"/>
        <v>26312.474999999999</v>
      </c>
      <c r="N86" s="133"/>
    </row>
    <row r="87" spans="1:14" s="133" customFormat="1" ht="15" customHeight="1" x14ac:dyDescent="0.25">
      <c r="A87" s="136" t="s">
        <v>161</v>
      </c>
      <c r="B87" s="136">
        <v>57794</v>
      </c>
      <c r="C87" s="136" t="s">
        <v>162</v>
      </c>
      <c r="D87" s="172"/>
      <c r="E87" s="172"/>
      <c r="F87" s="172"/>
      <c r="G87" s="172"/>
      <c r="H87" s="172"/>
      <c r="I87" s="172">
        <v>4.0190000000000001</v>
      </c>
      <c r="J87" s="172">
        <v>5.6849999999999996</v>
      </c>
      <c r="K87" s="173">
        <v>4.75</v>
      </c>
      <c r="L87" s="137">
        <f t="shared" si="1"/>
        <v>5.6849999999999996</v>
      </c>
    </row>
    <row r="88" spans="1:14" s="133" customFormat="1" ht="15" customHeight="1" x14ac:dyDescent="0.25">
      <c r="A88" s="136" t="s">
        <v>161</v>
      </c>
      <c r="B88" s="136">
        <v>57794</v>
      </c>
      <c r="C88" s="136" t="s">
        <v>163</v>
      </c>
      <c r="D88" s="172"/>
      <c r="E88" s="172"/>
      <c r="F88" s="172"/>
      <c r="G88" s="172"/>
      <c r="H88" s="172"/>
      <c r="I88" s="172">
        <v>3.8969999999999998</v>
      </c>
      <c r="J88" s="172">
        <v>5.657</v>
      </c>
      <c r="K88" s="173">
        <v>4.8360000000000003</v>
      </c>
      <c r="L88" s="137">
        <f t="shared" si="1"/>
        <v>5.657</v>
      </c>
    </row>
    <row r="89" spans="1:14" ht="15" customHeight="1" x14ac:dyDescent="0.25">
      <c r="A89" s="149" t="s">
        <v>53</v>
      </c>
      <c r="B89" s="149">
        <v>55364</v>
      </c>
      <c r="C89" s="150" t="s">
        <v>54</v>
      </c>
      <c r="D89" s="151">
        <v>2.778</v>
      </c>
      <c r="E89" s="152">
        <v>2.41</v>
      </c>
      <c r="F89" s="151">
        <v>3.5659999999999998</v>
      </c>
      <c r="G89" s="151">
        <v>4.141</v>
      </c>
      <c r="H89" s="163">
        <v>3.919</v>
      </c>
      <c r="I89" s="152">
        <v>3.2989999999999999</v>
      </c>
      <c r="J89" s="137">
        <v>3.9910000000000001</v>
      </c>
      <c r="K89" s="151">
        <v>3.6030000000000002</v>
      </c>
      <c r="L89" s="137">
        <f t="shared" si="1"/>
        <v>4.141</v>
      </c>
      <c r="N89" s="133"/>
    </row>
    <row r="90" spans="1:14" ht="15" customHeight="1" x14ac:dyDescent="0.25">
      <c r="A90" s="81" t="s">
        <v>53</v>
      </c>
      <c r="B90" s="81">
        <v>55364</v>
      </c>
      <c r="C90" s="72" t="s">
        <v>55</v>
      </c>
      <c r="D90" s="173">
        <v>2.5819999999999999</v>
      </c>
      <c r="E90" s="73">
        <v>2.4239999999999999</v>
      </c>
      <c r="F90" s="173">
        <v>3.601</v>
      </c>
      <c r="G90" s="173">
        <v>4.1479999999999997</v>
      </c>
      <c r="H90" s="144">
        <v>3.8210000000000002</v>
      </c>
      <c r="I90" s="73">
        <v>3.206</v>
      </c>
      <c r="J90" s="172">
        <v>3.8490000000000002</v>
      </c>
      <c r="K90" s="173">
        <v>3.5129999999999999</v>
      </c>
      <c r="L90" s="137">
        <f t="shared" si="1"/>
        <v>4.1479999999999997</v>
      </c>
      <c r="N90" s="133"/>
    </row>
    <row r="91" spans="1:14" ht="15" customHeight="1" x14ac:dyDescent="0.25">
      <c r="A91" s="143" t="s">
        <v>135</v>
      </c>
      <c r="B91" s="42">
        <v>55111</v>
      </c>
      <c r="C91" s="26">
        <v>1</v>
      </c>
      <c r="D91" s="172">
        <v>5.6000000000000001E-2</v>
      </c>
      <c r="E91" s="172">
        <v>1.4E-2</v>
      </c>
      <c r="F91" s="172">
        <v>6.2E-2</v>
      </c>
      <c r="G91" s="173">
        <v>6.8000000000000005E-2</v>
      </c>
      <c r="H91" s="144">
        <v>3.9E-2</v>
      </c>
      <c r="I91" s="73">
        <v>0.13500000000000001</v>
      </c>
      <c r="J91" s="172">
        <v>5.8999999999999997E-2</v>
      </c>
      <c r="K91" s="173">
        <v>9.5000000000000001E-2</v>
      </c>
      <c r="L91" s="137">
        <f t="shared" si="1"/>
        <v>0.13500000000000001</v>
      </c>
      <c r="M91" s="2"/>
      <c r="N91" s="133"/>
    </row>
    <row r="92" spans="1:14" ht="15" customHeight="1" x14ac:dyDescent="0.25">
      <c r="A92" s="143" t="s">
        <v>135</v>
      </c>
      <c r="B92" s="42">
        <v>55111</v>
      </c>
      <c r="C92" s="26">
        <v>2</v>
      </c>
      <c r="D92" s="172">
        <v>0.04</v>
      </c>
      <c r="E92" s="172">
        <v>8.9999999999999993E-3</v>
      </c>
      <c r="F92" s="172">
        <v>6.3E-2</v>
      </c>
      <c r="G92" s="173">
        <v>9.4E-2</v>
      </c>
      <c r="H92" s="144">
        <v>1.7999999999999999E-2</v>
      </c>
      <c r="I92" s="73">
        <v>0.11899999999999999</v>
      </c>
      <c r="J92" s="172">
        <v>5.5E-2</v>
      </c>
      <c r="K92" s="173">
        <v>9.2999999999999999E-2</v>
      </c>
      <c r="L92" s="137">
        <f t="shared" si="1"/>
        <v>0.11899999999999999</v>
      </c>
      <c r="M92" s="2"/>
      <c r="N92" s="133"/>
    </row>
    <row r="93" spans="1:14" ht="15" customHeight="1" x14ac:dyDescent="0.25">
      <c r="A93" s="143" t="s">
        <v>135</v>
      </c>
      <c r="B93" s="42">
        <v>55111</v>
      </c>
      <c r="C93" s="26">
        <v>3</v>
      </c>
      <c r="D93" s="172">
        <v>5.6000000000000001E-2</v>
      </c>
      <c r="E93" s="172">
        <v>1.4999999999999999E-2</v>
      </c>
      <c r="F93" s="172">
        <v>5.3999999999999999E-2</v>
      </c>
      <c r="G93" s="173">
        <v>0.05</v>
      </c>
      <c r="H93" s="144">
        <v>2.8000000000000001E-2</v>
      </c>
      <c r="I93" s="73">
        <v>0.113</v>
      </c>
      <c r="J93" s="172">
        <v>6.3E-2</v>
      </c>
      <c r="K93" s="173">
        <v>9.1999999999999998E-2</v>
      </c>
      <c r="L93" s="137">
        <f t="shared" si="1"/>
        <v>0.113</v>
      </c>
      <c r="M93" s="2"/>
      <c r="N93" s="133"/>
    </row>
    <row r="94" spans="1:14" ht="15" customHeight="1" x14ac:dyDescent="0.25">
      <c r="A94" s="143" t="s">
        <v>135</v>
      </c>
      <c r="B94" s="42">
        <v>55111</v>
      </c>
      <c r="C94" s="26">
        <v>4</v>
      </c>
      <c r="D94" s="172">
        <v>0.03</v>
      </c>
      <c r="E94" s="172">
        <v>1.2E-2</v>
      </c>
      <c r="F94" s="172">
        <v>7.0000000000000007E-2</v>
      </c>
      <c r="G94" s="173">
        <v>8.2000000000000003E-2</v>
      </c>
      <c r="H94" s="144">
        <v>0.03</v>
      </c>
      <c r="I94" s="73">
        <v>0.107</v>
      </c>
      <c r="J94" s="172">
        <v>3.2000000000000001E-2</v>
      </c>
      <c r="K94" s="173">
        <v>8.2000000000000003E-2</v>
      </c>
      <c r="L94" s="137">
        <f t="shared" si="1"/>
        <v>0.107</v>
      </c>
      <c r="M94" s="2"/>
      <c r="N94" s="133"/>
    </row>
    <row r="95" spans="1:14" ht="15" customHeight="1" x14ac:dyDescent="0.25">
      <c r="A95" s="143" t="s">
        <v>135</v>
      </c>
      <c r="B95" s="42">
        <v>55111</v>
      </c>
      <c r="C95" s="26">
        <v>5</v>
      </c>
      <c r="D95" s="172">
        <v>3.5000000000000003E-2</v>
      </c>
      <c r="E95" s="172">
        <v>8.0000000000000002E-3</v>
      </c>
      <c r="F95" s="172">
        <v>3.2000000000000001E-2</v>
      </c>
      <c r="G95" s="173">
        <v>9.4E-2</v>
      </c>
      <c r="H95" s="144">
        <v>3.6999999999999998E-2</v>
      </c>
      <c r="I95" s="73">
        <v>0.115</v>
      </c>
      <c r="J95" s="172">
        <v>3.7999999999999999E-2</v>
      </c>
      <c r="K95" s="173">
        <v>6.5000000000000002E-2</v>
      </c>
      <c r="L95" s="137">
        <f t="shared" si="1"/>
        <v>0.115</v>
      </c>
      <c r="M95" s="2"/>
      <c r="N95" s="133"/>
    </row>
    <row r="96" spans="1:14" ht="15" customHeight="1" x14ac:dyDescent="0.25">
      <c r="A96" s="143" t="s">
        <v>135</v>
      </c>
      <c r="B96" s="42">
        <v>55111</v>
      </c>
      <c r="C96" s="26">
        <v>6</v>
      </c>
      <c r="D96" s="172">
        <v>3.2000000000000001E-2</v>
      </c>
      <c r="E96" s="172">
        <v>6.0000000000000001E-3</v>
      </c>
      <c r="F96" s="172">
        <v>5.7000000000000002E-2</v>
      </c>
      <c r="G96" s="173">
        <v>7.2999999999999995E-2</v>
      </c>
      <c r="H96" s="144">
        <v>3.2000000000000001E-2</v>
      </c>
      <c r="I96" s="73">
        <v>0.14000000000000001</v>
      </c>
      <c r="J96" s="172">
        <v>5.8000000000000003E-2</v>
      </c>
      <c r="K96" s="173">
        <v>3.6999999999999998E-2</v>
      </c>
      <c r="L96" s="137">
        <f t="shared" si="1"/>
        <v>0.14000000000000001</v>
      </c>
      <c r="M96" s="2"/>
      <c r="N96" s="133"/>
    </row>
    <row r="97" spans="1:14" ht="15" customHeight="1" x14ac:dyDescent="0.25">
      <c r="A97" s="143" t="s">
        <v>135</v>
      </c>
      <c r="B97" s="42">
        <v>55111</v>
      </c>
      <c r="C97" s="26">
        <v>7</v>
      </c>
      <c r="D97" s="172">
        <v>2.3E-2</v>
      </c>
      <c r="E97" s="172">
        <v>1.0999999999999999E-2</v>
      </c>
      <c r="F97" s="172">
        <v>6.7000000000000004E-2</v>
      </c>
      <c r="G97" s="173">
        <v>6.2E-2</v>
      </c>
      <c r="H97" s="144">
        <v>3.7999999999999999E-2</v>
      </c>
      <c r="I97" s="73">
        <v>0.128</v>
      </c>
      <c r="J97" s="172">
        <v>5.2999999999999999E-2</v>
      </c>
      <c r="K97" s="173">
        <v>0.09</v>
      </c>
      <c r="L97" s="137">
        <f t="shared" si="1"/>
        <v>0.128</v>
      </c>
      <c r="M97" s="2"/>
      <c r="N97" s="133"/>
    </row>
    <row r="98" spans="1:14" ht="15" customHeight="1" x14ac:dyDescent="0.25">
      <c r="A98" s="143" t="s">
        <v>135</v>
      </c>
      <c r="B98" s="42">
        <v>55111</v>
      </c>
      <c r="C98" s="26">
        <v>8</v>
      </c>
      <c r="D98" s="172">
        <v>1.9E-2</v>
      </c>
      <c r="E98" s="172">
        <v>8.0000000000000002E-3</v>
      </c>
      <c r="F98" s="172">
        <v>0.04</v>
      </c>
      <c r="G98" s="173">
        <v>5.7000000000000002E-2</v>
      </c>
      <c r="H98" s="144">
        <v>1.4999999999999999E-2</v>
      </c>
      <c r="I98" s="73">
        <v>8.5000000000000006E-2</v>
      </c>
      <c r="J98" s="172">
        <v>3.9E-2</v>
      </c>
      <c r="K98" s="173">
        <v>8.5999999999999993E-2</v>
      </c>
      <c r="L98" s="137">
        <f t="shared" si="1"/>
        <v>8.5999999999999993E-2</v>
      </c>
      <c r="M98" s="2"/>
      <c r="N98" s="133"/>
    </row>
    <row r="99" spans="1:14" ht="15" customHeight="1" x14ac:dyDescent="0.25">
      <c r="A99" s="81" t="s">
        <v>56</v>
      </c>
      <c r="B99" s="81">
        <v>57842</v>
      </c>
      <c r="C99" s="72">
        <v>1</v>
      </c>
      <c r="D99" s="173">
        <v>518.221</v>
      </c>
      <c r="E99" s="173">
        <v>386.358</v>
      </c>
      <c r="F99" s="173">
        <v>514.577</v>
      </c>
      <c r="G99" s="173">
        <v>241.142</v>
      </c>
      <c r="H99" s="144">
        <v>0.17399999999999999</v>
      </c>
      <c r="I99" s="73">
        <v>0.29799999999999999</v>
      </c>
      <c r="J99" s="172">
        <v>0.27300000000000002</v>
      </c>
      <c r="K99" s="173">
        <v>0.371</v>
      </c>
      <c r="L99" s="137">
        <f t="shared" si="1"/>
        <v>518.221</v>
      </c>
      <c r="N99" s="133"/>
    </row>
    <row r="100" spans="1:14" x14ac:dyDescent="0.25">
      <c r="A100" s="81" t="s">
        <v>57</v>
      </c>
      <c r="B100" s="81">
        <v>55224</v>
      </c>
      <c r="C100" s="72" t="s">
        <v>58</v>
      </c>
      <c r="D100" s="173">
        <v>0.11799999999999999</v>
      </c>
      <c r="E100" s="173">
        <v>5.0999999999999997E-2</v>
      </c>
      <c r="F100" s="173">
        <v>7.1999999999999995E-2</v>
      </c>
      <c r="G100" s="173">
        <v>0.14000000000000001</v>
      </c>
      <c r="H100" s="144">
        <v>8.2000000000000003E-2</v>
      </c>
      <c r="I100" s="73">
        <v>0.27800000000000002</v>
      </c>
      <c r="J100" s="172">
        <v>0.14599999999999999</v>
      </c>
      <c r="K100" s="172">
        <v>0.14799999999999999</v>
      </c>
      <c r="L100" s="137">
        <f t="shared" si="1"/>
        <v>0.27800000000000002</v>
      </c>
    </row>
    <row r="101" spans="1:14" x14ac:dyDescent="0.25">
      <c r="A101" s="81" t="s">
        <v>57</v>
      </c>
      <c r="B101" s="42">
        <v>55224</v>
      </c>
      <c r="C101" s="26" t="s">
        <v>59</v>
      </c>
      <c r="D101" s="172">
        <v>9.6000000000000002E-2</v>
      </c>
      <c r="E101" s="172">
        <v>4.5999999999999999E-2</v>
      </c>
      <c r="F101" s="172">
        <v>7.3999999999999996E-2</v>
      </c>
      <c r="G101" s="173">
        <v>0.16900000000000001</v>
      </c>
      <c r="H101" s="144">
        <v>9.5000000000000001E-2</v>
      </c>
      <c r="I101" s="73">
        <v>0.23499999999999999</v>
      </c>
      <c r="J101" s="172">
        <v>0.13800000000000001</v>
      </c>
      <c r="K101" s="172">
        <v>0.157</v>
      </c>
      <c r="L101" s="137">
        <f t="shared" si="1"/>
        <v>0.23499999999999999</v>
      </c>
    </row>
    <row r="102" spans="1:14" x14ac:dyDescent="0.25">
      <c r="A102" s="81" t="s">
        <v>57</v>
      </c>
      <c r="B102" s="42">
        <v>55224</v>
      </c>
      <c r="C102" s="26" t="s">
        <v>60</v>
      </c>
      <c r="D102" s="172">
        <v>7.9000000000000001E-2</v>
      </c>
      <c r="E102" s="172">
        <v>4.3999999999999997E-2</v>
      </c>
      <c r="F102" s="172">
        <v>1.4E-2</v>
      </c>
      <c r="G102" s="173">
        <v>1.0999999999999999E-2</v>
      </c>
      <c r="H102" s="144">
        <v>7.2999999999999995E-2</v>
      </c>
      <c r="I102" s="73">
        <v>0.217</v>
      </c>
      <c r="J102" s="172">
        <v>9.7000000000000003E-2</v>
      </c>
      <c r="K102" s="173">
        <v>0.152</v>
      </c>
      <c r="L102" s="137">
        <f t="shared" si="1"/>
        <v>0.217</v>
      </c>
    </row>
    <row r="103" spans="1:14" x14ac:dyDescent="0.25">
      <c r="A103" s="81" t="s">
        <v>57</v>
      </c>
      <c r="B103" s="42">
        <v>55224</v>
      </c>
      <c r="C103" s="26" t="s">
        <v>61</v>
      </c>
      <c r="D103" s="172">
        <v>6.2E-2</v>
      </c>
      <c r="E103" s="172">
        <v>4.9000000000000002E-2</v>
      </c>
      <c r="F103" s="172">
        <v>8.5999999999999993E-2</v>
      </c>
      <c r="G103" s="173">
        <v>0.14799999999999999</v>
      </c>
      <c r="H103" s="144">
        <v>6.9000000000000006E-2</v>
      </c>
      <c r="I103" s="73">
        <v>8.3000000000000004E-2</v>
      </c>
      <c r="J103" s="172">
        <v>0.106</v>
      </c>
      <c r="K103" s="173">
        <v>0.152</v>
      </c>
      <c r="L103" s="137">
        <f t="shared" si="1"/>
        <v>0.152</v>
      </c>
    </row>
    <row r="104" spans="1:14" x14ac:dyDescent="0.25">
      <c r="A104" s="81" t="s">
        <v>62</v>
      </c>
      <c r="B104" s="42">
        <v>1040</v>
      </c>
      <c r="C104" s="42">
        <v>1</v>
      </c>
      <c r="D104" s="172">
        <v>179.292</v>
      </c>
      <c r="E104" s="172">
        <v>354.76100000000002</v>
      </c>
      <c r="F104" s="172">
        <v>468.77699999999999</v>
      </c>
      <c r="G104" s="173">
        <v>572.49400000000003</v>
      </c>
      <c r="H104" s="144">
        <v>278.90199999999999</v>
      </c>
      <c r="I104" s="73">
        <v>270.33300000000003</v>
      </c>
      <c r="J104" s="172">
        <v>223.298</v>
      </c>
      <c r="K104" s="173">
        <v>122.479</v>
      </c>
      <c r="L104" s="137">
        <f t="shared" si="1"/>
        <v>572.49400000000003</v>
      </c>
    </row>
    <row r="105" spans="1:14" x14ac:dyDescent="0.25">
      <c r="A105" s="81" t="s">
        <v>62</v>
      </c>
      <c r="B105" s="42">
        <v>1040</v>
      </c>
      <c r="C105" s="42">
        <v>2</v>
      </c>
      <c r="D105" s="172">
        <v>357.57900000000001</v>
      </c>
      <c r="E105" s="172">
        <v>803.07299999999998</v>
      </c>
      <c r="F105" s="172">
        <v>923.13</v>
      </c>
      <c r="G105" s="173">
        <v>1154.1469999999999</v>
      </c>
      <c r="H105" s="144">
        <v>558.096</v>
      </c>
      <c r="I105" s="73">
        <v>610.07500000000005</v>
      </c>
      <c r="J105" s="172">
        <v>471.14</v>
      </c>
      <c r="K105" s="173">
        <v>317.32299999999998</v>
      </c>
      <c r="L105" s="137">
        <f t="shared" si="1"/>
        <v>1154.1469999999999</v>
      </c>
    </row>
    <row r="106" spans="1:14" x14ac:dyDescent="0.25">
      <c r="A106" s="79" t="s">
        <v>64</v>
      </c>
      <c r="B106" s="16">
        <v>55259</v>
      </c>
      <c r="C106" s="17" t="s">
        <v>65</v>
      </c>
      <c r="D106" s="172">
        <v>4.3979999999999997</v>
      </c>
      <c r="E106" s="172">
        <v>3.0089999999999999</v>
      </c>
      <c r="F106" s="172">
        <v>3.93</v>
      </c>
      <c r="G106" s="173">
        <v>3.94</v>
      </c>
      <c r="H106" s="144">
        <v>2.996</v>
      </c>
      <c r="I106" s="73">
        <v>3.3279999999999998</v>
      </c>
      <c r="J106" s="172">
        <v>3.6829999999999998</v>
      </c>
      <c r="K106" s="173">
        <v>3.8490000000000002</v>
      </c>
      <c r="L106" s="137">
        <f t="shared" si="1"/>
        <v>4.3979999999999997</v>
      </c>
    </row>
    <row r="107" spans="1:14" x14ac:dyDescent="0.25">
      <c r="A107" s="79" t="s">
        <v>64</v>
      </c>
      <c r="B107" s="16">
        <v>55259</v>
      </c>
      <c r="C107" s="17" t="s">
        <v>66</v>
      </c>
      <c r="D107" s="172">
        <v>2.4780000000000002</v>
      </c>
      <c r="E107" s="172">
        <v>3.71</v>
      </c>
      <c r="F107" s="172">
        <v>3.0979999999999999</v>
      </c>
      <c r="G107" s="173">
        <v>3.7989999999999999</v>
      </c>
      <c r="H107" s="144">
        <v>2.9020000000000001</v>
      </c>
      <c r="I107" s="73">
        <v>3.5</v>
      </c>
      <c r="J107" s="172">
        <v>3.6269999999999998</v>
      </c>
      <c r="K107" s="173">
        <v>3.9670000000000001</v>
      </c>
      <c r="L107" s="137">
        <f t="shared" si="1"/>
        <v>3.9670000000000001</v>
      </c>
    </row>
    <row r="108" spans="1:14" x14ac:dyDescent="0.25">
      <c r="A108" s="42" t="s">
        <v>63</v>
      </c>
      <c r="B108" s="42">
        <v>55148</v>
      </c>
      <c r="C108" s="42">
        <v>1</v>
      </c>
      <c r="D108" s="172">
        <v>6.0000000000000001E-3</v>
      </c>
      <c r="E108" s="172">
        <v>5.0000000000000001E-3</v>
      </c>
      <c r="F108" s="172">
        <v>3.6999999999999998E-2</v>
      </c>
      <c r="G108" s="173">
        <v>5.3999999999999999E-2</v>
      </c>
      <c r="H108" s="144">
        <v>4.2000000000000003E-2</v>
      </c>
      <c r="I108" s="73">
        <v>0.123</v>
      </c>
      <c r="J108" s="172">
        <v>5.8000000000000003E-2</v>
      </c>
      <c r="K108" s="172">
        <v>7.4999999999999997E-2</v>
      </c>
      <c r="L108" s="137">
        <f t="shared" si="1"/>
        <v>0.123</v>
      </c>
    </row>
    <row r="109" spans="1:14" x14ac:dyDescent="0.25">
      <c r="A109" s="42" t="s">
        <v>63</v>
      </c>
      <c r="B109" s="42">
        <v>55148</v>
      </c>
      <c r="C109" s="42">
        <v>2</v>
      </c>
      <c r="D109" s="172">
        <v>2E-3</v>
      </c>
      <c r="E109" s="172">
        <v>3.0000000000000001E-3</v>
      </c>
      <c r="F109" s="172">
        <v>2.5999999999999999E-2</v>
      </c>
      <c r="G109" s="173">
        <v>4.4999999999999998E-2</v>
      </c>
      <c r="H109" s="144">
        <v>3.9E-2</v>
      </c>
      <c r="I109" s="73">
        <v>0.10199999999999999</v>
      </c>
      <c r="J109" s="172">
        <v>4.7E-2</v>
      </c>
      <c r="K109" s="172">
        <v>6.5000000000000002E-2</v>
      </c>
      <c r="L109" s="137">
        <f t="shared" si="1"/>
        <v>0.10199999999999999</v>
      </c>
    </row>
    <row r="110" spans="1:14" x14ac:dyDescent="0.25">
      <c r="A110" s="42" t="s">
        <v>63</v>
      </c>
      <c r="B110" s="42">
        <v>55148</v>
      </c>
      <c r="C110" s="42">
        <v>3</v>
      </c>
      <c r="D110" s="172">
        <v>2E-3</v>
      </c>
      <c r="E110" s="172">
        <v>8.0000000000000002E-3</v>
      </c>
      <c r="F110" s="172">
        <v>2.7E-2</v>
      </c>
      <c r="G110" s="173">
        <v>3.4000000000000002E-2</v>
      </c>
      <c r="H110" s="144">
        <v>2.7E-2</v>
      </c>
      <c r="I110" s="73">
        <v>9.8000000000000004E-2</v>
      </c>
      <c r="J110" s="172">
        <v>4.5999999999999999E-2</v>
      </c>
      <c r="K110" s="172">
        <v>7.3999999999999996E-2</v>
      </c>
      <c r="L110" s="137">
        <f t="shared" si="1"/>
        <v>9.8000000000000004E-2</v>
      </c>
    </row>
    <row r="111" spans="1:14" x14ac:dyDescent="0.25">
      <c r="A111" s="48" t="s">
        <v>63</v>
      </c>
      <c r="B111" s="48">
        <v>55148</v>
      </c>
      <c r="C111" s="48">
        <v>4</v>
      </c>
      <c r="D111" s="172">
        <v>4.0000000000000001E-3</v>
      </c>
      <c r="E111" s="172">
        <v>8.0000000000000002E-3</v>
      </c>
      <c r="F111" s="172">
        <v>3.3000000000000002E-2</v>
      </c>
      <c r="G111" s="173">
        <v>0.04</v>
      </c>
      <c r="H111" s="144">
        <v>4.3999999999999997E-2</v>
      </c>
      <c r="I111" s="73">
        <v>0.107</v>
      </c>
      <c r="J111" s="172">
        <v>0.05</v>
      </c>
      <c r="K111" s="172">
        <v>6.7000000000000004E-2</v>
      </c>
      <c r="L111" s="137">
        <f t="shared" si="1"/>
        <v>0.107</v>
      </c>
    </row>
    <row r="112" spans="1:14" x14ac:dyDescent="0.25">
      <c r="J112" s="147"/>
      <c r="K112" s="148"/>
    </row>
    <row r="113" spans="10:11" x14ac:dyDescent="0.25">
      <c r="J113" s="147"/>
      <c r="K113" s="148"/>
    </row>
    <row r="114" spans="10:11" x14ac:dyDescent="0.25">
      <c r="J114" s="147"/>
      <c r="K114" s="148"/>
    </row>
    <row r="115" spans="10:11" x14ac:dyDescent="0.25">
      <c r="J115" s="147"/>
      <c r="K115" s="148"/>
    </row>
    <row r="116" spans="10:11" x14ac:dyDescent="0.25">
      <c r="J116" s="147"/>
    </row>
    <row r="117" spans="10:11" x14ac:dyDescent="0.25">
      <c r="J117" s="147"/>
    </row>
    <row r="118" spans="10:11" x14ac:dyDescent="0.25">
      <c r="J118" s="147"/>
    </row>
  </sheetData>
  <pageMargins left="0.7" right="0.7" top="0.75" bottom="0.75" header="0.3" footer="0.3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23"/>
  <sheetViews>
    <sheetView zoomScaleNormal="100" workbookViewId="0"/>
  </sheetViews>
  <sheetFormatPr defaultRowHeight="15" x14ac:dyDescent="0.25"/>
  <cols>
    <col min="1" max="1" width="33.28515625" customWidth="1"/>
    <col min="2" max="2" width="11.42578125" customWidth="1"/>
    <col min="3" max="3" width="7.42578125" customWidth="1"/>
    <col min="4" max="5" width="12.28515625" customWidth="1"/>
    <col min="6" max="6" width="12.28515625" style="50" customWidth="1"/>
    <col min="7" max="8" width="12.28515625" style="131" customWidth="1"/>
    <col min="9" max="9" width="12.28515625" style="133" customWidth="1"/>
    <col min="10" max="10" width="12.28515625" style="60" customWidth="1"/>
    <col min="11" max="11" width="12.28515625" customWidth="1"/>
    <col min="12" max="12" width="12.28515625" style="133" customWidth="1"/>
  </cols>
  <sheetData>
    <row r="1" spans="1:12" ht="75.75" customHeight="1" x14ac:dyDescent="0.25">
      <c r="A1" s="117" t="s">
        <v>0</v>
      </c>
      <c r="B1" s="115" t="s">
        <v>1</v>
      </c>
      <c r="C1" s="115" t="s">
        <v>2</v>
      </c>
      <c r="D1" s="115" t="s">
        <v>97</v>
      </c>
      <c r="E1" s="115" t="s">
        <v>98</v>
      </c>
      <c r="F1" s="118" t="s">
        <v>99</v>
      </c>
      <c r="G1" s="132" t="s">
        <v>110</v>
      </c>
      <c r="H1" s="118" t="s">
        <v>111</v>
      </c>
      <c r="I1" s="115" t="s">
        <v>126</v>
      </c>
      <c r="J1" s="119" t="s">
        <v>150</v>
      </c>
      <c r="K1" s="115" t="s">
        <v>151</v>
      </c>
      <c r="L1" s="116" t="s">
        <v>68</v>
      </c>
    </row>
    <row r="2" spans="1:12" s="11" customFormat="1" ht="15" customHeight="1" x14ac:dyDescent="0.25">
      <c r="A2" s="14" t="s">
        <v>3</v>
      </c>
      <c r="B2" s="14">
        <v>6137</v>
      </c>
      <c r="C2" s="14">
        <v>1</v>
      </c>
      <c r="D2" s="55">
        <v>1034.7460000000001</v>
      </c>
      <c r="E2" s="55">
        <v>1498.7860000000001</v>
      </c>
      <c r="F2" s="55">
        <v>1215.665</v>
      </c>
      <c r="G2" s="129">
        <v>677.19899999999996</v>
      </c>
      <c r="H2" s="107">
        <v>775.79600000000005</v>
      </c>
      <c r="I2" s="107">
        <v>1033.0060000000001</v>
      </c>
      <c r="J2" s="136">
        <v>1127.2550000000001</v>
      </c>
      <c r="K2" s="136">
        <v>1006.059</v>
      </c>
      <c r="L2" s="129">
        <f>MAX(D2:K2)</f>
        <v>1498.7860000000001</v>
      </c>
    </row>
    <row r="3" spans="1:12" ht="15" customHeight="1" x14ac:dyDescent="0.25">
      <c r="A3" s="14" t="s">
        <v>3</v>
      </c>
      <c r="B3" s="14">
        <v>6137</v>
      </c>
      <c r="C3" s="14">
        <v>2</v>
      </c>
      <c r="D3" s="55">
        <v>760.46</v>
      </c>
      <c r="E3" s="55">
        <v>1359.0530000000001</v>
      </c>
      <c r="F3" s="55">
        <v>911.06399999999996</v>
      </c>
      <c r="G3" s="129">
        <v>999.33900000000006</v>
      </c>
      <c r="H3" s="107">
        <v>816.46500000000003</v>
      </c>
      <c r="I3" s="107">
        <v>1078.5350000000001</v>
      </c>
      <c r="J3" s="136">
        <v>1286.8019999999999</v>
      </c>
      <c r="K3" s="136">
        <v>1040.9090000000001</v>
      </c>
      <c r="L3" s="130">
        <f t="shared" ref="L3:L56" si="0">MAX(D3:K3)</f>
        <v>1359.0530000000001</v>
      </c>
    </row>
    <row r="4" spans="1:12" ht="15" customHeight="1" x14ac:dyDescent="0.25">
      <c r="A4" s="14" t="s">
        <v>3</v>
      </c>
      <c r="B4" s="14">
        <v>6137</v>
      </c>
      <c r="C4" s="14">
        <v>3</v>
      </c>
      <c r="D4" s="55">
        <v>6.9420000000000002</v>
      </c>
      <c r="E4" s="55">
        <v>6.8449999999999998</v>
      </c>
      <c r="F4" s="55">
        <v>8.4169999999999998</v>
      </c>
      <c r="G4" s="129">
        <v>15.183999999999999</v>
      </c>
      <c r="H4" s="107">
        <v>10.407999999999999</v>
      </c>
      <c r="I4" s="107">
        <v>12.196999999999999</v>
      </c>
      <c r="J4" s="136">
        <v>7.0220000000000002</v>
      </c>
      <c r="K4" s="136">
        <v>9.7780000000000005</v>
      </c>
      <c r="L4" s="130">
        <f t="shared" si="0"/>
        <v>15.183999999999999</v>
      </c>
    </row>
    <row r="5" spans="1:12" ht="15" customHeight="1" x14ac:dyDescent="0.25">
      <c r="A5" s="14" t="s">
        <v>3</v>
      </c>
      <c r="B5" s="14">
        <v>6137</v>
      </c>
      <c r="C5" s="14">
        <v>4</v>
      </c>
      <c r="D5" s="55">
        <v>3.2730000000000001</v>
      </c>
      <c r="E5" s="55">
        <v>1.837</v>
      </c>
      <c r="F5" s="55">
        <v>3.496</v>
      </c>
      <c r="G5" s="129">
        <v>2.31</v>
      </c>
      <c r="H5" s="107">
        <v>2.6930000000000001</v>
      </c>
      <c r="I5" s="107">
        <v>4.3570000000000002</v>
      </c>
      <c r="J5" s="136">
        <v>2.4329999999999998</v>
      </c>
      <c r="K5" s="136">
        <v>1.599</v>
      </c>
      <c r="L5" s="130">
        <f t="shared" si="0"/>
        <v>4.3570000000000002</v>
      </c>
    </row>
    <row r="6" spans="1:12" ht="15" customHeight="1" x14ac:dyDescent="0.25">
      <c r="A6" s="14" t="s">
        <v>4</v>
      </c>
      <c r="B6" s="14">
        <v>6705</v>
      </c>
      <c r="C6" s="14">
        <v>4</v>
      </c>
      <c r="D6" s="55">
        <v>2825.22</v>
      </c>
      <c r="E6" s="55">
        <v>3166.4969999999998</v>
      </c>
      <c r="F6" s="55">
        <v>3319.33</v>
      </c>
      <c r="G6" s="129">
        <v>3058.2489999999998</v>
      </c>
      <c r="H6" s="107">
        <v>1929.521</v>
      </c>
      <c r="I6" s="107">
        <v>3028.05</v>
      </c>
      <c r="J6" s="136">
        <v>3136.393</v>
      </c>
      <c r="K6" s="136">
        <v>3786.2330000000002</v>
      </c>
      <c r="L6" s="130">
        <f t="shared" si="0"/>
        <v>3786.2330000000002</v>
      </c>
    </row>
    <row r="7" spans="1:12" ht="15" customHeight="1" x14ac:dyDescent="0.25">
      <c r="A7" s="14" t="s">
        <v>5</v>
      </c>
      <c r="B7" s="14">
        <v>7336</v>
      </c>
      <c r="C7" s="26" t="s">
        <v>6</v>
      </c>
      <c r="D7" s="55">
        <v>0.93200000000000005</v>
      </c>
      <c r="E7" s="55">
        <v>1.5820000000000001</v>
      </c>
      <c r="F7" s="55">
        <v>2.395</v>
      </c>
      <c r="G7" s="129">
        <v>1.6140000000000001</v>
      </c>
      <c r="H7" s="107">
        <v>2.1920000000000002</v>
      </c>
      <c r="I7" s="107">
        <v>1.462</v>
      </c>
      <c r="J7" s="136">
        <v>1.599</v>
      </c>
      <c r="K7" s="136">
        <v>1.4239999999999999</v>
      </c>
      <c r="L7" s="130">
        <f t="shared" si="0"/>
        <v>2.395</v>
      </c>
    </row>
    <row r="8" spans="1:12" ht="15" customHeight="1" x14ac:dyDescent="0.25">
      <c r="A8" s="14" t="s">
        <v>5</v>
      </c>
      <c r="B8" s="14">
        <v>7336</v>
      </c>
      <c r="C8" s="26" t="s">
        <v>7</v>
      </c>
      <c r="D8" s="55">
        <v>1.2090000000000001</v>
      </c>
      <c r="E8" s="55">
        <v>1.784</v>
      </c>
      <c r="F8" s="55">
        <v>2.1970000000000001</v>
      </c>
      <c r="G8" s="129">
        <v>1.577</v>
      </c>
      <c r="H8" s="107">
        <v>1.742</v>
      </c>
      <c r="I8" s="107">
        <v>1.355</v>
      </c>
      <c r="J8" s="136">
        <v>1.208</v>
      </c>
      <c r="K8" s="136">
        <v>2.0920000000000001</v>
      </c>
      <c r="L8" s="130">
        <f t="shared" si="0"/>
        <v>2.1970000000000001</v>
      </c>
    </row>
    <row r="9" spans="1:12" ht="15" customHeight="1" x14ac:dyDescent="0.25">
      <c r="A9" s="14" t="s">
        <v>5</v>
      </c>
      <c r="B9" s="14">
        <v>7336</v>
      </c>
      <c r="C9" s="26" t="s">
        <v>8</v>
      </c>
      <c r="D9" s="55">
        <v>0.76100000000000001</v>
      </c>
      <c r="E9" s="55">
        <v>1.7150000000000001</v>
      </c>
      <c r="F9" s="55">
        <v>1.089</v>
      </c>
      <c r="G9" s="129">
        <v>1.9159999999999999</v>
      </c>
      <c r="H9" s="107">
        <v>0.97399999999999998</v>
      </c>
      <c r="I9" s="107">
        <v>2.2120000000000002</v>
      </c>
      <c r="J9" s="136">
        <v>1.2569999999999999</v>
      </c>
      <c r="K9" s="136">
        <v>1.33</v>
      </c>
      <c r="L9" s="130">
        <f t="shared" si="0"/>
        <v>2.2120000000000002</v>
      </c>
    </row>
    <row r="10" spans="1:12" ht="15" customHeight="1" x14ac:dyDescent="0.25">
      <c r="A10" s="14" t="s">
        <v>9</v>
      </c>
      <c r="B10" s="14">
        <v>995</v>
      </c>
      <c r="C10" s="14">
        <v>10</v>
      </c>
      <c r="D10" s="55">
        <v>1.9350000000000001</v>
      </c>
      <c r="E10" s="55">
        <v>1.468</v>
      </c>
      <c r="F10" s="55">
        <v>0.86799999999999999</v>
      </c>
      <c r="G10" s="129">
        <v>2.7170000000000001</v>
      </c>
      <c r="H10" s="107">
        <v>0.11799999999999999</v>
      </c>
      <c r="I10" s="107">
        <v>0.42499999999999999</v>
      </c>
      <c r="J10" s="136"/>
      <c r="K10" s="136"/>
      <c r="L10" s="130">
        <f t="shared" si="0"/>
        <v>2.7170000000000001</v>
      </c>
    </row>
    <row r="11" spans="1:12" ht="15" customHeight="1" x14ac:dyDescent="0.25">
      <c r="A11" s="14" t="s">
        <v>9</v>
      </c>
      <c r="B11" s="14">
        <v>995</v>
      </c>
      <c r="C11" s="14">
        <v>7</v>
      </c>
      <c r="D11" s="55">
        <v>686.03499999999997</v>
      </c>
      <c r="E11" s="55">
        <v>639.71699999999998</v>
      </c>
      <c r="F11" s="55">
        <v>539.78399999999999</v>
      </c>
      <c r="G11" s="129">
        <v>611.20799999999997</v>
      </c>
      <c r="H11" s="107">
        <v>532.93100000000004</v>
      </c>
      <c r="I11" s="107">
        <v>192.202</v>
      </c>
      <c r="J11" s="136"/>
      <c r="K11" s="136"/>
      <c r="L11" s="130">
        <f t="shared" si="0"/>
        <v>686.03499999999997</v>
      </c>
    </row>
    <row r="12" spans="1:12" ht="15" customHeight="1" x14ac:dyDescent="0.25">
      <c r="A12" s="14" t="s">
        <v>9</v>
      </c>
      <c r="B12" s="14">
        <v>995</v>
      </c>
      <c r="C12" s="14">
        <v>8</v>
      </c>
      <c r="D12" s="55">
        <v>1236.0920000000001</v>
      </c>
      <c r="E12" s="55">
        <v>1085.0719999999999</v>
      </c>
      <c r="F12" s="55">
        <v>531.67999999999995</v>
      </c>
      <c r="G12" s="129">
        <v>731.31899999999996</v>
      </c>
      <c r="H12" s="107">
        <v>635.39599999999996</v>
      </c>
      <c r="I12" s="107">
        <v>3.6110000000000002</v>
      </c>
      <c r="J12" s="59"/>
      <c r="K12" s="136"/>
      <c r="L12" s="130">
        <f t="shared" si="0"/>
        <v>1236.0920000000001</v>
      </c>
    </row>
    <row r="13" spans="1:12" ht="15" customHeight="1" x14ac:dyDescent="0.25">
      <c r="A13" s="81" t="s">
        <v>10</v>
      </c>
      <c r="B13" s="81">
        <v>1011</v>
      </c>
      <c r="C13" s="81">
        <v>2</v>
      </c>
      <c r="D13" s="71">
        <v>5.0540000000000003</v>
      </c>
      <c r="E13" s="71">
        <v>8.0850000000000009</v>
      </c>
      <c r="F13" s="71">
        <v>15.385999999999999</v>
      </c>
      <c r="G13" s="129">
        <v>13.042</v>
      </c>
      <c r="H13" s="107">
        <v>6.6150000000000002</v>
      </c>
      <c r="I13" s="107">
        <v>12.391999999999999</v>
      </c>
      <c r="J13" s="59"/>
      <c r="K13" s="136"/>
      <c r="L13" s="130">
        <f t="shared" si="0"/>
        <v>15.385999999999999</v>
      </c>
    </row>
    <row r="14" spans="1:12" ht="15" customHeight="1" x14ac:dyDescent="0.25">
      <c r="A14" s="81" t="s">
        <v>11</v>
      </c>
      <c r="B14" s="81">
        <v>1001</v>
      </c>
      <c r="C14" s="81">
        <v>1</v>
      </c>
      <c r="D14" s="71">
        <v>4385.9369999999999</v>
      </c>
      <c r="E14" s="71">
        <v>4301.5110000000004</v>
      </c>
      <c r="F14" s="71">
        <v>6772.0839999999998</v>
      </c>
      <c r="G14" s="129">
        <v>5322.1019999999999</v>
      </c>
      <c r="H14" s="107">
        <v>4201.384</v>
      </c>
      <c r="I14" s="107">
        <v>4696.9340000000002</v>
      </c>
      <c r="J14" s="136">
        <v>2833.9549999999999</v>
      </c>
      <c r="K14" s="136">
        <v>1946.569</v>
      </c>
      <c r="L14" s="130">
        <f t="shared" si="0"/>
        <v>6772.0839999999998</v>
      </c>
    </row>
    <row r="15" spans="1:12" ht="15" customHeight="1" x14ac:dyDescent="0.25">
      <c r="A15" s="81" t="s">
        <v>11</v>
      </c>
      <c r="B15" s="81">
        <v>1001</v>
      </c>
      <c r="C15" s="81">
        <v>2</v>
      </c>
      <c r="D15" s="71">
        <v>5307.4319999999998</v>
      </c>
      <c r="E15" s="71">
        <v>4383.1019999999999</v>
      </c>
      <c r="F15" s="71">
        <v>3732.2660000000001</v>
      </c>
      <c r="G15" s="129">
        <v>7047.3440000000001</v>
      </c>
      <c r="H15" s="107">
        <v>2859.7649999999999</v>
      </c>
      <c r="I15" s="107">
        <v>4280.018</v>
      </c>
      <c r="J15" s="136">
        <v>1568.5309999999999</v>
      </c>
      <c r="K15" s="136">
        <v>2698.9690000000001</v>
      </c>
      <c r="L15" s="130">
        <f t="shared" si="0"/>
        <v>7047.3440000000001</v>
      </c>
    </row>
    <row r="16" spans="1:12" ht="15" customHeight="1" x14ac:dyDescent="0.25">
      <c r="A16" s="81" t="s">
        <v>11</v>
      </c>
      <c r="B16" s="81">
        <v>1001</v>
      </c>
      <c r="C16" s="81">
        <v>4</v>
      </c>
      <c r="D16" s="71">
        <v>10.108000000000001</v>
      </c>
      <c r="E16" s="71">
        <v>7.5229999999999997</v>
      </c>
      <c r="F16" s="71">
        <v>3.7919999999999998</v>
      </c>
      <c r="G16" s="129">
        <v>0.155</v>
      </c>
      <c r="H16" s="107">
        <v>0.14599999999999999</v>
      </c>
      <c r="I16" s="107">
        <v>0.155</v>
      </c>
      <c r="J16" s="136">
        <v>5.9859999999999998</v>
      </c>
      <c r="K16" s="136">
        <v>4.4459999999999997</v>
      </c>
      <c r="L16" s="130">
        <f t="shared" si="0"/>
        <v>10.108000000000001</v>
      </c>
    </row>
    <row r="17" spans="1:12" ht="15" customHeight="1" x14ac:dyDescent="0.25">
      <c r="A17" s="81" t="s">
        <v>12</v>
      </c>
      <c r="B17" s="81">
        <v>983</v>
      </c>
      <c r="C17" s="81">
        <v>1</v>
      </c>
      <c r="D17" s="71">
        <v>1468.8589999999999</v>
      </c>
      <c r="E17" s="71">
        <v>1229.578</v>
      </c>
      <c r="F17" s="71">
        <v>992.18899999999996</v>
      </c>
      <c r="G17" s="129">
        <v>1187.751</v>
      </c>
      <c r="H17" s="107">
        <v>796.31299999999999</v>
      </c>
      <c r="I17" s="107">
        <v>753.15300000000002</v>
      </c>
      <c r="J17" s="136">
        <v>721.95500000000004</v>
      </c>
      <c r="K17" s="136">
        <v>783.16600000000005</v>
      </c>
      <c r="L17" s="130">
        <f t="shared" si="0"/>
        <v>1468.8589999999999</v>
      </c>
    </row>
    <row r="18" spans="1:12" ht="15" customHeight="1" x14ac:dyDescent="0.25">
      <c r="A18" s="81" t="s">
        <v>12</v>
      </c>
      <c r="B18" s="81">
        <v>983</v>
      </c>
      <c r="C18" s="81">
        <v>2</v>
      </c>
      <c r="D18" s="71">
        <v>2558.1849999999999</v>
      </c>
      <c r="E18" s="71">
        <v>1412.6969999999999</v>
      </c>
      <c r="F18" s="71">
        <v>753.63099999999997</v>
      </c>
      <c r="G18" s="129">
        <v>1469.7950000000001</v>
      </c>
      <c r="H18" s="107">
        <v>803.87900000000002</v>
      </c>
      <c r="I18" s="107">
        <v>630.05399999999997</v>
      </c>
      <c r="J18" s="136">
        <v>834.95399999999995</v>
      </c>
      <c r="K18" s="136">
        <v>856.07299999999998</v>
      </c>
      <c r="L18" s="130">
        <f t="shared" si="0"/>
        <v>2558.1849999999999</v>
      </c>
    </row>
    <row r="19" spans="1:12" ht="15" customHeight="1" x14ac:dyDescent="0.25">
      <c r="A19" s="81" t="s">
        <v>12</v>
      </c>
      <c r="B19" s="81">
        <v>983</v>
      </c>
      <c r="C19" s="81">
        <v>3</v>
      </c>
      <c r="D19" s="71">
        <v>1312.7629999999999</v>
      </c>
      <c r="E19" s="71">
        <v>708.5</v>
      </c>
      <c r="F19" s="71">
        <v>933.4</v>
      </c>
      <c r="G19" s="129">
        <v>1329.4559999999999</v>
      </c>
      <c r="H19" s="107">
        <v>517.97900000000004</v>
      </c>
      <c r="I19" s="107">
        <v>730.44799999999998</v>
      </c>
      <c r="J19" s="136">
        <v>749.75699999999995</v>
      </c>
      <c r="K19" s="136">
        <v>772.48099999999999</v>
      </c>
      <c r="L19" s="130">
        <f t="shared" si="0"/>
        <v>1329.4559999999999</v>
      </c>
    </row>
    <row r="20" spans="1:12" ht="15" customHeight="1" x14ac:dyDescent="0.25">
      <c r="A20" s="81" t="s">
        <v>12</v>
      </c>
      <c r="B20" s="81">
        <v>983</v>
      </c>
      <c r="C20" s="81">
        <v>4</v>
      </c>
      <c r="D20" s="71">
        <v>1558.9680000000001</v>
      </c>
      <c r="E20" s="71">
        <v>1934.848</v>
      </c>
      <c r="F20" s="71">
        <v>1197.1400000000001</v>
      </c>
      <c r="G20" s="129">
        <v>1875.9580000000001</v>
      </c>
      <c r="H20" s="107">
        <v>1306.5999999999999</v>
      </c>
      <c r="I20" s="107">
        <v>1246.9880000000001</v>
      </c>
      <c r="J20" s="136">
        <v>1110.0260000000001</v>
      </c>
      <c r="K20" s="136">
        <v>1018.803</v>
      </c>
      <c r="L20" s="130">
        <f t="shared" si="0"/>
        <v>1934.848</v>
      </c>
    </row>
    <row r="21" spans="1:12" ht="15" customHeight="1" x14ac:dyDescent="0.25">
      <c r="A21" s="81" t="s">
        <v>12</v>
      </c>
      <c r="B21" s="81">
        <v>983</v>
      </c>
      <c r="C21" s="81">
        <v>5</v>
      </c>
      <c r="D21" s="71">
        <v>2540.1239999999998</v>
      </c>
      <c r="E21" s="71">
        <v>2079.3119999999999</v>
      </c>
      <c r="F21" s="71">
        <v>1568.009</v>
      </c>
      <c r="G21" s="129">
        <v>1727.5340000000001</v>
      </c>
      <c r="H21" s="107">
        <v>1269.819</v>
      </c>
      <c r="I21" s="107">
        <v>1344.5509999999999</v>
      </c>
      <c r="J21" s="136">
        <v>1053.835</v>
      </c>
      <c r="K21" s="136">
        <v>1058.33</v>
      </c>
      <c r="L21" s="130">
        <f t="shared" si="0"/>
        <v>2540.1239999999998</v>
      </c>
    </row>
    <row r="22" spans="1:12" ht="15" customHeight="1" x14ac:dyDescent="0.25">
      <c r="A22" s="81" t="s">
        <v>12</v>
      </c>
      <c r="B22" s="81">
        <v>983</v>
      </c>
      <c r="C22" s="81">
        <v>6</v>
      </c>
      <c r="D22" s="71">
        <v>2403.0720000000001</v>
      </c>
      <c r="E22" s="71">
        <v>1767.0340000000001</v>
      </c>
      <c r="F22" s="71">
        <v>1311.1959999999999</v>
      </c>
      <c r="G22" s="129">
        <v>1764.9110000000001</v>
      </c>
      <c r="H22" s="107">
        <v>1067.6420000000001</v>
      </c>
      <c r="I22" s="107">
        <v>1434.2850000000001</v>
      </c>
      <c r="J22" s="136">
        <v>904.88</v>
      </c>
      <c r="K22" s="136">
        <v>812.06</v>
      </c>
      <c r="L22" s="130">
        <f t="shared" si="0"/>
        <v>2403.0720000000001</v>
      </c>
    </row>
    <row r="23" spans="1:12" s="57" customFormat="1" ht="15" customHeight="1" x14ac:dyDescent="0.25">
      <c r="A23" s="81" t="s">
        <v>13</v>
      </c>
      <c r="B23" s="81">
        <v>1004</v>
      </c>
      <c r="C23" s="83" t="s">
        <v>90</v>
      </c>
      <c r="D23" s="71">
        <v>275.13</v>
      </c>
      <c r="E23" s="71">
        <v>370.01400000000001</v>
      </c>
      <c r="F23" s="71">
        <v>392.745</v>
      </c>
      <c r="G23" s="129">
        <v>416.798</v>
      </c>
      <c r="H23" s="107">
        <v>450.923</v>
      </c>
      <c r="I23" s="107">
        <v>416.755</v>
      </c>
      <c r="J23" s="136">
        <v>360.94499999999999</v>
      </c>
      <c r="K23" s="136">
        <v>259.68799999999999</v>
      </c>
      <c r="L23" s="130">
        <f t="shared" si="0"/>
        <v>450.923</v>
      </c>
    </row>
    <row r="24" spans="1:12" s="57" customFormat="1" ht="15" customHeight="1" x14ac:dyDescent="0.25">
      <c r="A24" s="81" t="s">
        <v>13</v>
      </c>
      <c r="B24" s="81">
        <v>1004</v>
      </c>
      <c r="C24" s="83" t="s">
        <v>91</v>
      </c>
      <c r="D24" s="71">
        <v>343.19400000000002</v>
      </c>
      <c r="E24" s="71">
        <v>328.798</v>
      </c>
      <c r="F24" s="71">
        <v>448.47399999999999</v>
      </c>
      <c r="G24" s="129">
        <v>344.69400000000002</v>
      </c>
      <c r="H24" s="107">
        <v>387.2</v>
      </c>
      <c r="I24" s="107">
        <v>450.59399999999999</v>
      </c>
      <c r="J24" s="136">
        <v>408.24299999999999</v>
      </c>
      <c r="K24" s="136">
        <v>272.92599999999999</v>
      </c>
      <c r="L24" s="130">
        <f t="shared" si="0"/>
        <v>450.59399999999999</v>
      </c>
    </row>
    <row r="25" spans="1:12" ht="15" customHeight="1" x14ac:dyDescent="0.25">
      <c r="A25" s="81" t="s">
        <v>14</v>
      </c>
      <c r="B25" s="81">
        <v>1012</v>
      </c>
      <c r="C25" s="81">
        <v>2</v>
      </c>
      <c r="D25" s="71">
        <v>306.05</v>
      </c>
      <c r="E25" s="71">
        <v>372.88</v>
      </c>
      <c r="F25" s="71">
        <v>92.539000000000001</v>
      </c>
      <c r="G25" s="129">
        <v>364.113</v>
      </c>
      <c r="H25" s="107">
        <v>215.839</v>
      </c>
      <c r="I25" s="107">
        <v>296.78100000000001</v>
      </c>
      <c r="J25" s="136">
        <v>147.072</v>
      </c>
      <c r="K25" s="136">
        <v>130.59700000000001</v>
      </c>
      <c r="L25" s="130">
        <f t="shared" si="0"/>
        <v>372.88</v>
      </c>
    </row>
    <row r="26" spans="1:12" ht="15" customHeight="1" x14ac:dyDescent="0.25">
      <c r="A26" s="81" t="s">
        <v>14</v>
      </c>
      <c r="B26" s="81">
        <v>1012</v>
      </c>
      <c r="C26" s="81">
        <v>3</v>
      </c>
      <c r="D26" s="71">
        <v>1198.0319999999999</v>
      </c>
      <c r="E26" s="71">
        <v>971.14400000000001</v>
      </c>
      <c r="F26" s="71">
        <v>777.77</v>
      </c>
      <c r="G26" s="129">
        <v>744.33399999999995</v>
      </c>
      <c r="H26" s="107">
        <v>1124.0989999999999</v>
      </c>
      <c r="I26" s="107">
        <v>1232.25</v>
      </c>
      <c r="J26" s="136">
        <v>855.85500000000002</v>
      </c>
      <c r="K26" s="136">
        <v>585.697</v>
      </c>
      <c r="L26" s="130">
        <f t="shared" si="0"/>
        <v>1232.25</v>
      </c>
    </row>
    <row r="27" spans="1:12" ht="15" customHeight="1" x14ac:dyDescent="0.25">
      <c r="A27" s="81" t="s">
        <v>17</v>
      </c>
      <c r="B27" s="81">
        <v>7759</v>
      </c>
      <c r="C27" s="72" t="s">
        <v>18</v>
      </c>
      <c r="D27" s="71">
        <v>3.04</v>
      </c>
      <c r="E27" s="71">
        <v>1.07</v>
      </c>
      <c r="F27" s="71">
        <v>2.8330000000000002</v>
      </c>
      <c r="G27" s="129">
        <v>6.6529999999999996</v>
      </c>
      <c r="H27" s="107">
        <v>5.82</v>
      </c>
      <c r="I27" s="107">
        <v>10.055</v>
      </c>
      <c r="J27" s="136">
        <v>3.0550000000000002</v>
      </c>
      <c r="K27" s="136">
        <v>6.98</v>
      </c>
      <c r="L27" s="130">
        <f t="shared" si="0"/>
        <v>10.055</v>
      </c>
    </row>
    <row r="28" spans="1:12" ht="15" customHeight="1" x14ac:dyDescent="0.25">
      <c r="A28" s="81" t="s">
        <v>17</v>
      </c>
      <c r="B28" s="81">
        <v>7759</v>
      </c>
      <c r="C28" s="72" t="s">
        <v>19</v>
      </c>
      <c r="D28" s="71">
        <v>5.58</v>
      </c>
      <c r="E28" s="71">
        <v>0.95699999999999996</v>
      </c>
      <c r="F28" s="71">
        <v>7.085</v>
      </c>
      <c r="G28" s="129">
        <v>10.382</v>
      </c>
      <c r="H28" s="107">
        <v>6.6550000000000002</v>
      </c>
      <c r="I28" s="107">
        <v>9.4429999999999996</v>
      </c>
      <c r="J28" s="136">
        <v>5.3659999999999997</v>
      </c>
      <c r="K28" s="136">
        <v>11.052</v>
      </c>
      <c r="L28" s="130">
        <f t="shared" si="0"/>
        <v>11.052</v>
      </c>
    </row>
    <row r="29" spans="1:12" ht="15" customHeight="1" x14ac:dyDescent="0.25">
      <c r="A29" s="81" t="s">
        <v>17</v>
      </c>
      <c r="B29" s="81">
        <v>7759</v>
      </c>
      <c r="C29" s="72" t="s">
        <v>20</v>
      </c>
      <c r="D29" s="71">
        <v>4.4260000000000002</v>
      </c>
      <c r="E29" s="71">
        <v>0.81799999999999995</v>
      </c>
      <c r="F29" s="71">
        <v>5.6950000000000003</v>
      </c>
      <c r="G29" s="129">
        <v>8.0470000000000006</v>
      </c>
      <c r="H29" s="107">
        <v>5.8449999999999998</v>
      </c>
      <c r="I29" s="107">
        <v>7.9349999999999996</v>
      </c>
      <c r="J29" s="136">
        <v>5.8579999999999997</v>
      </c>
      <c r="K29" s="136">
        <v>12.137</v>
      </c>
      <c r="L29" s="130">
        <f t="shared" si="0"/>
        <v>12.137</v>
      </c>
    </row>
    <row r="30" spans="1:12" ht="15" customHeight="1" x14ac:dyDescent="0.25">
      <c r="A30" s="81" t="s">
        <v>17</v>
      </c>
      <c r="B30" s="81">
        <v>7759</v>
      </c>
      <c r="C30" s="72" t="s">
        <v>21</v>
      </c>
      <c r="D30" s="71">
        <v>3.8849999999999998</v>
      </c>
      <c r="E30" s="71">
        <v>1.486</v>
      </c>
      <c r="F30" s="71">
        <v>3.2930000000000001</v>
      </c>
      <c r="G30" s="129">
        <v>6.9450000000000003</v>
      </c>
      <c r="H30" s="107">
        <v>6.234</v>
      </c>
      <c r="I30" s="107">
        <v>11.02</v>
      </c>
      <c r="J30" s="136">
        <v>6.1509999999999998</v>
      </c>
      <c r="K30" s="136">
        <v>8.4420000000000002</v>
      </c>
      <c r="L30" s="130">
        <f t="shared" si="0"/>
        <v>11.02</v>
      </c>
    </row>
    <row r="31" spans="1:12" ht="15" customHeight="1" x14ac:dyDescent="0.25">
      <c r="A31" s="81" t="s">
        <v>22</v>
      </c>
      <c r="B31" s="81">
        <v>6113</v>
      </c>
      <c r="C31" s="81">
        <v>1</v>
      </c>
      <c r="D31" s="71">
        <v>2518.3560000000002</v>
      </c>
      <c r="E31" s="71">
        <v>2176.0430000000001</v>
      </c>
      <c r="F31" s="71">
        <v>1832.777</v>
      </c>
      <c r="G31" s="129">
        <v>1886.5129999999999</v>
      </c>
      <c r="H31" s="107">
        <v>2509.2559999999999</v>
      </c>
      <c r="I31" s="107">
        <v>2550.5129999999999</v>
      </c>
      <c r="J31" s="136">
        <v>2009.752</v>
      </c>
      <c r="K31" s="136">
        <v>1076.8710000000001</v>
      </c>
      <c r="L31" s="130">
        <f t="shared" si="0"/>
        <v>2550.5129999999999</v>
      </c>
    </row>
    <row r="32" spans="1:12" ht="15" customHeight="1" x14ac:dyDescent="0.25">
      <c r="A32" s="81" t="s">
        <v>22</v>
      </c>
      <c r="B32" s="81">
        <v>6113</v>
      </c>
      <c r="C32" s="81">
        <v>2</v>
      </c>
      <c r="D32" s="71">
        <v>1909.07</v>
      </c>
      <c r="E32" s="71">
        <v>2711.5540000000001</v>
      </c>
      <c r="F32" s="71">
        <v>2216.4389999999999</v>
      </c>
      <c r="G32" s="129">
        <v>2953.1120000000001</v>
      </c>
      <c r="H32" s="107">
        <v>1604.65</v>
      </c>
      <c r="I32" s="107">
        <v>1817.6479999999999</v>
      </c>
      <c r="J32" s="136">
        <v>1593.3140000000001</v>
      </c>
      <c r="K32" s="136">
        <v>2826.9360000000001</v>
      </c>
      <c r="L32" s="130">
        <f t="shared" si="0"/>
        <v>2953.1120000000001</v>
      </c>
    </row>
    <row r="33" spans="1:12" ht="15" customHeight="1" x14ac:dyDescent="0.25">
      <c r="A33" s="81" t="s">
        <v>22</v>
      </c>
      <c r="B33" s="81">
        <v>6113</v>
      </c>
      <c r="C33" s="81">
        <v>3</v>
      </c>
      <c r="D33" s="71">
        <v>3076.6179999999999</v>
      </c>
      <c r="E33" s="71">
        <v>2810.4760000000001</v>
      </c>
      <c r="F33" s="71">
        <v>2051.12</v>
      </c>
      <c r="G33" s="129">
        <v>3018.7359999999999</v>
      </c>
      <c r="H33" s="107">
        <v>2207.6570000000002</v>
      </c>
      <c r="I33" s="107">
        <v>2060.2950000000001</v>
      </c>
      <c r="J33" s="136">
        <v>1458.2639999999999</v>
      </c>
      <c r="K33" s="136">
        <v>1966.211</v>
      </c>
      <c r="L33" s="130">
        <f t="shared" si="0"/>
        <v>3076.6179999999999</v>
      </c>
    </row>
    <row r="34" spans="1:12" ht="15" customHeight="1" x14ac:dyDescent="0.25">
      <c r="A34" s="81" t="s">
        <v>22</v>
      </c>
      <c r="B34" s="81">
        <v>6113</v>
      </c>
      <c r="C34" s="81">
        <v>4</v>
      </c>
      <c r="D34" s="71">
        <v>2016.165</v>
      </c>
      <c r="E34" s="71">
        <v>1690.278</v>
      </c>
      <c r="F34" s="71">
        <v>1647.527</v>
      </c>
      <c r="G34" s="129">
        <v>2059.0070000000001</v>
      </c>
      <c r="H34" s="107">
        <v>2282.922</v>
      </c>
      <c r="I34" s="107">
        <v>1720.3589999999999</v>
      </c>
      <c r="J34" s="136">
        <v>1625.6669999999999</v>
      </c>
      <c r="K34" s="136">
        <v>1888.777</v>
      </c>
      <c r="L34" s="130">
        <f t="shared" si="0"/>
        <v>2282.922</v>
      </c>
    </row>
    <row r="35" spans="1:12" ht="15" customHeight="1" x14ac:dyDescent="0.25">
      <c r="A35" s="81" t="s">
        <v>22</v>
      </c>
      <c r="B35" s="81">
        <v>6113</v>
      </c>
      <c r="C35" s="81">
        <v>5</v>
      </c>
      <c r="D35" s="71">
        <v>1877.22</v>
      </c>
      <c r="E35" s="71">
        <v>4903.8050000000003</v>
      </c>
      <c r="F35" s="71">
        <v>3086.087</v>
      </c>
      <c r="G35" s="129">
        <v>3272.77</v>
      </c>
      <c r="H35" s="107">
        <v>2780.66</v>
      </c>
      <c r="I35" s="107">
        <v>2106.777</v>
      </c>
      <c r="J35" s="136">
        <v>1433.6790000000001</v>
      </c>
      <c r="K35" s="136">
        <v>1786.2059999999999</v>
      </c>
      <c r="L35" s="130">
        <f t="shared" si="0"/>
        <v>4903.8050000000003</v>
      </c>
    </row>
    <row r="36" spans="1:12" ht="15" customHeight="1" x14ac:dyDescent="0.25">
      <c r="A36" s="81" t="s">
        <v>23</v>
      </c>
      <c r="B36" s="81">
        <v>7763</v>
      </c>
      <c r="C36" s="81">
        <v>1</v>
      </c>
      <c r="D36" s="71">
        <v>11.510999999999999</v>
      </c>
      <c r="E36" s="71">
        <v>8.7720000000000002</v>
      </c>
      <c r="F36" s="71">
        <v>23.835999999999999</v>
      </c>
      <c r="G36" s="129">
        <v>19.361000000000001</v>
      </c>
      <c r="H36" s="107">
        <v>36.630000000000003</v>
      </c>
      <c r="I36" s="107">
        <v>43.728000000000002</v>
      </c>
      <c r="J36" s="136">
        <v>32.805</v>
      </c>
      <c r="K36" s="136">
        <v>32.784999999999997</v>
      </c>
      <c r="L36" s="130">
        <f t="shared" si="0"/>
        <v>43.728000000000002</v>
      </c>
    </row>
    <row r="37" spans="1:12" ht="15" customHeight="1" x14ac:dyDescent="0.25">
      <c r="A37" s="81" t="s">
        <v>23</v>
      </c>
      <c r="B37" s="81">
        <v>7763</v>
      </c>
      <c r="C37" s="81">
        <v>2</v>
      </c>
      <c r="D37" s="71">
        <v>11.287000000000001</v>
      </c>
      <c r="E37" s="71">
        <v>8.4329999999999998</v>
      </c>
      <c r="F37" s="71">
        <v>25.803999999999998</v>
      </c>
      <c r="G37" s="129">
        <v>26.530999999999999</v>
      </c>
      <c r="H37" s="107">
        <v>41.01</v>
      </c>
      <c r="I37" s="107">
        <v>44.506</v>
      </c>
      <c r="J37" s="136">
        <v>37.209000000000003</v>
      </c>
      <c r="K37" s="136">
        <v>46.545000000000002</v>
      </c>
      <c r="L37" s="130">
        <f t="shared" si="0"/>
        <v>46.545000000000002</v>
      </c>
    </row>
    <row r="38" spans="1:12" ht="15" customHeight="1" x14ac:dyDescent="0.25">
      <c r="A38" s="81" t="s">
        <v>23</v>
      </c>
      <c r="B38" s="81">
        <v>7763</v>
      </c>
      <c r="C38" s="81">
        <v>3</v>
      </c>
      <c r="D38" s="71">
        <v>10.99</v>
      </c>
      <c r="E38" s="71">
        <v>8.3970000000000002</v>
      </c>
      <c r="F38" s="71">
        <v>18.972000000000001</v>
      </c>
      <c r="G38" s="129">
        <v>23.422999999999998</v>
      </c>
      <c r="H38" s="107">
        <v>31.661999999999999</v>
      </c>
      <c r="I38" s="107">
        <v>45.481000000000002</v>
      </c>
      <c r="J38" s="136">
        <v>38.149000000000001</v>
      </c>
      <c r="K38" s="136">
        <v>45.686</v>
      </c>
      <c r="L38" s="130">
        <f t="shared" si="0"/>
        <v>45.686</v>
      </c>
    </row>
    <row r="39" spans="1:12" ht="15" customHeight="1" x14ac:dyDescent="0.25">
      <c r="A39" s="81" t="s">
        <v>24</v>
      </c>
      <c r="B39" s="81">
        <v>7948</v>
      </c>
      <c r="C39" s="81">
        <v>1</v>
      </c>
      <c r="D39" s="71">
        <v>2.125</v>
      </c>
      <c r="E39" s="71">
        <v>2.6840000000000002</v>
      </c>
      <c r="F39" s="71">
        <v>2.4140000000000001</v>
      </c>
      <c r="G39" s="129">
        <v>3.3759999999999999</v>
      </c>
      <c r="H39" s="107">
        <v>2.66</v>
      </c>
      <c r="I39" s="107">
        <v>10.714</v>
      </c>
      <c r="J39" s="136">
        <v>3.1949999999999998</v>
      </c>
      <c r="K39" s="136">
        <v>4.7809999999999997</v>
      </c>
      <c r="L39" s="130">
        <f t="shared" si="0"/>
        <v>10.714</v>
      </c>
    </row>
    <row r="40" spans="1:12" ht="15" customHeight="1" x14ac:dyDescent="0.25">
      <c r="A40" s="81" t="s">
        <v>24</v>
      </c>
      <c r="B40" s="81">
        <v>7948</v>
      </c>
      <c r="C40" s="81">
        <v>2</v>
      </c>
      <c r="D40" s="71">
        <v>2.5150000000000001</v>
      </c>
      <c r="E40" s="71">
        <v>2.879</v>
      </c>
      <c r="F40" s="71">
        <v>1.5760000000000001</v>
      </c>
      <c r="G40" s="129">
        <v>2.57</v>
      </c>
      <c r="H40" s="107">
        <v>2.677</v>
      </c>
      <c r="I40" s="107">
        <v>10.986000000000001</v>
      </c>
      <c r="J40" s="136">
        <v>3.431</v>
      </c>
      <c r="K40" s="136">
        <v>4.0359999999999996</v>
      </c>
      <c r="L40" s="130">
        <f t="shared" si="0"/>
        <v>10.986000000000001</v>
      </c>
    </row>
    <row r="41" spans="1:12" ht="15" customHeight="1" x14ac:dyDescent="0.25">
      <c r="A41" s="81" t="s">
        <v>24</v>
      </c>
      <c r="B41" s="81">
        <v>7948</v>
      </c>
      <c r="C41" s="81">
        <v>3</v>
      </c>
      <c r="D41" s="71">
        <v>1.992</v>
      </c>
      <c r="E41" s="71">
        <v>2.306</v>
      </c>
      <c r="F41" s="71">
        <v>1.5620000000000001</v>
      </c>
      <c r="G41" s="129">
        <v>2.7789999999999999</v>
      </c>
      <c r="H41" s="107">
        <v>2.548</v>
      </c>
      <c r="I41" s="107">
        <v>10.206</v>
      </c>
      <c r="J41" s="136">
        <v>3.181</v>
      </c>
      <c r="K41" s="136">
        <v>4.0739999999999998</v>
      </c>
      <c r="L41" s="130">
        <f t="shared" si="0"/>
        <v>10.206</v>
      </c>
    </row>
    <row r="42" spans="1:12" ht="15" customHeight="1" x14ac:dyDescent="0.25">
      <c r="A42" s="81" t="s">
        <v>24</v>
      </c>
      <c r="B42" s="81">
        <v>7948</v>
      </c>
      <c r="C42" s="81">
        <v>4</v>
      </c>
      <c r="D42" s="71">
        <v>1.5129999999999999</v>
      </c>
      <c r="E42" s="71">
        <v>2.1240000000000001</v>
      </c>
      <c r="F42" s="71">
        <v>1.423</v>
      </c>
      <c r="G42" s="129">
        <v>2.7469999999999999</v>
      </c>
      <c r="H42" s="107">
        <v>2.7189999999999999</v>
      </c>
      <c r="I42" s="107">
        <v>10.869</v>
      </c>
      <c r="J42" s="136">
        <v>3.4390000000000001</v>
      </c>
      <c r="K42" s="136">
        <v>4.4539999999999997</v>
      </c>
      <c r="L42" s="130">
        <f t="shared" si="0"/>
        <v>10.869</v>
      </c>
    </row>
    <row r="43" spans="1:12" ht="15" customHeight="1" x14ac:dyDescent="0.25">
      <c r="A43" s="81" t="s">
        <v>24</v>
      </c>
      <c r="B43" s="81">
        <v>7948</v>
      </c>
      <c r="C43" s="81">
        <v>5</v>
      </c>
      <c r="D43" s="71">
        <v>1.347</v>
      </c>
      <c r="E43" s="71">
        <v>1.8839999999999999</v>
      </c>
      <c r="F43" s="71">
        <v>0.996</v>
      </c>
      <c r="G43" s="129">
        <v>2.4990000000000001</v>
      </c>
      <c r="H43" s="107">
        <v>4.2030000000000003</v>
      </c>
      <c r="I43" s="107">
        <v>12.919</v>
      </c>
      <c r="J43" s="136">
        <v>3.274</v>
      </c>
      <c r="K43" s="136">
        <v>4.1399999999999997</v>
      </c>
      <c r="L43" s="130">
        <f t="shared" si="0"/>
        <v>12.919</v>
      </c>
    </row>
    <row r="44" spans="1:12" ht="15" customHeight="1" x14ac:dyDescent="0.25">
      <c r="A44" s="81" t="s">
        <v>24</v>
      </c>
      <c r="B44" s="81">
        <v>7948</v>
      </c>
      <c r="C44" s="81">
        <v>6</v>
      </c>
      <c r="D44" s="71">
        <v>1.3120000000000001</v>
      </c>
      <c r="E44" s="71">
        <v>1.9390000000000001</v>
      </c>
      <c r="F44" s="71">
        <v>1.0569999999999999</v>
      </c>
      <c r="G44" s="129">
        <v>4.2850000000000001</v>
      </c>
      <c r="H44" s="107">
        <v>5.3239999999999998</v>
      </c>
      <c r="I44" s="107">
        <v>15.13</v>
      </c>
      <c r="J44" s="136">
        <v>3.8490000000000002</v>
      </c>
      <c r="K44" s="136">
        <v>3.9510000000000001</v>
      </c>
      <c r="L44" s="130">
        <f t="shared" si="0"/>
        <v>15.13</v>
      </c>
    </row>
    <row r="45" spans="1:12" s="133" customFormat="1" ht="15" customHeight="1" x14ac:dyDescent="0.25">
      <c r="A45" s="81" t="s">
        <v>132</v>
      </c>
      <c r="B45" s="81">
        <v>991</v>
      </c>
      <c r="C45" s="84" t="s">
        <v>18</v>
      </c>
      <c r="D45" s="74"/>
      <c r="E45" s="74"/>
      <c r="F45" s="74"/>
      <c r="G45" s="130"/>
      <c r="H45" s="107"/>
      <c r="I45" s="107">
        <v>35.451000000000001</v>
      </c>
      <c r="J45" s="136">
        <v>58.511000000000003</v>
      </c>
      <c r="K45" s="136">
        <v>54.433999999999997</v>
      </c>
      <c r="L45" s="172">
        <f t="shared" si="0"/>
        <v>58.511000000000003</v>
      </c>
    </row>
    <row r="46" spans="1:12" s="133" customFormat="1" ht="15" customHeight="1" x14ac:dyDescent="0.25">
      <c r="A46" s="81" t="s">
        <v>132</v>
      </c>
      <c r="B46" s="81">
        <v>991</v>
      </c>
      <c r="C46" s="84" t="s">
        <v>19</v>
      </c>
      <c r="D46" s="74"/>
      <c r="E46" s="74"/>
      <c r="F46" s="74"/>
      <c r="G46" s="130"/>
      <c r="H46" s="107"/>
      <c r="I46" s="107">
        <v>26.712</v>
      </c>
      <c r="J46" s="136">
        <v>56.442999999999998</v>
      </c>
      <c r="K46" s="136">
        <v>55.298000000000002</v>
      </c>
      <c r="L46" s="172">
        <f t="shared" si="0"/>
        <v>56.442999999999998</v>
      </c>
    </row>
    <row r="47" spans="1:12" ht="15" customHeight="1" x14ac:dyDescent="0.25">
      <c r="A47" s="81" t="s">
        <v>133</v>
      </c>
      <c r="B47" s="81">
        <v>990</v>
      </c>
      <c r="C47" s="81">
        <v>50</v>
      </c>
      <c r="D47" s="71">
        <v>823.77700000000004</v>
      </c>
      <c r="E47" s="71">
        <v>861.48599999999999</v>
      </c>
      <c r="F47" s="71">
        <v>449.47</v>
      </c>
      <c r="G47" s="129">
        <v>81.853999999999999</v>
      </c>
      <c r="H47" s="107">
        <v>24.106999999999999</v>
      </c>
      <c r="I47" s="107">
        <v>17.215</v>
      </c>
      <c r="J47" s="136">
        <v>19.515000000000001</v>
      </c>
      <c r="K47" s="136">
        <v>36.241</v>
      </c>
      <c r="L47" s="130">
        <f t="shared" si="0"/>
        <v>861.48599999999999</v>
      </c>
    </row>
    <row r="48" spans="1:12" ht="15" customHeight="1" x14ac:dyDescent="0.25">
      <c r="A48" s="81" t="s">
        <v>133</v>
      </c>
      <c r="B48" s="81">
        <v>990</v>
      </c>
      <c r="C48" s="81">
        <v>60</v>
      </c>
      <c r="D48" s="71">
        <v>812.33299999999997</v>
      </c>
      <c r="E48" s="71">
        <v>832.53899999999999</v>
      </c>
      <c r="F48" s="71">
        <v>349.88</v>
      </c>
      <c r="G48" s="129">
        <v>71.664000000000001</v>
      </c>
      <c r="H48" s="107">
        <v>23.687999999999999</v>
      </c>
      <c r="I48" s="107">
        <v>16.594999999999999</v>
      </c>
      <c r="J48" s="136">
        <v>19.850000000000001</v>
      </c>
      <c r="K48" s="136">
        <v>51.085000000000001</v>
      </c>
      <c r="L48" s="130">
        <f t="shared" si="0"/>
        <v>832.53899999999999</v>
      </c>
    </row>
    <row r="49" spans="1:12" ht="15" customHeight="1" x14ac:dyDescent="0.25">
      <c r="A49" s="81" t="s">
        <v>133</v>
      </c>
      <c r="B49" s="81">
        <v>990</v>
      </c>
      <c r="C49" s="81">
        <v>70</v>
      </c>
      <c r="D49" s="71">
        <v>2610.0920000000001</v>
      </c>
      <c r="E49" s="71">
        <v>2693.4450000000002</v>
      </c>
      <c r="F49" s="71">
        <v>1573.7460000000001</v>
      </c>
      <c r="G49" s="129">
        <v>762.76499999999999</v>
      </c>
      <c r="H49" s="107">
        <v>306.19499999999999</v>
      </c>
      <c r="I49" s="107">
        <v>372.55599999999998</v>
      </c>
      <c r="J49" s="136">
        <v>380.69</v>
      </c>
      <c r="K49" s="136">
        <v>409.89400000000001</v>
      </c>
      <c r="L49" s="130">
        <f t="shared" si="0"/>
        <v>2693.4450000000002</v>
      </c>
    </row>
    <row r="50" spans="1:12" ht="15" customHeight="1" x14ac:dyDescent="0.25">
      <c r="A50" s="81" t="s">
        <v>133</v>
      </c>
      <c r="B50" s="81">
        <v>990</v>
      </c>
      <c r="C50" s="72" t="s">
        <v>21</v>
      </c>
      <c r="D50" s="71">
        <v>23.853000000000002</v>
      </c>
      <c r="E50" s="71">
        <v>18.225000000000001</v>
      </c>
      <c r="F50" s="71">
        <v>38.765000000000001</v>
      </c>
      <c r="G50" s="129">
        <v>53.359000000000002</v>
      </c>
      <c r="H50" s="107">
        <v>32.936999999999998</v>
      </c>
      <c r="I50" s="107">
        <v>62.95</v>
      </c>
      <c r="J50" s="136">
        <v>21.57</v>
      </c>
      <c r="K50" s="136">
        <v>31.212</v>
      </c>
      <c r="L50" s="130">
        <f t="shared" si="0"/>
        <v>62.95</v>
      </c>
    </row>
    <row r="51" spans="1:12" ht="15" customHeight="1" x14ac:dyDescent="0.25">
      <c r="A51" s="81" t="s">
        <v>133</v>
      </c>
      <c r="B51" s="81">
        <v>990</v>
      </c>
      <c r="C51" s="72" t="s">
        <v>25</v>
      </c>
      <c r="D51" s="71">
        <v>25.077999999999999</v>
      </c>
      <c r="E51" s="71">
        <v>13.334</v>
      </c>
      <c r="F51" s="71">
        <v>32.311999999999998</v>
      </c>
      <c r="G51" s="129">
        <v>38.738999999999997</v>
      </c>
      <c r="H51" s="107">
        <v>18.2</v>
      </c>
      <c r="I51" s="107">
        <v>54.274999999999999</v>
      </c>
      <c r="J51" s="136">
        <v>27.33</v>
      </c>
      <c r="K51" s="136">
        <v>31.218</v>
      </c>
      <c r="L51" s="130">
        <f t="shared" si="0"/>
        <v>54.274999999999999</v>
      </c>
    </row>
    <row r="52" spans="1:12" ht="15" customHeight="1" x14ac:dyDescent="0.25">
      <c r="A52" s="81" t="s">
        <v>133</v>
      </c>
      <c r="B52" s="81">
        <v>990</v>
      </c>
      <c r="C52" s="72" t="s">
        <v>26</v>
      </c>
      <c r="D52" s="71">
        <v>10.494</v>
      </c>
      <c r="E52" s="71">
        <v>9.6669999999999998</v>
      </c>
      <c r="F52" s="71">
        <v>36.450000000000003</v>
      </c>
      <c r="G52" s="129">
        <v>27.771000000000001</v>
      </c>
      <c r="H52" s="107">
        <v>38.494999999999997</v>
      </c>
      <c r="I52" s="107">
        <v>27.818000000000001</v>
      </c>
      <c r="J52" s="136">
        <v>22.713999999999999</v>
      </c>
      <c r="K52" s="136">
        <v>32.851999999999997</v>
      </c>
      <c r="L52" s="130">
        <f t="shared" si="0"/>
        <v>38.494999999999997</v>
      </c>
    </row>
    <row r="53" spans="1:12" s="3" customFormat="1" ht="15" customHeight="1" x14ac:dyDescent="0.25">
      <c r="A53" s="81" t="s">
        <v>134</v>
      </c>
      <c r="B53" s="81">
        <v>994</v>
      </c>
      <c r="C53" s="81">
        <v>1</v>
      </c>
      <c r="D53" s="71">
        <v>1868.4110000000001</v>
      </c>
      <c r="E53" s="71">
        <v>1992.1410000000001</v>
      </c>
      <c r="F53" s="71">
        <v>2339.65</v>
      </c>
      <c r="G53" s="129">
        <v>1972.731</v>
      </c>
      <c r="H53" s="107">
        <v>1717.337</v>
      </c>
      <c r="I53" s="107">
        <v>1920.098</v>
      </c>
      <c r="J53" s="136">
        <v>1774.875</v>
      </c>
      <c r="K53" s="136">
        <v>779.226</v>
      </c>
      <c r="L53" s="130">
        <f t="shared" si="0"/>
        <v>2339.65</v>
      </c>
    </row>
    <row r="54" spans="1:12" ht="15" customHeight="1" x14ac:dyDescent="0.25">
      <c r="A54" s="81" t="s">
        <v>134</v>
      </c>
      <c r="B54" s="81">
        <v>994</v>
      </c>
      <c r="C54" s="81">
        <v>2</v>
      </c>
      <c r="D54" s="71">
        <v>1412.596</v>
      </c>
      <c r="E54" s="71">
        <v>3053.9949999999999</v>
      </c>
      <c r="F54" s="71">
        <v>3082.1930000000002</v>
      </c>
      <c r="G54" s="129">
        <v>1708.2539999999999</v>
      </c>
      <c r="H54" s="107">
        <v>1209.866</v>
      </c>
      <c r="I54" s="107">
        <v>853.32299999999998</v>
      </c>
      <c r="J54" s="136">
        <v>1255.8240000000001</v>
      </c>
      <c r="K54" s="136">
        <v>843.90800000000002</v>
      </c>
      <c r="L54" s="130">
        <f t="shared" si="0"/>
        <v>3082.1930000000002</v>
      </c>
    </row>
    <row r="55" spans="1:12" ht="15" customHeight="1" x14ac:dyDescent="0.25">
      <c r="A55" s="81" t="s">
        <v>134</v>
      </c>
      <c r="B55" s="81">
        <v>994</v>
      </c>
      <c r="C55" s="81">
        <v>3</v>
      </c>
      <c r="D55" s="71">
        <v>3583.4009999999998</v>
      </c>
      <c r="E55" s="71">
        <v>3149.011</v>
      </c>
      <c r="F55" s="71">
        <v>2657.0990000000002</v>
      </c>
      <c r="G55" s="129">
        <v>3112.8870000000002</v>
      </c>
      <c r="H55" s="107">
        <v>1694.7180000000001</v>
      </c>
      <c r="I55" s="107">
        <v>1111.181</v>
      </c>
      <c r="J55" s="136">
        <v>1108.3109999999999</v>
      </c>
      <c r="K55" s="136">
        <v>666.32799999999997</v>
      </c>
      <c r="L55" s="130">
        <f t="shared" si="0"/>
        <v>3583.4009999999998</v>
      </c>
    </row>
    <row r="56" spans="1:12" ht="15" customHeight="1" x14ac:dyDescent="0.25">
      <c r="A56" s="81" t="s">
        <v>134</v>
      </c>
      <c r="B56" s="81">
        <v>994</v>
      </c>
      <c r="C56" s="81">
        <v>4</v>
      </c>
      <c r="D56" s="71">
        <v>4042.6179999999999</v>
      </c>
      <c r="E56" s="71">
        <v>4852.6540000000005</v>
      </c>
      <c r="F56" s="71">
        <v>4347.84</v>
      </c>
      <c r="G56" s="129">
        <v>4019.3270000000002</v>
      </c>
      <c r="H56" s="107">
        <v>3750.877</v>
      </c>
      <c r="I56" s="107">
        <v>4340.8500000000004</v>
      </c>
      <c r="J56" s="136">
        <v>2807.4650000000001</v>
      </c>
      <c r="K56" s="136">
        <v>2341.538</v>
      </c>
      <c r="L56" s="130">
        <f t="shared" si="0"/>
        <v>4852.6540000000005</v>
      </c>
    </row>
    <row r="57" spans="1:12" ht="15" customHeight="1" x14ac:dyDescent="0.25">
      <c r="A57" s="81" t="s">
        <v>27</v>
      </c>
      <c r="B57" s="81">
        <v>55502</v>
      </c>
      <c r="C57" s="81">
        <v>1</v>
      </c>
      <c r="D57" s="73">
        <v>35.905999999999999</v>
      </c>
      <c r="E57" s="71">
        <v>72.168000000000006</v>
      </c>
      <c r="F57" s="71">
        <v>91.275000000000006</v>
      </c>
      <c r="G57" s="129">
        <v>87.088999999999999</v>
      </c>
      <c r="H57" s="107">
        <v>101.33</v>
      </c>
      <c r="I57" s="107">
        <v>65.007000000000005</v>
      </c>
      <c r="J57" s="136">
        <v>75.415999999999997</v>
      </c>
      <c r="K57" s="136">
        <v>71.998999999999995</v>
      </c>
      <c r="L57" s="130">
        <f t="shared" ref="L57:L111" si="1">MAX(D57:K57)</f>
        <v>101.33</v>
      </c>
    </row>
    <row r="58" spans="1:12" ht="15" customHeight="1" x14ac:dyDescent="0.25">
      <c r="A58" s="81" t="s">
        <v>27</v>
      </c>
      <c r="B58" s="81">
        <v>55502</v>
      </c>
      <c r="C58" s="81">
        <v>2</v>
      </c>
      <c r="D58" s="73">
        <v>39.511000000000003</v>
      </c>
      <c r="E58" s="71">
        <v>73.637</v>
      </c>
      <c r="F58" s="71">
        <v>90.513999999999996</v>
      </c>
      <c r="G58" s="129">
        <v>77.36</v>
      </c>
      <c r="H58" s="107">
        <v>74.947000000000003</v>
      </c>
      <c r="I58" s="107">
        <v>63.603999999999999</v>
      </c>
      <c r="J58" s="136">
        <v>76.721999999999994</v>
      </c>
      <c r="K58" s="136">
        <v>69.597999999999999</v>
      </c>
      <c r="L58" s="130">
        <f t="shared" si="1"/>
        <v>90.513999999999996</v>
      </c>
    </row>
    <row r="59" spans="1:12" ht="15" customHeight="1" x14ac:dyDescent="0.25">
      <c r="A59" s="81" t="s">
        <v>27</v>
      </c>
      <c r="B59" s="81">
        <v>55502</v>
      </c>
      <c r="C59" s="81">
        <v>3</v>
      </c>
      <c r="D59" s="73">
        <v>38.408000000000001</v>
      </c>
      <c r="E59" s="71">
        <v>55.04</v>
      </c>
      <c r="F59" s="71">
        <v>77.63</v>
      </c>
      <c r="G59" s="129">
        <v>100.13</v>
      </c>
      <c r="H59" s="107">
        <v>76.17</v>
      </c>
      <c r="I59" s="107">
        <v>68.471000000000004</v>
      </c>
      <c r="J59" s="136">
        <v>65.882999999999996</v>
      </c>
      <c r="K59" s="136">
        <v>73.183000000000007</v>
      </c>
      <c r="L59" s="130">
        <f t="shared" si="1"/>
        <v>100.13</v>
      </c>
    </row>
    <row r="60" spans="1:12" ht="15" customHeight="1" x14ac:dyDescent="0.25">
      <c r="A60" s="81" t="s">
        <v>27</v>
      </c>
      <c r="B60" s="81">
        <v>55502</v>
      </c>
      <c r="C60" s="81">
        <v>4</v>
      </c>
      <c r="D60" s="73">
        <v>44.209000000000003</v>
      </c>
      <c r="E60" s="71">
        <v>63.463999999999999</v>
      </c>
      <c r="F60" s="71">
        <v>85.492999999999995</v>
      </c>
      <c r="G60" s="129">
        <v>91.632000000000005</v>
      </c>
      <c r="H60" s="107">
        <v>71.105999999999995</v>
      </c>
      <c r="I60" s="107">
        <v>69.358000000000004</v>
      </c>
      <c r="J60" s="136">
        <v>64.757999999999996</v>
      </c>
      <c r="K60" s="136">
        <v>70.304000000000002</v>
      </c>
      <c r="L60" s="130">
        <f t="shared" si="1"/>
        <v>91.632000000000005</v>
      </c>
    </row>
    <row r="61" spans="1:12" ht="15" customHeight="1" x14ac:dyDescent="0.25">
      <c r="A61" s="81" t="s">
        <v>28</v>
      </c>
      <c r="B61" s="81">
        <v>6213</v>
      </c>
      <c r="C61" s="72" t="s">
        <v>15</v>
      </c>
      <c r="D61" s="73">
        <v>959.46699999999998</v>
      </c>
      <c r="E61" s="71">
        <v>1131.43</v>
      </c>
      <c r="F61" s="71">
        <v>729.71400000000006</v>
      </c>
      <c r="G61" s="129">
        <v>1038.347</v>
      </c>
      <c r="H61" s="107">
        <v>727.98299999999995</v>
      </c>
      <c r="I61" s="107">
        <v>1004.335</v>
      </c>
      <c r="J61" s="136">
        <v>825.428</v>
      </c>
      <c r="K61" s="136">
        <v>479.10700000000003</v>
      </c>
      <c r="L61" s="130">
        <f t="shared" si="1"/>
        <v>1131.43</v>
      </c>
    </row>
    <row r="62" spans="1:12" ht="15" customHeight="1" x14ac:dyDescent="0.25">
      <c r="A62" s="81" t="s">
        <v>28</v>
      </c>
      <c r="B62" s="81">
        <v>6213</v>
      </c>
      <c r="C62" s="72" t="s">
        <v>16</v>
      </c>
      <c r="D62" s="73">
        <v>1082.1969999999999</v>
      </c>
      <c r="E62" s="71">
        <v>912.29</v>
      </c>
      <c r="F62" s="71">
        <v>890.05799999999999</v>
      </c>
      <c r="G62" s="129">
        <v>904.36500000000001</v>
      </c>
      <c r="H62" s="107">
        <v>837.29300000000001</v>
      </c>
      <c r="I62" s="107">
        <v>831.03099999999995</v>
      </c>
      <c r="J62" s="136">
        <v>650.202</v>
      </c>
      <c r="K62" s="136">
        <v>405.47699999999998</v>
      </c>
      <c r="L62" s="130">
        <f t="shared" si="1"/>
        <v>1082.1969999999999</v>
      </c>
    </row>
    <row r="63" spans="1:12" ht="15" customHeight="1" x14ac:dyDescent="0.25">
      <c r="A63" s="81" t="s">
        <v>29</v>
      </c>
      <c r="B63" s="81">
        <v>997</v>
      </c>
      <c r="C63" s="81">
        <v>12</v>
      </c>
      <c r="D63" s="73">
        <v>1115.538</v>
      </c>
      <c r="E63" s="71">
        <v>1241.0730000000001</v>
      </c>
      <c r="F63" s="71">
        <v>793.93700000000001</v>
      </c>
      <c r="G63" s="129">
        <v>815.40099999999995</v>
      </c>
      <c r="H63" s="107">
        <v>621.44399999999996</v>
      </c>
      <c r="I63" s="107">
        <v>989.63099999999997</v>
      </c>
      <c r="J63" s="136">
        <v>534.12900000000002</v>
      </c>
      <c r="K63" s="136">
        <v>721.09299999999996</v>
      </c>
      <c r="L63" s="130">
        <f t="shared" si="1"/>
        <v>1241.0730000000001</v>
      </c>
    </row>
    <row r="64" spans="1:12" ht="15" customHeight="1" x14ac:dyDescent="0.25">
      <c r="A64" s="81" t="s">
        <v>30</v>
      </c>
      <c r="B64" s="81">
        <v>55229</v>
      </c>
      <c r="C64" s="72" t="s">
        <v>31</v>
      </c>
      <c r="D64" s="73">
        <v>7.9779999999999998</v>
      </c>
      <c r="E64" s="71">
        <v>8.61</v>
      </c>
      <c r="F64" s="71">
        <v>14.579000000000001</v>
      </c>
      <c r="G64" s="129">
        <v>15.87</v>
      </c>
      <c r="H64" s="107">
        <v>11.859</v>
      </c>
      <c r="I64" s="107">
        <v>12.542999999999999</v>
      </c>
      <c r="J64" s="136">
        <v>12.805</v>
      </c>
      <c r="K64" s="136">
        <v>22.297999999999998</v>
      </c>
      <c r="L64" s="130">
        <f t="shared" si="1"/>
        <v>22.297999999999998</v>
      </c>
    </row>
    <row r="65" spans="1:12" ht="15" customHeight="1" x14ac:dyDescent="0.25">
      <c r="A65" s="81" t="s">
        <v>30</v>
      </c>
      <c r="B65" s="81">
        <v>55229</v>
      </c>
      <c r="C65" s="72" t="s">
        <v>32</v>
      </c>
      <c r="D65" s="73">
        <v>7.4649999999999999</v>
      </c>
      <c r="E65" s="71">
        <v>8.4239999999999995</v>
      </c>
      <c r="F65" s="71">
        <v>16.981999999999999</v>
      </c>
      <c r="G65" s="129">
        <v>8.2370000000000001</v>
      </c>
      <c r="H65" s="107">
        <v>10.504</v>
      </c>
      <c r="I65" s="107">
        <v>11.518000000000001</v>
      </c>
      <c r="J65" s="136">
        <v>12.888999999999999</v>
      </c>
      <c r="K65" s="136">
        <v>18.055</v>
      </c>
      <c r="L65" s="130">
        <f t="shared" si="1"/>
        <v>18.055</v>
      </c>
    </row>
    <row r="66" spans="1:12" ht="15" customHeight="1" x14ac:dyDescent="0.25">
      <c r="A66" s="81" t="s">
        <v>30</v>
      </c>
      <c r="B66" s="81">
        <v>55229</v>
      </c>
      <c r="C66" s="72" t="s">
        <v>33</v>
      </c>
      <c r="D66" s="73">
        <v>9.4979999999999993</v>
      </c>
      <c r="E66" s="71">
        <v>10.304</v>
      </c>
      <c r="F66" s="71">
        <v>18.475999999999999</v>
      </c>
      <c r="G66" s="129">
        <v>17.544</v>
      </c>
      <c r="H66" s="107">
        <v>12.167999999999999</v>
      </c>
      <c r="I66" s="107">
        <v>13.667</v>
      </c>
      <c r="J66" s="136">
        <v>15.228999999999999</v>
      </c>
      <c r="K66" s="136">
        <v>24.222999999999999</v>
      </c>
      <c r="L66" s="130">
        <f t="shared" si="1"/>
        <v>24.222999999999999</v>
      </c>
    </row>
    <row r="67" spans="1:12" ht="15" customHeight="1" x14ac:dyDescent="0.25">
      <c r="A67" s="81" t="s">
        <v>30</v>
      </c>
      <c r="B67" s="81">
        <v>55229</v>
      </c>
      <c r="C67" s="72" t="s">
        <v>34</v>
      </c>
      <c r="D67" s="73">
        <v>8.0359999999999996</v>
      </c>
      <c r="E67" s="71">
        <v>9.0109999999999992</v>
      </c>
      <c r="F67" s="71">
        <v>14.565</v>
      </c>
      <c r="G67" s="129">
        <v>24.367999999999999</v>
      </c>
      <c r="H67" s="107">
        <v>8.2100000000000009</v>
      </c>
      <c r="I67" s="107">
        <v>13.455</v>
      </c>
      <c r="J67" s="136">
        <v>17.338000000000001</v>
      </c>
      <c r="K67" s="136">
        <v>26.105</v>
      </c>
      <c r="L67" s="130">
        <f t="shared" si="1"/>
        <v>26.105</v>
      </c>
    </row>
    <row r="68" spans="1:12" ht="15" customHeight="1" x14ac:dyDescent="0.25">
      <c r="A68" s="81" t="s">
        <v>30</v>
      </c>
      <c r="B68" s="81">
        <v>55229</v>
      </c>
      <c r="C68" s="72" t="s">
        <v>35</v>
      </c>
      <c r="D68" s="73">
        <v>7.5759999999999996</v>
      </c>
      <c r="E68" s="71">
        <v>8.016</v>
      </c>
      <c r="F68" s="71">
        <v>17.024999999999999</v>
      </c>
      <c r="G68" s="129">
        <v>15.343</v>
      </c>
      <c r="H68" s="107">
        <v>13.573</v>
      </c>
      <c r="I68" s="107">
        <v>13.484999999999999</v>
      </c>
      <c r="J68" s="136">
        <v>18.777000000000001</v>
      </c>
      <c r="K68" s="136">
        <v>21.565999999999999</v>
      </c>
      <c r="L68" s="130">
        <f t="shared" si="1"/>
        <v>21.565999999999999</v>
      </c>
    </row>
    <row r="69" spans="1:12" ht="15" customHeight="1" x14ac:dyDescent="0.25">
      <c r="A69" s="81" t="s">
        <v>30</v>
      </c>
      <c r="B69" s="81">
        <v>55229</v>
      </c>
      <c r="C69" s="72" t="s">
        <v>36</v>
      </c>
      <c r="D69" s="73">
        <v>6.6689999999999996</v>
      </c>
      <c r="E69" s="71">
        <v>6.7279999999999998</v>
      </c>
      <c r="F69" s="71">
        <v>14.95</v>
      </c>
      <c r="G69" s="129">
        <v>22.545000000000002</v>
      </c>
      <c r="H69" s="107">
        <v>12.009</v>
      </c>
      <c r="I69" s="107">
        <v>12.502000000000001</v>
      </c>
      <c r="J69" s="136">
        <v>15.942</v>
      </c>
      <c r="K69" s="136">
        <v>9.6679999999999993</v>
      </c>
      <c r="L69" s="130">
        <f t="shared" si="1"/>
        <v>22.545000000000002</v>
      </c>
    </row>
    <row r="70" spans="1:12" ht="15" customHeight="1" x14ac:dyDescent="0.25">
      <c r="A70" s="81" t="s">
        <v>30</v>
      </c>
      <c r="B70" s="81">
        <v>55229</v>
      </c>
      <c r="C70" s="72" t="s">
        <v>37</v>
      </c>
      <c r="D70" s="73">
        <v>8.6609999999999996</v>
      </c>
      <c r="E70" s="71">
        <v>9.3529999999999998</v>
      </c>
      <c r="F70" s="71">
        <v>19.635999999999999</v>
      </c>
      <c r="G70" s="129">
        <v>16.125</v>
      </c>
      <c r="H70" s="107">
        <v>13.926</v>
      </c>
      <c r="I70" s="107">
        <v>12.879</v>
      </c>
      <c r="J70" s="136">
        <v>15.07</v>
      </c>
      <c r="K70" s="136">
        <v>19.79</v>
      </c>
      <c r="L70" s="130">
        <f t="shared" si="1"/>
        <v>19.79</v>
      </c>
    </row>
    <row r="71" spans="1:12" ht="15" customHeight="1" x14ac:dyDescent="0.25">
      <c r="A71" s="81" t="s">
        <v>30</v>
      </c>
      <c r="B71" s="81">
        <v>55229</v>
      </c>
      <c r="C71" s="72" t="s">
        <v>38</v>
      </c>
      <c r="D71" s="73">
        <v>7.952</v>
      </c>
      <c r="E71" s="71">
        <v>9.0640000000000001</v>
      </c>
      <c r="F71" s="71">
        <v>13.331</v>
      </c>
      <c r="G71" s="129">
        <v>22.062999999999999</v>
      </c>
      <c r="H71" s="107">
        <v>14.689</v>
      </c>
      <c r="I71" s="107">
        <v>13.365</v>
      </c>
      <c r="J71" s="136">
        <v>14.396000000000001</v>
      </c>
      <c r="K71" s="136">
        <v>25.213000000000001</v>
      </c>
      <c r="L71" s="130">
        <f t="shared" si="1"/>
        <v>25.213000000000001</v>
      </c>
    </row>
    <row r="72" spans="1:12" ht="15" customHeight="1" x14ac:dyDescent="0.25">
      <c r="A72" s="81" t="s">
        <v>39</v>
      </c>
      <c r="B72" s="81">
        <v>1007</v>
      </c>
      <c r="C72" s="72" t="s">
        <v>40</v>
      </c>
      <c r="D72" s="73">
        <v>10.555</v>
      </c>
      <c r="E72" s="71">
        <v>9.1920000000000002</v>
      </c>
      <c r="F72" s="71">
        <v>18.244</v>
      </c>
      <c r="G72" s="129">
        <v>23.975000000000001</v>
      </c>
      <c r="H72" s="107">
        <v>9.7110000000000003</v>
      </c>
      <c r="I72" s="107">
        <v>17.948</v>
      </c>
      <c r="J72" s="136">
        <v>21.026</v>
      </c>
      <c r="K72" s="136">
        <v>25.091999999999999</v>
      </c>
      <c r="L72" s="130">
        <f t="shared" si="1"/>
        <v>25.091999999999999</v>
      </c>
    </row>
    <row r="73" spans="1:12" ht="15" customHeight="1" x14ac:dyDescent="0.25">
      <c r="A73" s="81" t="s">
        <v>39</v>
      </c>
      <c r="B73" s="81">
        <v>1007</v>
      </c>
      <c r="C73" s="72" t="s">
        <v>41</v>
      </c>
      <c r="D73" s="73">
        <v>13.755000000000001</v>
      </c>
      <c r="E73" s="71">
        <v>10.795999999999999</v>
      </c>
      <c r="F73" s="71">
        <v>18.875</v>
      </c>
      <c r="G73" s="129">
        <v>19.481999999999999</v>
      </c>
      <c r="H73" s="107">
        <v>9.8840000000000003</v>
      </c>
      <c r="I73" s="107">
        <v>22.161000000000001</v>
      </c>
      <c r="J73" s="136">
        <v>23.718</v>
      </c>
      <c r="K73" s="136">
        <v>26.667999999999999</v>
      </c>
      <c r="L73" s="130">
        <f t="shared" si="1"/>
        <v>26.667999999999999</v>
      </c>
    </row>
    <row r="74" spans="1:12" ht="15" customHeight="1" x14ac:dyDescent="0.25">
      <c r="A74" s="81" t="s">
        <v>39</v>
      </c>
      <c r="B74" s="81">
        <v>1007</v>
      </c>
      <c r="C74" s="72" t="s">
        <v>42</v>
      </c>
      <c r="D74" s="73">
        <v>13.477</v>
      </c>
      <c r="E74" s="71">
        <v>11.052</v>
      </c>
      <c r="F74" s="71">
        <v>23.015000000000001</v>
      </c>
      <c r="G74" s="129">
        <v>22.882000000000001</v>
      </c>
      <c r="H74" s="107">
        <v>12.596</v>
      </c>
      <c r="I74" s="107">
        <v>22.100999999999999</v>
      </c>
      <c r="J74" s="136">
        <v>15.148999999999999</v>
      </c>
      <c r="K74" s="136">
        <v>18.975000000000001</v>
      </c>
      <c r="L74" s="130">
        <f t="shared" si="1"/>
        <v>23.015000000000001</v>
      </c>
    </row>
    <row r="75" spans="1:12" ht="15" customHeight="1" x14ac:dyDescent="0.25">
      <c r="A75" s="81" t="s">
        <v>43</v>
      </c>
      <c r="B75" s="81">
        <v>1008</v>
      </c>
      <c r="C75" s="81">
        <v>2</v>
      </c>
      <c r="D75" s="71">
        <v>727.40200000000004</v>
      </c>
      <c r="E75" s="71">
        <v>859.55</v>
      </c>
      <c r="F75" s="71">
        <v>512.46500000000003</v>
      </c>
      <c r="G75" s="129">
        <v>320.34399999999999</v>
      </c>
      <c r="H75" s="107">
        <v>213.267</v>
      </c>
      <c r="I75" s="107">
        <v>318.15699999999998</v>
      </c>
      <c r="J75" s="136">
        <v>43.426000000000002</v>
      </c>
      <c r="K75" s="136">
        <v>53.713000000000001</v>
      </c>
      <c r="L75" s="130">
        <f t="shared" si="1"/>
        <v>859.55</v>
      </c>
    </row>
    <row r="76" spans="1:12" ht="15" customHeight="1" x14ac:dyDescent="0.25">
      <c r="A76" s="81" t="s">
        <v>43</v>
      </c>
      <c r="B76" s="81">
        <v>1008</v>
      </c>
      <c r="C76" s="81">
        <v>4</v>
      </c>
      <c r="D76" s="71">
        <v>472.61900000000003</v>
      </c>
      <c r="E76" s="71">
        <v>797.14700000000005</v>
      </c>
      <c r="F76" s="71">
        <v>427.92599999999999</v>
      </c>
      <c r="G76" s="129">
        <v>328.202</v>
      </c>
      <c r="H76" s="107">
        <v>179.71899999999999</v>
      </c>
      <c r="I76" s="107">
        <v>216.727</v>
      </c>
      <c r="J76" s="136">
        <v>40.680999999999997</v>
      </c>
      <c r="K76" s="136">
        <v>61.731000000000002</v>
      </c>
      <c r="L76" s="130">
        <f t="shared" si="1"/>
        <v>797.14700000000005</v>
      </c>
    </row>
    <row r="77" spans="1:12" ht="15" customHeight="1" x14ac:dyDescent="0.25">
      <c r="A77" s="81" t="s">
        <v>44</v>
      </c>
      <c r="B77" s="81">
        <v>6085</v>
      </c>
      <c r="C77" s="81">
        <v>14</v>
      </c>
      <c r="D77" s="71">
        <v>910.80899999999997</v>
      </c>
      <c r="E77" s="71">
        <v>939.14400000000001</v>
      </c>
      <c r="F77" s="71">
        <v>332.76799999999997</v>
      </c>
      <c r="G77" s="129">
        <v>280.58600000000001</v>
      </c>
      <c r="H77" s="107">
        <v>383.95100000000002</v>
      </c>
      <c r="I77" s="107">
        <v>760.15700000000004</v>
      </c>
      <c r="J77" s="136">
        <v>676.452</v>
      </c>
      <c r="K77" s="136">
        <v>131.74199999999999</v>
      </c>
      <c r="L77" s="130">
        <f t="shared" si="1"/>
        <v>939.14400000000001</v>
      </c>
    </row>
    <row r="78" spans="1:12" ht="15" customHeight="1" x14ac:dyDescent="0.25">
      <c r="A78" s="81" t="s">
        <v>44</v>
      </c>
      <c r="B78" s="81">
        <v>6085</v>
      </c>
      <c r="C78" s="81">
        <v>15</v>
      </c>
      <c r="D78" s="71">
        <v>1755.6079999999999</v>
      </c>
      <c r="E78" s="71">
        <v>1593.9639999999999</v>
      </c>
      <c r="F78" s="71">
        <v>1420.8109999999999</v>
      </c>
      <c r="G78" s="129">
        <v>773.97400000000005</v>
      </c>
      <c r="H78" s="107">
        <v>649.39800000000002</v>
      </c>
      <c r="I78" s="107">
        <v>1668.567</v>
      </c>
      <c r="J78" s="136">
        <v>1227.71</v>
      </c>
      <c r="K78" s="136">
        <v>622.37599999999998</v>
      </c>
      <c r="L78" s="130">
        <f t="shared" si="1"/>
        <v>1755.6079999999999</v>
      </c>
    </row>
    <row r="79" spans="1:12" ht="15" customHeight="1" x14ac:dyDescent="0.25">
      <c r="A79" s="81" t="s">
        <v>44</v>
      </c>
      <c r="B79" s="81">
        <v>6085</v>
      </c>
      <c r="C79" s="72" t="s">
        <v>45</v>
      </c>
      <c r="D79" s="71">
        <v>12.208</v>
      </c>
      <c r="E79" s="71">
        <v>13.061</v>
      </c>
      <c r="F79" s="71">
        <v>32.872999999999998</v>
      </c>
      <c r="G79" s="129">
        <v>13.57</v>
      </c>
      <c r="H79" s="107">
        <v>19.338999999999999</v>
      </c>
      <c r="I79" s="107">
        <v>13.866</v>
      </c>
      <c r="J79" s="136">
        <v>5.4930000000000003</v>
      </c>
      <c r="K79" s="136">
        <v>5.702</v>
      </c>
      <c r="L79" s="130">
        <f t="shared" si="1"/>
        <v>32.872999999999998</v>
      </c>
    </row>
    <row r="80" spans="1:12" ht="15" customHeight="1" x14ac:dyDescent="0.25">
      <c r="A80" s="81" t="s">
        <v>44</v>
      </c>
      <c r="B80" s="81">
        <v>6085</v>
      </c>
      <c r="C80" s="72" t="s">
        <v>46</v>
      </c>
      <c r="D80" s="71">
        <v>10.41</v>
      </c>
      <c r="E80" s="71">
        <v>11.984999999999999</v>
      </c>
      <c r="F80" s="71">
        <v>29.975000000000001</v>
      </c>
      <c r="G80" s="129"/>
      <c r="H80" s="107">
        <v>6.5419999999999998</v>
      </c>
      <c r="I80" s="107">
        <v>23.777000000000001</v>
      </c>
      <c r="J80" s="136">
        <v>8.9789999999999992</v>
      </c>
      <c r="K80" s="136">
        <v>0.81599999999999995</v>
      </c>
      <c r="L80" s="130">
        <f t="shared" si="1"/>
        <v>29.975000000000001</v>
      </c>
    </row>
    <row r="81" spans="1:12" ht="15" customHeight="1" x14ac:dyDescent="0.25">
      <c r="A81" s="81" t="s">
        <v>44</v>
      </c>
      <c r="B81" s="81">
        <v>6085</v>
      </c>
      <c r="C81" s="81">
        <v>17</v>
      </c>
      <c r="D81" s="71">
        <v>1590.2919999999999</v>
      </c>
      <c r="E81" s="71">
        <v>2374.415</v>
      </c>
      <c r="F81" s="71">
        <v>1372.3610000000001</v>
      </c>
      <c r="G81" s="129">
        <v>1771.32</v>
      </c>
      <c r="H81" s="107">
        <v>1455.3040000000001</v>
      </c>
      <c r="I81" s="107">
        <v>2040.663</v>
      </c>
      <c r="J81" s="136">
        <v>1447.146</v>
      </c>
      <c r="K81" s="136">
        <v>1095.652</v>
      </c>
      <c r="L81" s="130">
        <f t="shared" si="1"/>
        <v>2374.415</v>
      </c>
    </row>
    <row r="82" spans="1:12" ht="15" customHeight="1" x14ac:dyDescent="0.25">
      <c r="A82" s="81" t="s">
        <v>44</v>
      </c>
      <c r="B82" s="81">
        <v>6085</v>
      </c>
      <c r="C82" s="81">
        <v>18</v>
      </c>
      <c r="D82" s="71">
        <v>2467.1190000000001</v>
      </c>
      <c r="E82" s="71">
        <v>2183.326</v>
      </c>
      <c r="F82" s="71">
        <v>1983.53</v>
      </c>
      <c r="G82" s="129">
        <v>1557.115</v>
      </c>
      <c r="H82" s="107">
        <v>2410.3829999999998</v>
      </c>
      <c r="I82" s="107">
        <v>1582.636</v>
      </c>
      <c r="J82" s="136">
        <v>1619.915</v>
      </c>
      <c r="K82" s="136">
        <v>938.26900000000001</v>
      </c>
      <c r="L82" s="130">
        <f t="shared" si="1"/>
        <v>2467.1190000000001</v>
      </c>
    </row>
    <row r="83" spans="1:12" ht="15" customHeight="1" x14ac:dyDescent="0.25">
      <c r="A83" s="81" t="s">
        <v>47</v>
      </c>
      <c r="B83" s="81">
        <v>7335</v>
      </c>
      <c r="C83" s="72" t="s">
        <v>48</v>
      </c>
      <c r="D83" s="71">
        <v>0.999</v>
      </c>
      <c r="E83" s="71">
        <v>0.84799999999999998</v>
      </c>
      <c r="F83" s="71">
        <v>2.339</v>
      </c>
      <c r="G83" s="129">
        <v>1.35</v>
      </c>
      <c r="H83" s="107">
        <v>3.0859999999999999</v>
      </c>
      <c r="I83" s="107">
        <v>5.6360000000000001</v>
      </c>
      <c r="J83" s="136">
        <v>0.96399999999999997</v>
      </c>
      <c r="K83" s="136">
        <v>2.4700000000000002</v>
      </c>
      <c r="L83" s="130">
        <f t="shared" si="1"/>
        <v>5.6360000000000001</v>
      </c>
    </row>
    <row r="84" spans="1:12" ht="15" customHeight="1" x14ac:dyDescent="0.25">
      <c r="A84" s="81" t="s">
        <v>47</v>
      </c>
      <c r="B84" s="81">
        <v>7335</v>
      </c>
      <c r="C84" s="72" t="s">
        <v>49</v>
      </c>
      <c r="D84" s="71">
        <v>1.1779999999999999</v>
      </c>
      <c r="E84" s="71">
        <v>0.84799999999999998</v>
      </c>
      <c r="F84" s="71">
        <v>2.3170000000000002</v>
      </c>
      <c r="G84" s="129">
        <v>1.319</v>
      </c>
      <c r="H84" s="107">
        <v>2.8919999999999999</v>
      </c>
      <c r="I84" s="107">
        <v>5.3259999999999996</v>
      </c>
      <c r="J84" s="136">
        <v>1.0629999999999999</v>
      </c>
      <c r="K84" s="136">
        <v>2.4319999999999999</v>
      </c>
      <c r="L84" s="130">
        <f t="shared" si="1"/>
        <v>5.3259999999999996</v>
      </c>
    </row>
    <row r="85" spans="1:12" ht="15" customHeight="1" x14ac:dyDescent="0.25">
      <c r="A85" s="81" t="s">
        <v>50</v>
      </c>
      <c r="B85" s="81">
        <v>6166</v>
      </c>
      <c r="C85" s="72" t="s">
        <v>51</v>
      </c>
      <c r="D85" s="71">
        <v>10351.579</v>
      </c>
      <c r="E85" s="71">
        <v>10363.507</v>
      </c>
      <c r="F85" s="71">
        <v>6534.6319999999996</v>
      </c>
      <c r="G85" s="129">
        <v>6043.0429999999997</v>
      </c>
      <c r="H85" s="107">
        <v>4631.027</v>
      </c>
      <c r="I85" s="107">
        <v>3801.73</v>
      </c>
      <c r="J85" s="136">
        <v>2479.2429999999999</v>
      </c>
      <c r="K85" s="136">
        <v>733.596</v>
      </c>
      <c r="L85" s="130">
        <f t="shared" si="1"/>
        <v>10363.507</v>
      </c>
    </row>
    <row r="86" spans="1:12" ht="15" customHeight="1" x14ac:dyDescent="0.25">
      <c r="A86" s="81" t="s">
        <v>50</v>
      </c>
      <c r="B86" s="81">
        <v>6166</v>
      </c>
      <c r="C86" s="72" t="s">
        <v>52</v>
      </c>
      <c r="D86" s="71">
        <v>6849.2420000000002</v>
      </c>
      <c r="E86" s="71">
        <v>9362.44</v>
      </c>
      <c r="F86" s="71">
        <v>7387.0540000000001</v>
      </c>
      <c r="G86" s="129">
        <v>6845.0389999999998</v>
      </c>
      <c r="H86" s="107">
        <v>6630.0389999999998</v>
      </c>
      <c r="I86" s="107">
        <v>4939.018</v>
      </c>
      <c r="J86" s="153">
        <v>3614.15</v>
      </c>
      <c r="K86" s="136">
        <v>1029.4380000000001</v>
      </c>
      <c r="L86" s="130">
        <f t="shared" si="1"/>
        <v>9362.44</v>
      </c>
    </row>
    <row r="87" spans="1:12" s="133" customFormat="1" ht="15" customHeight="1" x14ac:dyDescent="0.25">
      <c r="A87" s="136" t="s">
        <v>161</v>
      </c>
      <c r="B87" s="136">
        <v>57794</v>
      </c>
      <c r="C87" s="136" t="s">
        <v>162</v>
      </c>
      <c r="D87" s="74"/>
      <c r="E87" s="74"/>
      <c r="F87" s="74"/>
      <c r="G87" s="130"/>
      <c r="H87" s="107"/>
      <c r="I87" s="171">
        <v>49.866</v>
      </c>
      <c r="J87" s="136">
        <v>57.835999999999999</v>
      </c>
      <c r="K87" s="136">
        <v>50.348999999999997</v>
      </c>
      <c r="L87" s="172">
        <f t="shared" si="1"/>
        <v>57.835999999999999</v>
      </c>
    </row>
    <row r="88" spans="1:12" s="133" customFormat="1" ht="15" customHeight="1" x14ac:dyDescent="0.25">
      <c r="A88" s="136" t="s">
        <v>161</v>
      </c>
      <c r="B88" s="136">
        <v>57794</v>
      </c>
      <c r="C88" s="136" t="s">
        <v>163</v>
      </c>
      <c r="D88" s="74"/>
      <c r="E88" s="74"/>
      <c r="F88" s="74"/>
      <c r="G88" s="130"/>
      <c r="H88" s="107"/>
      <c r="I88" s="167">
        <v>46.911999999999999</v>
      </c>
      <c r="J88" s="136">
        <v>57.779000000000003</v>
      </c>
      <c r="K88" s="136">
        <v>55.545000000000002</v>
      </c>
      <c r="L88" s="172">
        <f t="shared" si="1"/>
        <v>57.779000000000003</v>
      </c>
    </row>
    <row r="89" spans="1:12" ht="15" customHeight="1" x14ac:dyDescent="0.25">
      <c r="A89" s="81" t="s">
        <v>53</v>
      </c>
      <c r="B89" s="81">
        <v>55364</v>
      </c>
      <c r="C89" s="72" t="s">
        <v>54</v>
      </c>
      <c r="D89" s="71">
        <v>44.57</v>
      </c>
      <c r="E89" s="71">
        <v>40.473999999999997</v>
      </c>
      <c r="F89" s="71">
        <v>44.326999999999998</v>
      </c>
      <c r="G89" s="129">
        <v>54.646999999999998</v>
      </c>
      <c r="H89" s="107">
        <v>61.357999999999997</v>
      </c>
      <c r="I89" s="107">
        <v>50.401000000000003</v>
      </c>
      <c r="J89" s="136">
        <v>57.826000000000001</v>
      </c>
      <c r="K89" s="136">
        <v>52.512</v>
      </c>
      <c r="L89" s="130">
        <f t="shared" ref="L89:L90" si="2">MAX(D89:K89)</f>
        <v>61.357999999999997</v>
      </c>
    </row>
    <row r="90" spans="1:12" ht="15" customHeight="1" x14ac:dyDescent="0.25">
      <c r="A90" s="81" t="s">
        <v>53</v>
      </c>
      <c r="B90" s="65">
        <v>55364</v>
      </c>
      <c r="C90" s="72" t="s">
        <v>55</v>
      </c>
      <c r="D90" s="71">
        <v>44.029000000000003</v>
      </c>
      <c r="E90" s="71">
        <v>41.704000000000001</v>
      </c>
      <c r="F90" s="71">
        <v>46.070999999999998</v>
      </c>
      <c r="G90" s="129">
        <v>55.76</v>
      </c>
      <c r="H90" s="107">
        <v>59.84</v>
      </c>
      <c r="I90" s="107">
        <v>47.981999999999999</v>
      </c>
      <c r="J90" s="136">
        <v>57.104999999999997</v>
      </c>
      <c r="K90" s="136">
        <v>50.646999999999998</v>
      </c>
      <c r="L90" s="130">
        <f t="shared" si="2"/>
        <v>59.84</v>
      </c>
    </row>
    <row r="91" spans="1:12" s="76" customFormat="1" ht="15" customHeight="1" x14ac:dyDescent="0.25">
      <c r="A91" s="21" t="s">
        <v>135</v>
      </c>
      <c r="B91" s="81">
        <v>55111</v>
      </c>
      <c r="C91" s="81">
        <v>1</v>
      </c>
      <c r="D91" s="71">
        <v>4.2210000000000001</v>
      </c>
      <c r="E91" s="71">
        <v>1.038</v>
      </c>
      <c r="F91" s="71">
        <v>3.94</v>
      </c>
      <c r="G91" s="129">
        <v>4.1260000000000003</v>
      </c>
      <c r="H91" s="107">
        <v>2.5739999999999998</v>
      </c>
      <c r="I91" s="107">
        <v>8.2080000000000002</v>
      </c>
      <c r="J91" s="136">
        <v>3.5910000000000002</v>
      </c>
      <c r="K91" s="136">
        <v>4.968</v>
      </c>
      <c r="L91" s="130">
        <f t="shared" si="1"/>
        <v>8.2080000000000002</v>
      </c>
    </row>
    <row r="92" spans="1:12" s="76" customFormat="1" ht="15" customHeight="1" x14ac:dyDescent="0.25">
      <c r="A92" s="21" t="s">
        <v>135</v>
      </c>
      <c r="B92" s="81">
        <v>55111</v>
      </c>
      <c r="C92" s="81">
        <v>2</v>
      </c>
      <c r="D92" s="71">
        <v>1.9490000000000001</v>
      </c>
      <c r="E92" s="71">
        <v>0.60199999999999998</v>
      </c>
      <c r="F92" s="71">
        <v>3.58</v>
      </c>
      <c r="G92" s="129">
        <v>4.8010000000000002</v>
      </c>
      <c r="H92" s="107">
        <v>1.2829999999999999</v>
      </c>
      <c r="I92" s="107">
        <v>7.0049999999999999</v>
      </c>
      <c r="J92" s="136">
        <v>3.2290000000000001</v>
      </c>
      <c r="K92" s="136">
        <v>5.1870000000000003</v>
      </c>
      <c r="L92" s="130">
        <f t="shared" si="1"/>
        <v>7.0049999999999999</v>
      </c>
    </row>
    <row r="93" spans="1:12" s="76" customFormat="1" ht="15" customHeight="1" x14ac:dyDescent="0.25">
      <c r="A93" s="21" t="s">
        <v>135</v>
      </c>
      <c r="B93" s="81">
        <v>55111</v>
      </c>
      <c r="C93" s="81">
        <v>3</v>
      </c>
      <c r="D93" s="71">
        <v>3.246</v>
      </c>
      <c r="E93" s="71">
        <v>1.4419999999999999</v>
      </c>
      <c r="F93" s="71">
        <v>3.2210000000000001</v>
      </c>
      <c r="G93" s="129">
        <v>2.7349999999999999</v>
      </c>
      <c r="H93" s="107">
        <v>1.9079999999999999</v>
      </c>
      <c r="I93" s="107">
        <v>6.5839999999999996</v>
      </c>
      <c r="J93" s="136">
        <v>3.79</v>
      </c>
      <c r="K93" s="136">
        <v>5.0199999999999996</v>
      </c>
      <c r="L93" s="130">
        <f t="shared" si="1"/>
        <v>6.5839999999999996</v>
      </c>
    </row>
    <row r="94" spans="1:12" s="76" customFormat="1" ht="15" customHeight="1" x14ac:dyDescent="0.25">
      <c r="A94" s="21" t="s">
        <v>135</v>
      </c>
      <c r="B94" s="81">
        <v>55111</v>
      </c>
      <c r="C94" s="81">
        <v>4</v>
      </c>
      <c r="D94" s="71">
        <v>1.593</v>
      </c>
      <c r="E94" s="71">
        <v>0.71599999999999997</v>
      </c>
      <c r="F94" s="71">
        <v>3.988</v>
      </c>
      <c r="G94" s="129">
        <v>4.1970000000000001</v>
      </c>
      <c r="H94" s="107">
        <v>1.8089999999999999</v>
      </c>
      <c r="I94" s="107">
        <v>5.577</v>
      </c>
      <c r="J94" s="136">
        <v>1.746</v>
      </c>
      <c r="K94" s="136">
        <v>4.4880000000000004</v>
      </c>
      <c r="L94" s="130">
        <f t="shared" ref="L94:L99" si="3">MAX(D94:K94)</f>
        <v>5.577</v>
      </c>
    </row>
    <row r="95" spans="1:12" s="76" customFormat="1" ht="15" customHeight="1" x14ac:dyDescent="0.25">
      <c r="A95" s="21" t="s">
        <v>135</v>
      </c>
      <c r="B95" s="81">
        <v>55111</v>
      </c>
      <c r="C95" s="81">
        <v>5</v>
      </c>
      <c r="D95" s="71">
        <v>1.964</v>
      </c>
      <c r="E95" s="71">
        <v>0.67700000000000005</v>
      </c>
      <c r="F95" s="71">
        <v>2.254</v>
      </c>
      <c r="G95" s="129">
        <v>5.657</v>
      </c>
      <c r="H95" s="107">
        <v>2.9279999999999999</v>
      </c>
      <c r="I95" s="107">
        <v>7.4059999999999997</v>
      </c>
      <c r="J95" s="136">
        <v>2.68</v>
      </c>
      <c r="K95" s="136">
        <v>3.2010000000000001</v>
      </c>
      <c r="L95" s="130">
        <f t="shared" si="3"/>
        <v>7.4059999999999997</v>
      </c>
    </row>
    <row r="96" spans="1:12" s="76" customFormat="1" ht="15" customHeight="1" x14ac:dyDescent="0.25">
      <c r="A96" s="21" t="s">
        <v>135</v>
      </c>
      <c r="B96" s="81">
        <v>55111</v>
      </c>
      <c r="C96" s="81">
        <v>6</v>
      </c>
      <c r="D96" s="71">
        <v>1.8919999999999999</v>
      </c>
      <c r="E96" s="71">
        <v>0.52800000000000002</v>
      </c>
      <c r="F96" s="71">
        <v>3.7610000000000001</v>
      </c>
      <c r="G96" s="129">
        <v>4.2450000000000001</v>
      </c>
      <c r="H96" s="107">
        <v>2.2610000000000001</v>
      </c>
      <c r="I96" s="107">
        <v>8.7579999999999991</v>
      </c>
      <c r="J96" s="136">
        <v>3.6190000000000002</v>
      </c>
      <c r="K96" s="136">
        <v>2.286</v>
      </c>
      <c r="L96" s="130">
        <f t="shared" si="3"/>
        <v>8.7579999999999991</v>
      </c>
    </row>
    <row r="97" spans="1:12" s="76" customFormat="1" ht="15" customHeight="1" x14ac:dyDescent="0.25">
      <c r="A97" s="21" t="s">
        <v>135</v>
      </c>
      <c r="B97" s="81">
        <v>55111</v>
      </c>
      <c r="C97" s="81">
        <v>7</v>
      </c>
      <c r="D97" s="71">
        <v>1.3120000000000001</v>
      </c>
      <c r="E97" s="71">
        <v>0.64600000000000002</v>
      </c>
      <c r="F97" s="71">
        <v>3.7290000000000001</v>
      </c>
      <c r="G97" s="129">
        <v>3.0329999999999999</v>
      </c>
      <c r="H97" s="107">
        <v>2.1389999999999998</v>
      </c>
      <c r="I97" s="107">
        <v>6.508</v>
      </c>
      <c r="J97" s="136">
        <v>2.806</v>
      </c>
      <c r="K97" s="136">
        <v>4.4779999999999998</v>
      </c>
      <c r="L97" s="130">
        <f t="shared" si="3"/>
        <v>6.508</v>
      </c>
    </row>
    <row r="98" spans="1:12" s="76" customFormat="1" ht="15" customHeight="1" x14ac:dyDescent="0.25">
      <c r="A98" s="21" t="s">
        <v>135</v>
      </c>
      <c r="B98" s="81">
        <v>55111</v>
      </c>
      <c r="C98" s="81">
        <v>8</v>
      </c>
      <c r="D98" s="71">
        <v>1.0369999999999999</v>
      </c>
      <c r="E98" s="71">
        <v>0.61599999999999999</v>
      </c>
      <c r="F98" s="71">
        <v>2.4700000000000002</v>
      </c>
      <c r="G98" s="129">
        <v>3.0790000000000002</v>
      </c>
      <c r="H98" s="107">
        <v>0.98</v>
      </c>
      <c r="I98" s="107">
        <v>4.9139999999999997</v>
      </c>
      <c r="J98" s="136">
        <v>2.1269999999999998</v>
      </c>
      <c r="K98" s="136">
        <v>4.3899999999999997</v>
      </c>
      <c r="L98" s="130">
        <f t="shared" si="3"/>
        <v>4.9139999999999997</v>
      </c>
    </row>
    <row r="99" spans="1:12" ht="15" customHeight="1" x14ac:dyDescent="0.25">
      <c r="A99" s="81" t="s">
        <v>56</v>
      </c>
      <c r="B99" s="65">
        <v>57842</v>
      </c>
      <c r="C99" s="65">
        <v>1</v>
      </c>
      <c r="D99" s="71">
        <v>431.50799999999998</v>
      </c>
      <c r="E99" s="71">
        <v>385.73700000000002</v>
      </c>
      <c r="F99" s="71">
        <v>374.94799999999998</v>
      </c>
      <c r="G99" s="129">
        <v>163.08600000000001</v>
      </c>
      <c r="H99" s="107">
        <v>14.035</v>
      </c>
      <c r="I99" s="107">
        <v>20.423999999999999</v>
      </c>
      <c r="J99" s="136">
        <v>19.027999999999999</v>
      </c>
      <c r="K99" s="136">
        <v>24.181000000000001</v>
      </c>
      <c r="L99" s="130">
        <f t="shared" si="3"/>
        <v>431.50799999999998</v>
      </c>
    </row>
    <row r="100" spans="1:12" ht="15" customHeight="1" x14ac:dyDescent="0.25">
      <c r="A100" s="81" t="s">
        <v>57</v>
      </c>
      <c r="B100" s="65">
        <v>55224</v>
      </c>
      <c r="C100" s="72" t="s">
        <v>58</v>
      </c>
      <c r="D100" s="71">
        <v>27.236000000000001</v>
      </c>
      <c r="E100" s="71">
        <v>12.826000000000001</v>
      </c>
      <c r="F100" s="71">
        <v>17.283000000000001</v>
      </c>
      <c r="G100" s="129">
        <v>31.274000000000001</v>
      </c>
      <c r="H100" s="107">
        <v>19.193999999999999</v>
      </c>
      <c r="I100" s="107">
        <v>62.576999999999998</v>
      </c>
      <c r="J100" s="136">
        <v>46.543999999999997</v>
      </c>
      <c r="K100" s="136">
        <v>43.119</v>
      </c>
      <c r="L100" s="130">
        <f>MAX(D100:K100)</f>
        <v>62.576999999999998</v>
      </c>
    </row>
    <row r="101" spans="1:12" ht="15" customHeight="1" x14ac:dyDescent="0.25">
      <c r="A101" s="81" t="s">
        <v>57</v>
      </c>
      <c r="B101" s="65">
        <v>55224</v>
      </c>
      <c r="C101" s="72" t="s">
        <v>59</v>
      </c>
      <c r="D101" s="73">
        <v>22.37</v>
      </c>
      <c r="E101" s="71">
        <v>10.516</v>
      </c>
      <c r="F101" s="71">
        <v>15.372</v>
      </c>
      <c r="G101" s="129">
        <v>32.308999999999997</v>
      </c>
      <c r="H101" s="107">
        <v>19.059999999999999</v>
      </c>
      <c r="I101" s="107">
        <v>44.447000000000003</v>
      </c>
      <c r="J101" s="136">
        <v>34.893000000000001</v>
      </c>
      <c r="K101" s="136">
        <v>42.709000000000003</v>
      </c>
      <c r="L101" s="130">
        <f>MAX(D101:K101)</f>
        <v>44.447000000000003</v>
      </c>
    </row>
    <row r="102" spans="1:12" ht="15" customHeight="1" x14ac:dyDescent="0.25">
      <c r="A102" s="81" t="s">
        <v>57</v>
      </c>
      <c r="B102" s="65">
        <v>55224</v>
      </c>
      <c r="C102" s="72" t="s">
        <v>60</v>
      </c>
      <c r="D102" s="73">
        <v>16.896999999999998</v>
      </c>
      <c r="E102" s="71">
        <v>8.9329999999999998</v>
      </c>
      <c r="F102" s="71">
        <v>2.911</v>
      </c>
      <c r="G102" s="129">
        <v>2.302</v>
      </c>
      <c r="H102" s="107">
        <v>14.997</v>
      </c>
      <c r="I102" s="107">
        <v>41.552999999999997</v>
      </c>
      <c r="J102" s="136">
        <v>29.274000000000001</v>
      </c>
      <c r="K102" s="136">
        <v>48.51</v>
      </c>
      <c r="L102" s="130">
        <f t="shared" si="1"/>
        <v>48.51</v>
      </c>
    </row>
    <row r="103" spans="1:12" ht="15" customHeight="1" x14ac:dyDescent="0.25">
      <c r="A103" s="81" t="s">
        <v>57</v>
      </c>
      <c r="B103" s="65">
        <v>55224</v>
      </c>
      <c r="C103" s="72" t="s">
        <v>61</v>
      </c>
      <c r="D103" s="73">
        <v>14.872</v>
      </c>
      <c r="E103" s="71">
        <v>11.516</v>
      </c>
      <c r="F103" s="71">
        <v>17.542999999999999</v>
      </c>
      <c r="G103" s="129">
        <v>27.007000000000001</v>
      </c>
      <c r="H103" s="107">
        <v>14.063000000000001</v>
      </c>
      <c r="I103" s="107">
        <v>13.939</v>
      </c>
      <c r="J103" s="136">
        <v>22.978999999999999</v>
      </c>
      <c r="K103" s="136">
        <v>34.654000000000003</v>
      </c>
      <c r="L103" s="130">
        <f t="shared" si="1"/>
        <v>34.654000000000003</v>
      </c>
    </row>
    <row r="104" spans="1:12" ht="15" customHeight="1" x14ac:dyDescent="0.25">
      <c r="A104" s="81" t="s">
        <v>62</v>
      </c>
      <c r="B104" s="65">
        <v>1040</v>
      </c>
      <c r="C104" s="65">
        <v>1</v>
      </c>
      <c r="D104" s="73">
        <v>13.21</v>
      </c>
      <c r="E104" s="71">
        <v>26.959</v>
      </c>
      <c r="F104" s="71">
        <v>32.832000000000001</v>
      </c>
      <c r="G104" s="129">
        <v>38.854999999999997</v>
      </c>
      <c r="H104" s="107">
        <v>27.867000000000001</v>
      </c>
      <c r="I104" s="107">
        <v>28.501999999999999</v>
      </c>
      <c r="J104" s="136">
        <v>30.853999999999999</v>
      </c>
      <c r="K104" s="136">
        <v>20.366</v>
      </c>
      <c r="L104" s="130">
        <f t="shared" si="1"/>
        <v>38.854999999999997</v>
      </c>
    </row>
    <row r="105" spans="1:12" ht="15" customHeight="1" x14ac:dyDescent="0.25">
      <c r="A105" s="81" t="s">
        <v>62</v>
      </c>
      <c r="B105" s="65">
        <v>1040</v>
      </c>
      <c r="C105" s="65">
        <v>2</v>
      </c>
      <c r="D105" s="73">
        <v>26.548999999999999</v>
      </c>
      <c r="E105" s="71">
        <v>65.058999999999997</v>
      </c>
      <c r="F105" s="71">
        <v>69.075000000000003</v>
      </c>
      <c r="G105" s="129">
        <v>85.57</v>
      </c>
      <c r="H105" s="107">
        <v>61.694000000000003</v>
      </c>
      <c r="I105" s="107">
        <v>70.399000000000001</v>
      </c>
      <c r="J105" s="136">
        <v>71.063999999999993</v>
      </c>
      <c r="K105" s="136">
        <v>64.911000000000001</v>
      </c>
      <c r="L105" s="130">
        <f t="shared" si="1"/>
        <v>85.57</v>
      </c>
    </row>
    <row r="106" spans="1:12" s="3" customFormat="1" ht="15" customHeight="1" x14ac:dyDescent="0.25">
      <c r="A106" s="79" t="s">
        <v>64</v>
      </c>
      <c r="B106" s="9">
        <v>55259</v>
      </c>
      <c r="C106" s="10" t="s">
        <v>65</v>
      </c>
      <c r="D106" s="73">
        <v>65.385000000000005</v>
      </c>
      <c r="E106" s="71">
        <v>45.046999999999997</v>
      </c>
      <c r="F106" s="71">
        <v>55.05</v>
      </c>
      <c r="G106" s="129">
        <v>58.323</v>
      </c>
      <c r="H106" s="107">
        <v>43.542999999999999</v>
      </c>
      <c r="I106" s="107">
        <v>48.255000000000003</v>
      </c>
      <c r="J106" s="136">
        <v>49.222000000000001</v>
      </c>
      <c r="K106" s="136">
        <v>51.332000000000001</v>
      </c>
      <c r="L106" s="130">
        <f t="shared" si="1"/>
        <v>65.385000000000005</v>
      </c>
    </row>
    <row r="107" spans="1:12" s="3" customFormat="1" ht="15" customHeight="1" x14ac:dyDescent="0.25">
      <c r="A107" s="79" t="s">
        <v>64</v>
      </c>
      <c r="B107" s="9">
        <v>55259</v>
      </c>
      <c r="C107" s="10" t="s">
        <v>66</v>
      </c>
      <c r="D107" s="73">
        <v>35.575000000000003</v>
      </c>
      <c r="E107" s="71">
        <v>55.462000000000003</v>
      </c>
      <c r="F107" s="71">
        <v>43.688000000000002</v>
      </c>
      <c r="G107" s="129">
        <v>52.627000000000002</v>
      </c>
      <c r="H107" s="107">
        <v>41.154000000000003</v>
      </c>
      <c r="I107" s="107">
        <v>49.786000000000001</v>
      </c>
      <c r="J107" s="136">
        <v>49.84</v>
      </c>
      <c r="K107" s="136">
        <v>52.14</v>
      </c>
      <c r="L107" s="130">
        <f t="shared" si="1"/>
        <v>55.462000000000003</v>
      </c>
    </row>
    <row r="108" spans="1:12" ht="15" customHeight="1" x14ac:dyDescent="0.25">
      <c r="A108" s="81" t="s">
        <v>63</v>
      </c>
      <c r="B108" s="65">
        <v>55148</v>
      </c>
      <c r="C108" s="65">
        <v>1</v>
      </c>
      <c r="D108" s="73">
        <v>0.85399999999999998</v>
      </c>
      <c r="E108" s="71">
        <v>0.66700000000000004</v>
      </c>
      <c r="F108" s="71">
        <v>5.1130000000000004</v>
      </c>
      <c r="G108" s="129">
        <v>7.3920000000000003</v>
      </c>
      <c r="H108" s="107">
        <v>7.2569999999999997</v>
      </c>
      <c r="I108" s="107">
        <v>16.876999999999999</v>
      </c>
      <c r="J108" s="136">
        <v>7.8710000000000004</v>
      </c>
      <c r="K108" s="136">
        <v>10.548</v>
      </c>
      <c r="L108" s="130">
        <f t="shared" si="1"/>
        <v>16.876999999999999</v>
      </c>
    </row>
    <row r="109" spans="1:12" ht="15" customHeight="1" x14ac:dyDescent="0.25">
      <c r="A109" s="81" t="s">
        <v>63</v>
      </c>
      <c r="B109" s="65">
        <v>55148</v>
      </c>
      <c r="C109" s="65">
        <v>2</v>
      </c>
      <c r="D109" s="73">
        <v>0.26300000000000001</v>
      </c>
      <c r="E109" s="71">
        <v>0.48</v>
      </c>
      <c r="F109" s="71">
        <v>4.101</v>
      </c>
      <c r="G109" s="129">
        <v>6.5970000000000004</v>
      </c>
      <c r="H109" s="107">
        <v>5.6459999999999999</v>
      </c>
      <c r="I109" s="107">
        <v>14.518000000000001</v>
      </c>
      <c r="J109" s="136">
        <v>6.69</v>
      </c>
      <c r="K109" s="136">
        <v>9.532</v>
      </c>
      <c r="L109" s="130">
        <f t="shared" si="1"/>
        <v>14.518000000000001</v>
      </c>
    </row>
    <row r="110" spans="1:12" ht="15" customHeight="1" x14ac:dyDescent="0.25">
      <c r="A110" s="65" t="s">
        <v>63</v>
      </c>
      <c r="B110" s="65">
        <v>55148</v>
      </c>
      <c r="C110" s="65">
        <v>3</v>
      </c>
      <c r="D110" s="73">
        <v>0.26800000000000002</v>
      </c>
      <c r="E110" s="71">
        <v>1.2050000000000001</v>
      </c>
      <c r="F110" s="71">
        <v>4.0369999999999999</v>
      </c>
      <c r="G110" s="129">
        <v>4.6310000000000002</v>
      </c>
      <c r="H110" s="107">
        <v>3.5310000000000001</v>
      </c>
      <c r="I110" s="107">
        <v>13.819000000000001</v>
      </c>
      <c r="J110" s="136">
        <v>6.28</v>
      </c>
      <c r="K110" s="136">
        <v>10.494</v>
      </c>
      <c r="L110" s="130">
        <f t="shared" si="1"/>
        <v>13.819000000000001</v>
      </c>
    </row>
    <row r="111" spans="1:12" ht="15" customHeight="1" x14ac:dyDescent="0.25">
      <c r="A111" s="81" t="s">
        <v>63</v>
      </c>
      <c r="B111" s="81">
        <v>55148</v>
      </c>
      <c r="C111" s="81">
        <v>4</v>
      </c>
      <c r="D111" s="73">
        <v>0.63</v>
      </c>
      <c r="E111" s="74">
        <v>1.1459999999999999</v>
      </c>
      <c r="F111" s="74">
        <v>4.984</v>
      </c>
      <c r="G111" s="130">
        <v>5.8559999999999999</v>
      </c>
      <c r="H111" s="107">
        <v>6.4669999999999996</v>
      </c>
      <c r="I111" s="107">
        <v>15.759</v>
      </c>
      <c r="J111" s="136">
        <v>7.4189999999999996</v>
      </c>
      <c r="K111" s="136">
        <v>9.7949999999999999</v>
      </c>
      <c r="L111" s="130">
        <f t="shared" si="1"/>
        <v>15.759</v>
      </c>
    </row>
    <row r="112" spans="1:12" x14ac:dyDescent="0.25">
      <c r="H112" s="133"/>
      <c r="I112"/>
      <c r="L112"/>
    </row>
    <row r="113" spans="8:12" x14ac:dyDescent="0.25">
      <c r="H113" s="133"/>
      <c r="J113" s="133"/>
      <c r="K113" s="133"/>
      <c r="L113"/>
    </row>
    <row r="114" spans="8:12" x14ac:dyDescent="0.25">
      <c r="H114" s="133"/>
      <c r="J114" s="133"/>
      <c r="K114" s="133"/>
      <c r="L114"/>
    </row>
    <row r="115" spans="8:12" x14ac:dyDescent="0.25">
      <c r="H115" s="133"/>
      <c r="L115"/>
    </row>
    <row r="116" spans="8:12" x14ac:dyDescent="0.25">
      <c r="H116" s="133"/>
      <c r="I116"/>
      <c r="L116"/>
    </row>
    <row r="117" spans="8:12" x14ac:dyDescent="0.25">
      <c r="H117" s="133"/>
      <c r="I117"/>
      <c r="L117"/>
    </row>
    <row r="118" spans="8:12" x14ac:dyDescent="0.25">
      <c r="H118" s="133"/>
      <c r="I118"/>
      <c r="L118"/>
    </row>
    <row r="119" spans="8:12" x14ac:dyDescent="0.25">
      <c r="H119" s="133"/>
      <c r="I119"/>
      <c r="L119"/>
    </row>
    <row r="120" spans="8:12" x14ac:dyDescent="0.25">
      <c r="H120" s="133"/>
      <c r="I120"/>
      <c r="L120"/>
    </row>
    <row r="121" spans="8:12" x14ac:dyDescent="0.25">
      <c r="H121" s="133"/>
      <c r="I121"/>
      <c r="L121"/>
    </row>
    <row r="122" spans="8:12" x14ac:dyDescent="0.25">
      <c r="L122"/>
    </row>
    <row r="123" spans="8:12" x14ac:dyDescent="0.25">
      <c r="L123"/>
    </row>
  </sheetData>
  <pageMargins left="0.7" right="0.7" top="0.75" bottom="0.75" header="0.3" footer="0.3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2EB31F-EBDD-40BA-B8E0-829D573E508E}">
  <dimension ref="A1:D119"/>
  <sheetViews>
    <sheetView zoomScaleNormal="100" workbookViewId="0"/>
  </sheetViews>
  <sheetFormatPr defaultRowHeight="15" x14ac:dyDescent="0.25"/>
  <cols>
    <col min="1" max="1" width="31.28515625" style="167" customWidth="1"/>
    <col min="2" max="2" width="9.85546875" style="167" customWidth="1"/>
    <col min="3" max="3" width="8" style="167" customWidth="1"/>
    <col min="4" max="4" width="13.28515625" style="167" customWidth="1"/>
    <col min="5" max="16384" width="9.140625" style="167"/>
  </cols>
  <sheetData>
    <row r="1" spans="1:4" s="168" customFormat="1" ht="93" customHeight="1" x14ac:dyDescent="0.25">
      <c r="A1" s="115" t="s">
        <v>0</v>
      </c>
      <c r="B1" s="115" t="s">
        <v>1</v>
      </c>
      <c r="C1" s="115" t="s">
        <v>2</v>
      </c>
      <c r="D1" s="110" t="s">
        <v>169</v>
      </c>
    </row>
    <row r="2" spans="1:4" s="168" customFormat="1" ht="15" customHeight="1" x14ac:dyDescent="0.25">
      <c r="A2" s="48" t="s">
        <v>3</v>
      </c>
      <c r="B2" s="48">
        <v>6137</v>
      </c>
      <c r="C2" s="48">
        <v>1</v>
      </c>
      <c r="D2" s="29"/>
    </row>
    <row r="3" spans="1:4" s="168" customFormat="1" ht="15" customHeight="1" x14ac:dyDescent="0.25">
      <c r="A3" s="48" t="s">
        <v>3</v>
      </c>
      <c r="B3" s="48">
        <v>6137</v>
      </c>
      <c r="C3" s="48">
        <v>2</v>
      </c>
      <c r="D3" s="29"/>
    </row>
    <row r="4" spans="1:4" s="168" customFormat="1" ht="15" customHeight="1" x14ac:dyDescent="0.25">
      <c r="A4" s="48" t="s">
        <v>3</v>
      </c>
      <c r="B4" s="48">
        <v>6137</v>
      </c>
      <c r="C4" s="48">
        <v>3</v>
      </c>
      <c r="D4" s="29"/>
    </row>
    <row r="5" spans="1:4" s="168" customFormat="1" ht="15" customHeight="1" x14ac:dyDescent="0.25">
      <c r="A5" s="48" t="s">
        <v>3</v>
      </c>
      <c r="B5" s="48">
        <v>6137</v>
      </c>
      <c r="C5" s="48">
        <v>4</v>
      </c>
      <c r="D5" s="29"/>
    </row>
    <row r="6" spans="1:4" s="168" customFormat="1" ht="15" customHeight="1" x14ac:dyDescent="0.25">
      <c r="A6" s="170" t="s">
        <v>4</v>
      </c>
      <c r="B6" s="170">
        <v>6705</v>
      </c>
      <c r="C6" s="170">
        <v>4</v>
      </c>
      <c r="D6" s="29"/>
    </row>
    <row r="7" spans="1:4" s="168" customFormat="1" ht="15" customHeight="1" x14ac:dyDescent="0.25">
      <c r="A7" s="48" t="s">
        <v>5</v>
      </c>
      <c r="B7" s="48">
        <v>7336</v>
      </c>
      <c r="C7" s="52" t="s">
        <v>6</v>
      </c>
      <c r="D7" s="29"/>
    </row>
    <row r="8" spans="1:4" s="168" customFormat="1" ht="15" customHeight="1" x14ac:dyDescent="0.25">
      <c r="A8" s="48" t="s">
        <v>5</v>
      </c>
      <c r="B8" s="48">
        <v>7336</v>
      </c>
      <c r="C8" s="52" t="s">
        <v>7</v>
      </c>
      <c r="D8" s="29"/>
    </row>
    <row r="9" spans="1:4" s="168" customFormat="1" ht="15" customHeight="1" x14ac:dyDescent="0.25">
      <c r="A9" s="48" t="s">
        <v>5</v>
      </c>
      <c r="B9" s="48">
        <v>7336</v>
      </c>
      <c r="C9" s="52" t="s">
        <v>8</v>
      </c>
      <c r="D9" s="29"/>
    </row>
    <row r="10" spans="1:4" s="168" customFormat="1" ht="15" customHeight="1" x14ac:dyDescent="0.25">
      <c r="A10" s="48" t="s">
        <v>9</v>
      </c>
      <c r="B10" s="48">
        <v>995</v>
      </c>
      <c r="C10" s="48">
        <v>10</v>
      </c>
      <c r="D10" s="48"/>
    </row>
    <row r="11" spans="1:4" s="168" customFormat="1" ht="15" customHeight="1" x14ac:dyDescent="0.25">
      <c r="A11" s="48" t="s">
        <v>9</v>
      </c>
      <c r="B11" s="48">
        <v>995</v>
      </c>
      <c r="C11" s="48">
        <v>7</v>
      </c>
      <c r="D11" s="35">
        <v>827</v>
      </c>
    </row>
    <row r="12" spans="1:4" s="168" customFormat="1" ht="15" customHeight="1" x14ac:dyDescent="0.25">
      <c r="A12" s="48" t="s">
        <v>9</v>
      </c>
      <c r="B12" s="48">
        <v>995</v>
      </c>
      <c r="C12" s="48">
        <v>8</v>
      </c>
      <c r="D12" s="35">
        <v>1419</v>
      </c>
    </row>
    <row r="13" spans="1:4" s="168" customFormat="1" ht="15" customHeight="1" x14ac:dyDescent="0.25">
      <c r="A13" s="48" t="s">
        <v>10</v>
      </c>
      <c r="B13" s="48">
        <v>1011</v>
      </c>
      <c r="C13" s="48">
        <v>2</v>
      </c>
      <c r="D13" s="29"/>
    </row>
    <row r="14" spans="1:4" s="168" customFormat="1" ht="15" customHeight="1" x14ac:dyDescent="0.25">
      <c r="A14" s="48" t="s">
        <v>11</v>
      </c>
      <c r="B14" s="48">
        <v>1001</v>
      </c>
      <c r="C14" s="48">
        <v>1</v>
      </c>
      <c r="D14" s="29"/>
    </row>
    <row r="15" spans="1:4" s="168" customFormat="1" ht="15" customHeight="1" x14ac:dyDescent="0.25">
      <c r="A15" s="48" t="s">
        <v>11</v>
      </c>
      <c r="B15" s="48">
        <v>1001</v>
      </c>
      <c r="C15" s="48">
        <v>2</v>
      </c>
      <c r="D15" s="29"/>
    </row>
    <row r="16" spans="1:4" s="168" customFormat="1" ht="15" customHeight="1" x14ac:dyDescent="0.25">
      <c r="A16" s="48" t="s">
        <v>11</v>
      </c>
      <c r="B16" s="48">
        <v>1001</v>
      </c>
      <c r="C16" s="48">
        <v>4</v>
      </c>
      <c r="D16" s="29"/>
    </row>
    <row r="17" spans="1:4" s="168" customFormat="1" ht="15" customHeight="1" x14ac:dyDescent="0.25">
      <c r="A17" s="48" t="s">
        <v>12</v>
      </c>
      <c r="B17" s="48">
        <v>983</v>
      </c>
      <c r="C17" s="48">
        <v>1</v>
      </c>
      <c r="D17" s="29"/>
    </row>
    <row r="18" spans="1:4" s="168" customFormat="1" ht="15" customHeight="1" x14ac:dyDescent="0.25">
      <c r="A18" s="48" t="s">
        <v>12</v>
      </c>
      <c r="B18" s="48">
        <v>983</v>
      </c>
      <c r="C18" s="48">
        <v>2</v>
      </c>
      <c r="D18" s="29"/>
    </row>
    <row r="19" spans="1:4" s="168" customFormat="1" ht="15" customHeight="1" x14ac:dyDescent="0.25">
      <c r="A19" s="48" t="s">
        <v>12</v>
      </c>
      <c r="B19" s="48">
        <v>983</v>
      </c>
      <c r="C19" s="48">
        <v>3</v>
      </c>
      <c r="D19" s="29"/>
    </row>
    <row r="20" spans="1:4" s="168" customFormat="1" ht="15" customHeight="1" x14ac:dyDescent="0.25">
      <c r="A20" s="48" t="s">
        <v>12</v>
      </c>
      <c r="B20" s="48">
        <v>983</v>
      </c>
      <c r="C20" s="48">
        <v>4</v>
      </c>
      <c r="D20" s="29"/>
    </row>
    <row r="21" spans="1:4" s="168" customFormat="1" ht="15" customHeight="1" x14ac:dyDescent="0.25">
      <c r="A21" s="48" t="s">
        <v>12</v>
      </c>
      <c r="B21" s="48">
        <v>983</v>
      </c>
      <c r="C21" s="48">
        <v>5</v>
      </c>
      <c r="D21" s="29"/>
    </row>
    <row r="22" spans="1:4" s="168" customFormat="1" ht="15" customHeight="1" x14ac:dyDescent="0.25">
      <c r="A22" s="48" t="s">
        <v>12</v>
      </c>
      <c r="B22" s="48">
        <v>983</v>
      </c>
      <c r="C22" s="48">
        <v>6</v>
      </c>
      <c r="D22" s="29"/>
    </row>
    <row r="23" spans="1:4" s="168" customFormat="1" ht="15" customHeight="1" x14ac:dyDescent="0.25">
      <c r="A23" s="170" t="s">
        <v>13</v>
      </c>
      <c r="B23" s="170">
        <v>1004</v>
      </c>
      <c r="C23" s="83" t="s">
        <v>90</v>
      </c>
      <c r="D23" s="48"/>
    </row>
    <row r="24" spans="1:4" s="168" customFormat="1" ht="15" customHeight="1" x14ac:dyDescent="0.25">
      <c r="A24" s="170" t="s">
        <v>13</v>
      </c>
      <c r="B24" s="170">
        <v>1004</v>
      </c>
      <c r="C24" s="83" t="s">
        <v>91</v>
      </c>
      <c r="D24" s="48"/>
    </row>
    <row r="25" spans="1:4" s="168" customFormat="1" ht="15" customHeight="1" x14ac:dyDescent="0.25">
      <c r="A25" s="170" t="s">
        <v>14</v>
      </c>
      <c r="B25" s="170">
        <v>1012</v>
      </c>
      <c r="C25" s="170">
        <v>2</v>
      </c>
      <c r="D25" s="29"/>
    </row>
    <row r="26" spans="1:4" s="168" customFormat="1" ht="15" customHeight="1" x14ac:dyDescent="0.25">
      <c r="A26" s="170" t="s">
        <v>14</v>
      </c>
      <c r="B26" s="170">
        <v>1012</v>
      </c>
      <c r="C26" s="170">
        <v>3</v>
      </c>
      <c r="D26" s="29"/>
    </row>
    <row r="27" spans="1:4" s="168" customFormat="1" ht="15" customHeight="1" x14ac:dyDescent="0.25">
      <c r="A27" s="48" t="s">
        <v>17</v>
      </c>
      <c r="B27" s="48">
        <v>7759</v>
      </c>
      <c r="C27" s="52" t="s">
        <v>18</v>
      </c>
      <c r="D27" s="29"/>
    </row>
    <row r="28" spans="1:4" s="168" customFormat="1" ht="15" customHeight="1" x14ac:dyDescent="0.25">
      <c r="A28" s="48" t="s">
        <v>17</v>
      </c>
      <c r="B28" s="48">
        <v>7759</v>
      </c>
      <c r="C28" s="52" t="s">
        <v>19</v>
      </c>
      <c r="D28" s="29"/>
    </row>
    <row r="29" spans="1:4" s="168" customFormat="1" ht="15" customHeight="1" x14ac:dyDescent="0.25">
      <c r="A29" s="48" t="s">
        <v>17</v>
      </c>
      <c r="B29" s="48">
        <v>7759</v>
      </c>
      <c r="C29" s="52" t="s">
        <v>20</v>
      </c>
      <c r="D29" s="29"/>
    </row>
    <row r="30" spans="1:4" s="168" customFormat="1" ht="15" customHeight="1" x14ac:dyDescent="0.25">
      <c r="A30" s="48" t="s">
        <v>17</v>
      </c>
      <c r="B30" s="48">
        <v>7759</v>
      </c>
      <c r="C30" s="52" t="s">
        <v>21</v>
      </c>
      <c r="D30" s="29"/>
    </row>
    <row r="31" spans="1:4" s="168" customFormat="1" ht="15" customHeight="1" x14ac:dyDescent="0.25">
      <c r="A31" s="48" t="s">
        <v>22</v>
      </c>
      <c r="B31" s="48">
        <v>6113</v>
      </c>
      <c r="C31" s="48">
        <v>1</v>
      </c>
      <c r="D31" s="29"/>
    </row>
    <row r="32" spans="1:4" s="168" customFormat="1" ht="15" customHeight="1" x14ac:dyDescent="0.25">
      <c r="A32" s="48" t="s">
        <v>22</v>
      </c>
      <c r="B32" s="48">
        <v>6113</v>
      </c>
      <c r="C32" s="48">
        <v>2</v>
      </c>
      <c r="D32" s="29"/>
    </row>
    <row r="33" spans="1:4" s="168" customFormat="1" ht="15" customHeight="1" x14ac:dyDescent="0.25">
      <c r="A33" s="48" t="s">
        <v>22</v>
      </c>
      <c r="B33" s="48">
        <v>6113</v>
      </c>
      <c r="C33" s="48">
        <v>3</v>
      </c>
      <c r="D33" s="29"/>
    </row>
    <row r="34" spans="1:4" s="168" customFormat="1" ht="15" customHeight="1" x14ac:dyDescent="0.25">
      <c r="A34" s="48" t="s">
        <v>22</v>
      </c>
      <c r="B34" s="48">
        <v>6113</v>
      </c>
      <c r="C34" s="48">
        <v>4</v>
      </c>
      <c r="D34" s="29"/>
    </row>
    <row r="35" spans="1:4" s="168" customFormat="1" ht="15" customHeight="1" x14ac:dyDescent="0.25">
      <c r="A35" s="48" t="s">
        <v>22</v>
      </c>
      <c r="B35" s="48">
        <v>6113</v>
      </c>
      <c r="C35" s="48">
        <v>5</v>
      </c>
      <c r="D35" s="29"/>
    </row>
    <row r="36" spans="1:4" s="168" customFormat="1" ht="15" customHeight="1" x14ac:dyDescent="0.25">
      <c r="A36" s="48" t="s">
        <v>23</v>
      </c>
      <c r="B36" s="48">
        <v>7763</v>
      </c>
      <c r="C36" s="48">
        <v>1</v>
      </c>
      <c r="D36" s="29"/>
    </row>
    <row r="37" spans="1:4" s="168" customFormat="1" ht="15" customHeight="1" x14ac:dyDescent="0.25">
      <c r="A37" s="48" t="s">
        <v>23</v>
      </c>
      <c r="B37" s="48">
        <v>7763</v>
      </c>
      <c r="C37" s="48">
        <v>2</v>
      </c>
      <c r="D37" s="29"/>
    </row>
    <row r="38" spans="1:4" s="168" customFormat="1" ht="15" customHeight="1" x14ac:dyDescent="0.25">
      <c r="A38" s="48" t="s">
        <v>23</v>
      </c>
      <c r="B38" s="48">
        <v>7763</v>
      </c>
      <c r="C38" s="48">
        <v>3</v>
      </c>
      <c r="D38" s="29"/>
    </row>
    <row r="39" spans="1:4" s="168" customFormat="1" ht="15" customHeight="1" x14ac:dyDescent="0.25">
      <c r="A39" s="48" t="s">
        <v>24</v>
      </c>
      <c r="B39" s="48">
        <v>7948</v>
      </c>
      <c r="C39" s="48">
        <v>1</v>
      </c>
      <c r="D39" s="29"/>
    </row>
    <row r="40" spans="1:4" s="168" customFormat="1" ht="15" customHeight="1" x14ac:dyDescent="0.25">
      <c r="A40" s="48" t="s">
        <v>24</v>
      </c>
      <c r="B40" s="48">
        <v>7948</v>
      </c>
      <c r="C40" s="48">
        <v>2</v>
      </c>
      <c r="D40" s="29"/>
    </row>
    <row r="41" spans="1:4" s="168" customFormat="1" ht="15" customHeight="1" x14ac:dyDescent="0.25">
      <c r="A41" s="48" t="s">
        <v>24</v>
      </c>
      <c r="B41" s="48">
        <v>7948</v>
      </c>
      <c r="C41" s="48">
        <v>3</v>
      </c>
      <c r="D41" s="29"/>
    </row>
    <row r="42" spans="1:4" s="168" customFormat="1" ht="15" customHeight="1" x14ac:dyDescent="0.25">
      <c r="A42" s="48" t="s">
        <v>24</v>
      </c>
      <c r="B42" s="48">
        <v>7948</v>
      </c>
      <c r="C42" s="48">
        <v>4</v>
      </c>
      <c r="D42" s="29"/>
    </row>
    <row r="43" spans="1:4" s="168" customFormat="1" ht="15" customHeight="1" x14ac:dyDescent="0.25">
      <c r="A43" s="48" t="s">
        <v>24</v>
      </c>
      <c r="B43" s="48">
        <v>7948</v>
      </c>
      <c r="C43" s="48">
        <v>5</v>
      </c>
      <c r="D43" s="29"/>
    </row>
    <row r="44" spans="1:4" s="168" customFormat="1" ht="15" customHeight="1" x14ac:dyDescent="0.25">
      <c r="A44" s="48" t="s">
        <v>24</v>
      </c>
      <c r="B44" s="48">
        <v>7948</v>
      </c>
      <c r="C44" s="48">
        <v>6</v>
      </c>
      <c r="D44" s="29"/>
    </row>
    <row r="45" spans="1:4" s="168" customFormat="1" ht="15" customHeight="1" x14ac:dyDescent="0.25">
      <c r="A45" s="170" t="s">
        <v>132</v>
      </c>
      <c r="B45" s="170">
        <v>991</v>
      </c>
      <c r="C45" s="169" t="s">
        <v>18</v>
      </c>
      <c r="D45" s="29"/>
    </row>
    <row r="46" spans="1:4" s="168" customFormat="1" ht="15" customHeight="1" x14ac:dyDescent="0.25">
      <c r="A46" s="170" t="s">
        <v>132</v>
      </c>
      <c r="B46" s="170">
        <v>991</v>
      </c>
      <c r="C46" s="169" t="s">
        <v>19</v>
      </c>
      <c r="D46" s="29"/>
    </row>
    <row r="47" spans="1:4" s="168" customFormat="1" ht="15" customHeight="1" x14ac:dyDescent="0.25">
      <c r="A47" s="48" t="s">
        <v>133</v>
      </c>
      <c r="B47" s="48">
        <v>990</v>
      </c>
      <c r="C47" s="48">
        <v>50</v>
      </c>
      <c r="D47" s="29"/>
    </row>
    <row r="48" spans="1:4" s="168" customFormat="1" ht="15" customHeight="1" x14ac:dyDescent="0.25">
      <c r="A48" s="48" t="s">
        <v>133</v>
      </c>
      <c r="B48" s="48">
        <v>990</v>
      </c>
      <c r="C48" s="48">
        <v>60</v>
      </c>
      <c r="D48" s="29"/>
    </row>
    <row r="49" spans="1:4" s="168" customFormat="1" ht="15" customHeight="1" x14ac:dyDescent="0.25">
      <c r="A49" s="48" t="s">
        <v>133</v>
      </c>
      <c r="B49" s="48">
        <v>990</v>
      </c>
      <c r="C49" s="48">
        <v>70</v>
      </c>
      <c r="D49" s="29"/>
    </row>
    <row r="50" spans="1:4" s="168" customFormat="1" ht="15" customHeight="1" x14ac:dyDescent="0.25">
      <c r="A50" s="48" t="s">
        <v>133</v>
      </c>
      <c r="B50" s="48">
        <v>990</v>
      </c>
      <c r="C50" s="52" t="s">
        <v>21</v>
      </c>
      <c r="D50" s="29"/>
    </row>
    <row r="51" spans="1:4" s="168" customFormat="1" ht="15" customHeight="1" x14ac:dyDescent="0.25">
      <c r="A51" s="48" t="s">
        <v>133</v>
      </c>
      <c r="B51" s="48">
        <v>990</v>
      </c>
      <c r="C51" s="52" t="s">
        <v>25</v>
      </c>
      <c r="D51" s="29"/>
    </row>
    <row r="52" spans="1:4" s="168" customFormat="1" ht="15" customHeight="1" x14ac:dyDescent="0.25">
      <c r="A52" s="48" t="s">
        <v>133</v>
      </c>
      <c r="B52" s="48">
        <v>990</v>
      </c>
      <c r="C52" s="52" t="s">
        <v>26</v>
      </c>
      <c r="D52" s="29"/>
    </row>
    <row r="53" spans="1:4" s="168" customFormat="1" ht="15" customHeight="1" x14ac:dyDescent="0.25">
      <c r="A53" s="170" t="s">
        <v>134</v>
      </c>
      <c r="B53" s="170">
        <v>994</v>
      </c>
      <c r="C53" s="170">
        <v>1</v>
      </c>
      <c r="D53" s="34"/>
    </row>
    <row r="54" spans="1:4" s="168" customFormat="1" ht="15" customHeight="1" x14ac:dyDescent="0.25">
      <c r="A54" s="170" t="s">
        <v>134</v>
      </c>
      <c r="B54" s="170">
        <v>994</v>
      </c>
      <c r="C54" s="170">
        <v>2</v>
      </c>
      <c r="D54" s="34"/>
    </row>
    <row r="55" spans="1:4" s="168" customFormat="1" ht="15" customHeight="1" x14ac:dyDescent="0.25">
      <c r="A55" s="170" t="s">
        <v>134</v>
      </c>
      <c r="B55" s="170">
        <v>994</v>
      </c>
      <c r="C55" s="170">
        <v>3</v>
      </c>
      <c r="D55" s="34">
        <v>5000</v>
      </c>
    </row>
    <row r="56" spans="1:4" s="168" customFormat="1" ht="15" customHeight="1" x14ac:dyDescent="0.25">
      <c r="A56" s="170" t="s">
        <v>134</v>
      </c>
      <c r="B56" s="170">
        <v>994</v>
      </c>
      <c r="C56" s="170">
        <v>4</v>
      </c>
      <c r="D56" s="34">
        <v>5000</v>
      </c>
    </row>
    <row r="57" spans="1:4" s="168" customFormat="1" ht="15" customHeight="1" x14ac:dyDescent="0.25">
      <c r="A57" s="48" t="s">
        <v>27</v>
      </c>
      <c r="B57" s="48">
        <v>55502</v>
      </c>
      <c r="C57" s="48">
        <v>1</v>
      </c>
      <c r="D57" s="29"/>
    </row>
    <row r="58" spans="1:4" s="168" customFormat="1" ht="15" customHeight="1" x14ac:dyDescent="0.25">
      <c r="A58" s="48" t="s">
        <v>27</v>
      </c>
      <c r="B58" s="48">
        <v>55502</v>
      </c>
      <c r="C58" s="48">
        <v>2</v>
      </c>
      <c r="D58" s="29"/>
    </row>
    <row r="59" spans="1:4" s="168" customFormat="1" ht="15" customHeight="1" x14ac:dyDescent="0.25">
      <c r="A59" s="48" t="s">
        <v>27</v>
      </c>
      <c r="B59" s="48">
        <v>55502</v>
      </c>
      <c r="C59" s="48">
        <v>3</v>
      </c>
      <c r="D59" s="29"/>
    </row>
    <row r="60" spans="1:4" s="168" customFormat="1" ht="15" customHeight="1" x14ac:dyDescent="0.25">
      <c r="A60" s="48" t="s">
        <v>27</v>
      </c>
      <c r="B60" s="48">
        <v>55502</v>
      </c>
      <c r="C60" s="48">
        <v>4</v>
      </c>
      <c r="D60" s="29"/>
    </row>
    <row r="61" spans="1:4" s="168" customFormat="1" ht="15" customHeight="1" x14ac:dyDescent="0.25">
      <c r="A61" s="48" t="s">
        <v>28</v>
      </c>
      <c r="B61" s="48">
        <v>6213</v>
      </c>
      <c r="C61" s="52" t="s">
        <v>15</v>
      </c>
      <c r="D61" s="35">
        <v>1950</v>
      </c>
    </row>
    <row r="62" spans="1:4" s="168" customFormat="1" ht="15" customHeight="1" x14ac:dyDescent="0.25">
      <c r="A62" s="48" t="s">
        <v>28</v>
      </c>
      <c r="B62" s="48">
        <v>6213</v>
      </c>
      <c r="C62" s="52" t="s">
        <v>16</v>
      </c>
      <c r="D62" s="35">
        <v>1926</v>
      </c>
    </row>
    <row r="63" spans="1:4" s="168" customFormat="1" ht="15" customHeight="1" x14ac:dyDescent="0.25">
      <c r="A63" s="48" t="s">
        <v>29</v>
      </c>
      <c r="B63" s="48">
        <v>997</v>
      </c>
      <c r="C63" s="48">
        <v>12</v>
      </c>
      <c r="D63" s="35">
        <v>1977</v>
      </c>
    </row>
    <row r="64" spans="1:4" s="168" customFormat="1" ht="15" customHeight="1" x14ac:dyDescent="0.25">
      <c r="A64" s="48" t="s">
        <v>30</v>
      </c>
      <c r="B64" s="48">
        <v>55229</v>
      </c>
      <c r="C64" s="52" t="s">
        <v>31</v>
      </c>
      <c r="D64" s="29"/>
    </row>
    <row r="65" spans="1:4" s="168" customFormat="1" ht="15" customHeight="1" x14ac:dyDescent="0.25">
      <c r="A65" s="48" t="s">
        <v>30</v>
      </c>
      <c r="B65" s="48">
        <v>55229</v>
      </c>
      <c r="C65" s="52" t="s">
        <v>32</v>
      </c>
      <c r="D65" s="29"/>
    </row>
    <row r="66" spans="1:4" s="168" customFormat="1" ht="15" customHeight="1" x14ac:dyDescent="0.25">
      <c r="A66" s="48" t="s">
        <v>30</v>
      </c>
      <c r="B66" s="48">
        <v>55229</v>
      </c>
      <c r="C66" s="52" t="s">
        <v>33</v>
      </c>
      <c r="D66" s="29"/>
    </row>
    <row r="67" spans="1:4" s="168" customFormat="1" ht="15" customHeight="1" x14ac:dyDescent="0.25">
      <c r="A67" s="48" t="s">
        <v>30</v>
      </c>
      <c r="B67" s="48">
        <v>55229</v>
      </c>
      <c r="C67" s="52" t="s">
        <v>34</v>
      </c>
      <c r="D67" s="29"/>
    </row>
    <row r="68" spans="1:4" s="168" customFormat="1" ht="15" customHeight="1" x14ac:dyDescent="0.25">
      <c r="A68" s="48" t="s">
        <v>30</v>
      </c>
      <c r="B68" s="48">
        <v>55229</v>
      </c>
      <c r="C68" s="52" t="s">
        <v>35</v>
      </c>
      <c r="D68" s="29"/>
    </row>
    <row r="69" spans="1:4" s="168" customFormat="1" ht="15" customHeight="1" x14ac:dyDescent="0.25">
      <c r="A69" s="48" t="s">
        <v>30</v>
      </c>
      <c r="B69" s="48">
        <v>55229</v>
      </c>
      <c r="C69" s="52" t="s">
        <v>36</v>
      </c>
      <c r="D69" s="29"/>
    </row>
    <row r="70" spans="1:4" s="168" customFormat="1" ht="15" customHeight="1" x14ac:dyDescent="0.25">
      <c r="A70" s="48" t="s">
        <v>30</v>
      </c>
      <c r="B70" s="48">
        <v>55229</v>
      </c>
      <c r="C70" s="52" t="s">
        <v>37</v>
      </c>
      <c r="D70" s="29"/>
    </row>
    <row r="71" spans="1:4" s="168" customFormat="1" ht="15" customHeight="1" x14ac:dyDescent="0.25">
      <c r="A71" s="48" t="s">
        <v>30</v>
      </c>
      <c r="B71" s="48">
        <v>55229</v>
      </c>
      <c r="C71" s="52" t="s">
        <v>38</v>
      </c>
      <c r="D71" s="29"/>
    </row>
    <row r="72" spans="1:4" s="168" customFormat="1" ht="15" customHeight="1" x14ac:dyDescent="0.25">
      <c r="A72" s="170" t="s">
        <v>39</v>
      </c>
      <c r="B72" s="170">
        <v>1007</v>
      </c>
      <c r="C72" s="169" t="s">
        <v>40</v>
      </c>
      <c r="D72" s="34"/>
    </row>
    <row r="73" spans="1:4" s="168" customFormat="1" ht="15" customHeight="1" x14ac:dyDescent="0.25">
      <c r="A73" s="170" t="s">
        <v>39</v>
      </c>
      <c r="B73" s="170">
        <v>1007</v>
      </c>
      <c r="C73" s="169" t="s">
        <v>41</v>
      </c>
      <c r="D73" s="34"/>
    </row>
    <row r="74" spans="1:4" s="168" customFormat="1" ht="15" customHeight="1" x14ac:dyDescent="0.25">
      <c r="A74" s="170" t="s">
        <v>39</v>
      </c>
      <c r="B74" s="170">
        <v>1007</v>
      </c>
      <c r="C74" s="169" t="s">
        <v>42</v>
      </c>
      <c r="D74" s="34"/>
    </row>
    <row r="75" spans="1:4" s="168" customFormat="1" ht="15" customHeight="1" x14ac:dyDescent="0.25">
      <c r="A75" s="170" t="s">
        <v>43</v>
      </c>
      <c r="B75" s="170">
        <v>1008</v>
      </c>
      <c r="C75" s="170">
        <v>2</v>
      </c>
      <c r="D75" s="85"/>
    </row>
    <row r="76" spans="1:4" s="168" customFormat="1" ht="15" customHeight="1" x14ac:dyDescent="0.25">
      <c r="A76" s="170" t="s">
        <v>43</v>
      </c>
      <c r="B76" s="170">
        <v>1008</v>
      </c>
      <c r="C76" s="170">
        <v>4</v>
      </c>
      <c r="D76" s="34"/>
    </row>
    <row r="77" spans="1:4" s="168" customFormat="1" ht="15" customHeight="1" x14ac:dyDescent="0.25">
      <c r="A77" s="170" t="s">
        <v>44</v>
      </c>
      <c r="B77" s="170">
        <v>6085</v>
      </c>
      <c r="C77" s="170">
        <v>14</v>
      </c>
      <c r="D77" s="35">
        <v>2120</v>
      </c>
    </row>
    <row r="78" spans="1:4" s="168" customFormat="1" ht="15" customHeight="1" x14ac:dyDescent="0.25">
      <c r="A78" s="48" t="s">
        <v>44</v>
      </c>
      <c r="B78" s="48">
        <v>6085</v>
      </c>
      <c r="C78" s="48">
        <v>15</v>
      </c>
      <c r="D78" s="35">
        <v>2501</v>
      </c>
    </row>
    <row r="79" spans="1:4" s="168" customFormat="1" ht="15" customHeight="1" x14ac:dyDescent="0.25">
      <c r="A79" s="48" t="s">
        <v>44</v>
      </c>
      <c r="B79" s="48">
        <v>6085</v>
      </c>
      <c r="C79" s="52" t="s">
        <v>45</v>
      </c>
      <c r="D79" s="35"/>
    </row>
    <row r="80" spans="1:4" s="168" customFormat="1" ht="15" customHeight="1" x14ac:dyDescent="0.25">
      <c r="A80" s="48" t="s">
        <v>44</v>
      </c>
      <c r="B80" s="48">
        <v>6085</v>
      </c>
      <c r="C80" s="52" t="s">
        <v>46</v>
      </c>
      <c r="D80" s="35"/>
    </row>
    <row r="81" spans="1:4" s="168" customFormat="1" ht="15" customHeight="1" x14ac:dyDescent="0.25">
      <c r="A81" s="48" t="s">
        <v>44</v>
      </c>
      <c r="B81" s="48">
        <v>6085</v>
      </c>
      <c r="C81" s="48">
        <v>17</v>
      </c>
      <c r="D81" s="35">
        <v>1989</v>
      </c>
    </row>
    <row r="82" spans="1:4" s="168" customFormat="1" ht="15" customHeight="1" x14ac:dyDescent="0.25">
      <c r="A82" s="48" t="s">
        <v>44</v>
      </c>
      <c r="B82" s="48">
        <v>6085</v>
      </c>
      <c r="C82" s="48">
        <v>18</v>
      </c>
      <c r="D82" s="35">
        <v>2037</v>
      </c>
    </row>
    <row r="83" spans="1:4" s="168" customFormat="1" ht="15" customHeight="1" x14ac:dyDescent="0.25">
      <c r="A83" s="48" t="s">
        <v>47</v>
      </c>
      <c r="B83" s="48">
        <v>7335</v>
      </c>
      <c r="C83" s="52" t="s">
        <v>48</v>
      </c>
      <c r="D83" s="29"/>
    </row>
    <row r="84" spans="1:4" s="168" customFormat="1" ht="15" customHeight="1" x14ac:dyDescent="0.25">
      <c r="A84" s="48" t="s">
        <v>47</v>
      </c>
      <c r="B84" s="48">
        <v>7335</v>
      </c>
      <c r="C84" s="52" t="s">
        <v>49</v>
      </c>
      <c r="D84" s="29"/>
    </row>
    <row r="85" spans="1:4" s="168" customFormat="1" ht="15" customHeight="1" x14ac:dyDescent="0.25">
      <c r="A85" s="48" t="s">
        <v>50</v>
      </c>
      <c r="B85" s="48">
        <v>6166</v>
      </c>
      <c r="C85" s="52" t="s">
        <v>51</v>
      </c>
      <c r="D85" s="29">
        <v>5340</v>
      </c>
    </row>
    <row r="86" spans="1:4" s="168" customFormat="1" ht="15" customHeight="1" x14ac:dyDescent="0.25">
      <c r="A86" s="48" t="s">
        <v>50</v>
      </c>
      <c r="B86" s="48">
        <v>6166</v>
      </c>
      <c r="C86" s="52" t="s">
        <v>52</v>
      </c>
      <c r="D86" s="29">
        <v>4660</v>
      </c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29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29"/>
    </row>
    <row r="89" spans="1:4" s="168" customFormat="1" ht="15" customHeight="1" x14ac:dyDescent="0.25">
      <c r="A89" s="48" t="s">
        <v>53</v>
      </c>
      <c r="B89" s="48">
        <v>55364</v>
      </c>
      <c r="C89" s="52" t="s">
        <v>54</v>
      </c>
      <c r="D89" s="29"/>
    </row>
    <row r="90" spans="1:4" s="168" customFormat="1" ht="15" customHeight="1" x14ac:dyDescent="0.25">
      <c r="A90" s="48" t="s">
        <v>53</v>
      </c>
      <c r="B90" s="48">
        <v>55364</v>
      </c>
      <c r="C90" s="52" t="s">
        <v>55</v>
      </c>
      <c r="D90" s="29"/>
    </row>
    <row r="91" spans="1:4" s="168" customFormat="1" ht="15" customHeight="1" x14ac:dyDescent="0.25">
      <c r="A91" s="48" t="s">
        <v>135</v>
      </c>
      <c r="B91" s="170">
        <v>55111</v>
      </c>
      <c r="C91" s="170">
        <v>1</v>
      </c>
      <c r="D91" s="29"/>
    </row>
    <row r="92" spans="1:4" s="168" customFormat="1" ht="15" customHeight="1" x14ac:dyDescent="0.25">
      <c r="A92" s="48" t="s">
        <v>135</v>
      </c>
      <c r="B92" s="170">
        <v>55111</v>
      </c>
      <c r="C92" s="170">
        <v>2</v>
      </c>
      <c r="D92" s="29"/>
    </row>
    <row r="93" spans="1:4" s="168" customFormat="1" ht="15" customHeight="1" x14ac:dyDescent="0.25">
      <c r="A93" s="48" t="s">
        <v>135</v>
      </c>
      <c r="B93" s="170">
        <v>55111</v>
      </c>
      <c r="C93" s="170">
        <v>3</v>
      </c>
      <c r="D93" s="29"/>
    </row>
    <row r="94" spans="1:4" s="168" customFormat="1" ht="15" customHeight="1" x14ac:dyDescent="0.25">
      <c r="A94" s="48" t="s">
        <v>135</v>
      </c>
      <c r="B94" s="170">
        <v>55111</v>
      </c>
      <c r="C94" s="170">
        <v>4</v>
      </c>
      <c r="D94" s="29"/>
    </row>
    <row r="95" spans="1:4" s="168" customFormat="1" ht="15" customHeight="1" x14ac:dyDescent="0.25">
      <c r="A95" s="48" t="s">
        <v>135</v>
      </c>
      <c r="B95" s="170">
        <v>55111</v>
      </c>
      <c r="C95" s="170">
        <v>5</v>
      </c>
      <c r="D95" s="29"/>
    </row>
    <row r="96" spans="1:4" s="168" customFormat="1" ht="15" customHeight="1" x14ac:dyDescent="0.25">
      <c r="A96" s="48" t="s">
        <v>135</v>
      </c>
      <c r="B96" s="170">
        <v>55111</v>
      </c>
      <c r="C96" s="170">
        <v>6</v>
      </c>
      <c r="D96" s="29"/>
    </row>
    <row r="97" spans="1:4" s="168" customFormat="1" ht="15" customHeight="1" x14ac:dyDescent="0.25">
      <c r="A97" s="48" t="s">
        <v>135</v>
      </c>
      <c r="B97" s="170">
        <v>55111</v>
      </c>
      <c r="C97" s="170">
        <v>7</v>
      </c>
      <c r="D97" s="29"/>
    </row>
    <row r="98" spans="1:4" s="168" customFormat="1" ht="15" customHeight="1" x14ac:dyDescent="0.25">
      <c r="A98" s="48" t="s">
        <v>135</v>
      </c>
      <c r="B98" s="170">
        <v>55111</v>
      </c>
      <c r="C98" s="170">
        <v>8</v>
      </c>
      <c r="D98" s="29"/>
    </row>
    <row r="99" spans="1:4" s="168" customFormat="1" ht="15" customHeight="1" x14ac:dyDescent="0.25">
      <c r="A99" s="48" t="s">
        <v>56</v>
      </c>
      <c r="B99" s="170">
        <v>57842</v>
      </c>
      <c r="C99" s="48">
        <v>1</v>
      </c>
      <c r="D99" s="29"/>
    </row>
    <row r="100" spans="1:4" s="168" customFormat="1" ht="15" customHeight="1" x14ac:dyDescent="0.25">
      <c r="A100" s="48" t="s">
        <v>57</v>
      </c>
      <c r="B100" s="48">
        <v>55224</v>
      </c>
      <c r="C100" s="52" t="s">
        <v>58</v>
      </c>
      <c r="D100" s="29"/>
    </row>
    <row r="101" spans="1:4" s="168" customFormat="1" ht="15" customHeight="1" x14ac:dyDescent="0.25">
      <c r="A101" s="48" t="s">
        <v>57</v>
      </c>
      <c r="B101" s="48">
        <v>55224</v>
      </c>
      <c r="C101" s="52" t="s">
        <v>59</v>
      </c>
      <c r="D101" s="29"/>
    </row>
    <row r="102" spans="1:4" s="168" customFormat="1" ht="15" customHeight="1" x14ac:dyDescent="0.25">
      <c r="A102" s="48" t="s">
        <v>57</v>
      </c>
      <c r="B102" s="48">
        <v>55224</v>
      </c>
      <c r="C102" s="52" t="s">
        <v>60</v>
      </c>
      <c r="D102" s="29"/>
    </row>
    <row r="103" spans="1:4" s="168" customFormat="1" ht="15" customHeight="1" x14ac:dyDescent="0.25">
      <c r="A103" s="48" t="s">
        <v>57</v>
      </c>
      <c r="B103" s="48">
        <v>55224</v>
      </c>
      <c r="C103" s="52" t="s">
        <v>61</v>
      </c>
      <c r="D103" s="29"/>
    </row>
    <row r="104" spans="1:4" s="168" customFormat="1" ht="15" customHeight="1" x14ac:dyDescent="0.25">
      <c r="A104" s="48" t="s">
        <v>62</v>
      </c>
      <c r="B104" s="48">
        <v>1040</v>
      </c>
      <c r="C104" s="48">
        <v>1</v>
      </c>
      <c r="D104" s="29"/>
    </row>
    <row r="105" spans="1:4" s="168" customFormat="1" ht="15" customHeight="1" x14ac:dyDescent="0.25">
      <c r="A105" s="48" t="s">
        <v>62</v>
      </c>
      <c r="B105" s="48">
        <v>1040</v>
      </c>
      <c r="C105" s="48">
        <v>2</v>
      </c>
      <c r="D105" s="29"/>
    </row>
    <row r="106" spans="1:4" s="168" customFormat="1" ht="15" customHeight="1" x14ac:dyDescent="0.25">
      <c r="A106" s="79" t="s">
        <v>64</v>
      </c>
      <c r="B106" s="79">
        <v>55259</v>
      </c>
      <c r="C106" s="80" t="s">
        <v>65</v>
      </c>
      <c r="D106" s="29"/>
    </row>
    <row r="107" spans="1:4" s="168" customFormat="1" ht="15" customHeight="1" x14ac:dyDescent="0.25">
      <c r="A107" s="79" t="s">
        <v>64</v>
      </c>
      <c r="B107" s="79">
        <v>55259</v>
      </c>
      <c r="C107" s="80" t="s">
        <v>66</v>
      </c>
      <c r="D107" s="29"/>
    </row>
    <row r="108" spans="1:4" s="168" customFormat="1" ht="15" customHeight="1" x14ac:dyDescent="0.25">
      <c r="A108" s="16" t="s">
        <v>63</v>
      </c>
      <c r="B108" s="48">
        <v>55148</v>
      </c>
      <c r="C108" s="48">
        <v>1</v>
      </c>
      <c r="D108" s="29"/>
    </row>
    <row r="109" spans="1:4" s="168" customFormat="1" ht="15" customHeight="1" x14ac:dyDescent="0.25">
      <c r="A109" s="48" t="s">
        <v>63</v>
      </c>
      <c r="B109" s="48">
        <v>55148</v>
      </c>
      <c r="C109" s="48">
        <v>2</v>
      </c>
      <c r="D109" s="29"/>
    </row>
    <row r="110" spans="1:4" ht="15" customHeight="1" x14ac:dyDescent="0.25">
      <c r="A110" s="48" t="s">
        <v>63</v>
      </c>
      <c r="B110" s="48">
        <v>55148</v>
      </c>
      <c r="C110" s="48">
        <v>3</v>
      </c>
      <c r="D110" s="29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29"/>
    </row>
    <row r="112" spans="1:4" s="121" customFormat="1" ht="15" customHeight="1" x14ac:dyDescent="0.25">
      <c r="A112" s="199" t="s">
        <v>167</v>
      </c>
      <c r="B112" s="200"/>
      <c r="C112" s="200"/>
    </row>
    <row r="113" spans="1:4" x14ac:dyDescent="0.25">
      <c r="A113" s="32"/>
      <c r="D113" s="4"/>
    </row>
    <row r="114" spans="1:4" x14ac:dyDescent="0.25">
      <c r="A114" s="32"/>
      <c r="D114" s="4"/>
    </row>
    <row r="115" spans="1:4" x14ac:dyDescent="0.25">
      <c r="A115" s="12"/>
    </row>
    <row r="116" spans="1:4" x14ac:dyDescent="0.25">
      <c r="A116" s="33"/>
    </row>
    <row r="117" spans="1:4" x14ac:dyDescent="0.25">
      <c r="A117" s="33"/>
    </row>
    <row r="118" spans="1:4" x14ac:dyDescent="0.25">
      <c r="A118" s="95"/>
    </row>
    <row r="119" spans="1:4" x14ac:dyDescent="0.25">
      <c r="A119" s="95"/>
    </row>
  </sheetData>
  <mergeCells count="1">
    <mergeCell ref="A112:C112"/>
  </mergeCells>
  <pageMargins left="0.7" right="0.7" top="0.75" bottom="0.75" header="0.3" footer="0.3"/>
  <pageSetup scale="78" orientation="portrait" r:id="rId1"/>
  <headerFooter alignWithMargins="0"/>
  <rowBreaks count="1" manualBreakCount="1">
    <brk id="5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120"/>
  <sheetViews>
    <sheetView zoomScaleNormal="100" workbookViewId="0"/>
  </sheetViews>
  <sheetFormatPr defaultRowHeight="15" x14ac:dyDescent="0.25"/>
  <cols>
    <col min="1" max="1" width="31.28515625" style="11" customWidth="1"/>
    <col min="2" max="2" width="9.85546875" style="11" customWidth="1"/>
    <col min="3" max="3" width="8" style="11" customWidth="1"/>
    <col min="4" max="4" width="13.28515625" style="76" customWidth="1"/>
    <col min="5" max="16384" width="9.140625" style="11"/>
  </cols>
  <sheetData>
    <row r="1" spans="1:4" s="1" customFormat="1" ht="93" customHeight="1" x14ac:dyDescent="0.25">
      <c r="A1" s="109" t="s">
        <v>0</v>
      </c>
      <c r="B1" s="109" t="s">
        <v>1</v>
      </c>
      <c r="C1" s="109" t="s">
        <v>2</v>
      </c>
      <c r="D1" s="110" t="s">
        <v>152</v>
      </c>
    </row>
    <row r="2" spans="1:4" s="1" customFormat="1" ht="15" customHeight="1" x14ac:dyDescent="0.25">
      <c r="A2" s="14" t="s">
        <v>3</v>
      </c>
      <c r="B2" s="6">
        <v>6137</v>
      </c>
      <c r="C2" s="6">
        <v>1</v>
      </c>
      <c r="D2" s="29"/>
    </row>
    <row r="3" spans="1:4" s="1" customFormat="1" ht="15" customHeight="1" x14ac:dyDescent="0.25">
      <c r="A3" s="14" t="s">
        <v>3</v>
      </c>
      <c r="B3" s="6">
        <v>6137</v>
      </c>
      <c r="C3" s="6">
        <v>2</v>
      </c>
      <c r="D3" s="29"/>
    </row>
    <row r="4" spans="1:4" s="1" customFormat="1" ht="15" customHeight="1" x14ac:dyDescent="0.25">
      <c r="A4" s="14" t="s">
        <v>3</v>
      </c>
      <c r="B4" s="6">
        <v>6137</v>
      </c>
      <c r="C4" s="6">
        <v>3</v>
      </c>
      <c r="D4" s="29"/>
    </row>
    <row r="5" spans="1:4" s="1" customFormat="1" ht="15" customHeight="1" x14ac:dyDescent="0.25">
      <c r="A5" s="14" t="s">
        <v>3</v>
      </c>
      <c r="B5" s="6">
        <v>6137</v>
      </c>
      <c r="C5" s="6">
        <v>4</v>
      </c>
      <c r="D5" s="29"/>
    </row>
    <row r="6" spans="1:4" s="1" customFormat="1" ht="15" customHeight="1" x14ac:dyDescent="0.25">
      <c r="A6" s="19" t="s">
        <v>4</v>
      </c>
      <c r="B6" s="5">
        <v>6705</v>
      </c>
      <c r="C6" s="5">
        <v>4</v>
      </c>
      <c r="D6" s="29"/>
    </row>
    <row r="7" spans="1:4" s="1" customFormat="1" ht="15" customHeight="1" x14ac:dyDescent="0.25">
      <c r="A7" s="14" t="s">
        <v>5</v>
      </c>
      <c r="B7" s="6">
        <v>7336</v>
      </c>
      <c r="C7" s="8" t="s">
        <v>6</v>
      </c>
      <c r="D7" s="29"/>
    </row>
    <row r="8" spans="1:4" s="1" customFormat="1" ht="15" customHeight="1" x14ac:dyDescent="0.25">
      <c r="A8" s="14" t="s">
        <v>5</v>
      </c>
      <c r="B8" s="6">
        <v>7336</v>
      </c>
      <c r="C8" s="8" t="s">
        <v>7</v>
      </c>
      <c r="D8" s="29"/>
    </row>
    <row r="9" spans="1:4" s="1" customFormat="1" ht="15" customHeight="1" x14ac:dyDescent="0.25">
      <c r="A9" s="14" t="s">
        <v>5</v>
      </c>
      <c r="B9" s="6">
        <v>7336</v>
      </c>
      <c r="C9" s="8" t="s">
        <v>8</v>
      </c>
      <c r="D9" s="29"/>
    </row>
    <row r="10" spans="1:4" s="1" customFormat="1" ht="15" customHeight="1" x14ac:dyDescent="0.25">
      <c r="A10" s="14" t="s">
        <v>9</v>
      </c>
      <c r="B10" s="6">
        <v>995</v>
      </c>
      <c r="C10" s="6">
        <v>10</v>
      </c>
      <c r="D10" s="42"/>
    </row>
    <row r="11" spans="1:4" s="1" customFormat="1" ht="15" customHeight="1" x14ac:dyDescent="0.25">
      <c r="A11" s="14" t="s">
        <v>9</v>
      </c>
      <c r="B11" s="6">
        <v>995</v>
      </c>
      <c r="C11" s="6">
        <v>7</v>
      </c>
      <c r="D11" s="35">
        <v>827</v>
      </c>
    </row>
    <row r="12" spans="1:4" s="1" customFormat="1" ht="15" customHeight="1" x14ac:dyDescent="0.25">
      <c r="A12" s="14" t="s">
        <v>9</v>
      </c>
      <c r="B12" s="6">
        <v>995</v>
      </c>
      <c r="C12" s="6">
        <v>8</v>
      </c>
      <c r="D12" s="35">
        <v>1419</v>
      </c>
    </row>
    <row r="13" spans="1:4" s="1" customFormat="1" ht="15" customHeight="1" x14ac:dyDescent="0.25">
      <c r="A13" s="14" t="s">
        <v>10</v>
      </c>
      <c r="B13" s="6">
        <v>1011</v>
      </c>
      <c r="C13" s="6">
        <v>2</v>
      </c>
      <c r="D13" s="29"/>
    </row>
    <row r="14" spans="1:4" s="1" customFormat="1" ht="15" customHeight="1" x14ac:dyDescent="0.25">
      <c r="A14" s="14" t="s">
        <v>11</v>
      </c>
      <c r="B14" s="6">
        <v>1001</v>
      </c>
      <c r="C14" s="6">
        <v>1</v>
      </c>
      <c r="D14" s="29"/>
    </row>
    <row r="15" spans="1:4" s="1" customFormat="1" ht="15" customHeight="1" x14ac:dyDescent="0.25">
      <c r="A15" s="14" t="s">
        <v>11</v>
      </c>
      <c r="B15" s="6">
        <v>1001</v>
      </c>
      <c r="C15" s="6">
        <v>2</v>
      </c>
      <c r="D15" s="29"/>
    </row>
    <row r="16" spans="1:4" s="1" customFormat="1" ht="15" customHeight="1" x14ac:dyDescent="0.25">
      <c r="A16" s="14" t="s">
        <v>11</v>
      </c>
      <c r="B16" s="6">
        <v>1001</v>
      </c>
      <c r="C16" s="6">
        <v>4</v>
      </c>
      <c r="D16" s="29"/>
    </row>
    <row r="17" spans="1:4" s="1" customFormat="1" ht="15" customHeight="1" x14ac:dyDescent="0.25">
      <c r="A17" s="14" t="s">
        <v>12</v>
      </c>
      <c r="B17" s="6">
        <v>983</v>
      </c>
      <c r="C17" s="6">
        <v>1</v>
      </c>
      <c r="D17" s="29"/>
    </row>
    <row r="18" spans="1:4" s="1" customFormat="1" ht="15" customHeight="1" x14ac:dyDescent="0.25">
      <c r="A18" s="14" t="s">
        <v>12</v>
      </c>
      <c r="B18" s="6">
        <v>983</v>
      </c>
      <c r="C18" s="6">
        <v>2</v>
      </c>
      <c r="D18" s="29"/>
    </row>
    <row r="19" spans="1:4" s="1" customFormat="1" ht="15" customHeight="1" x14ac:dyDescent="0.25">
      <c r="A19" s="14" t="s">
        <v>12</v>
      </c>
      <c r="B19" s="6">
        <v>983</v>
      </c>
      <c r="C19" s="6">
        <v>3</v>
      </c>
      <c r="D19" s="29"/>
    </row>
    <row r="20" spans="1:4" s="1" customFormat="1" ht="15" customHeight="1" x14ac:dyDescent="0.25">
      <c r="A20" s="14" t="s">
        <v>12</v>
      </c>
      <c r="B20" s="6">
        <v>983</v>
      </c>
      <c r="C20" s="6">
        <v>4</v>
      </c>
      <c r="D20" s="29"/>
    </row>
    <row r="21" spans="1:4" s="1" customFormat="1" ht="15" customHeight="1" x14ac:dyDescent="0.25">
      <c r="A21" s="14" t="s">
        <v>12</v>
      </c>
      <c r="B21" s="6">
        <v>983</v>
      </c>
      <c r="C21" s="6">
        <v>5</v>
      </c>
      <c r="D21" s="29"/>
    </row>
    <row r="22" spans="1:4" s="1" customFormat="1" ht="15" customHeight="1" x14ac:dyDescent="0.25">
      <c r="A22" s="14" t="s">
        <v>12</v>
      </c>
      <c r="B22" s="6">
        <v>983</v>
      </c>
      <c r="C22" s="6">
        <v>6</v>
      </c>
      <c r="D22" s="29"/>
    </row>
    <row r="23" spans="1:4" s="1" customFormat="1" ht="15" customHeight="1" x14ac:dyDescent="0.25">
      <c r="A23" s="81" t="s">
        <v>13</v>
      </c>
      <c r="B23" s="81">
        <v>1004</v>
      </c>
      <c r="C23" s="83" t="s">
        <v>90</v>
      </c>
      <c r="D23" s="42"/>
    </row>
    <row r="24" spans="1:4" s="1" customFormat="1" ht="15" customHeight="1" x14ac:dyDescent="0.25">
      <c r="A24" s="81" t="s">
        <v>13</v>
      </c>
      <c r="B24" s="81">
        <v>1004</v>
      </c>
      <c r="C24" s="83" t="s">
        <v>91</v>
      </c>
      <c r="D24" s="42"/>
    </row>
    <row r="25" spans="1:4" s="1" customFormat="1" ht="15" customHeight="1" x14ac:dyDescent="0.25">
      <c r="A25" s="81" t="s">
        <v>14</v>
      </c>
      <c r="B25" s="78">
        <v>1012</v>
      </c>
      <c r="C25" s="78">
        <v>2</v>
      </c>
      <c r="D25" s="29"/>
    </row>
    <row r="26" spans="1:4" s="1" customFormat="1" ht="15" customHeight="1" x14ac:dyDescent="0.25">
      <c r="A26" s="19" t="s">
        <v>14</v>
      </c>
      <c r="B26" s="5">
        <v>1012</v>
      </c>
      <c r="C26" s="5">
        <v>3</v>
      </c>
      <c r="D26" s="29"/>
    </row>
    <row r="27" spans="1:4" s="1" customFormat="1" ht="15" customHeight="1" x14ac:dyDescent="0.25">
      <c r="A27" s="14" t="s">
        <v>17</v>
      </c>
      <c r="B27" s="6">
        <v>7759</v>
      </c>
      <c r="C27" s="8" t="s">
        <v>18</v>
      </c>
      <c r="D27" s="29"/>
    </row>
    <row r="28" spans="1:4" s="1" customFormat="1" ht="15" customHeight="1" x14ac:dyDescent="0.25">
      <c r="A28" s="14" t="s">
        <v>17</v>
      </c>
      <c r="B28" s="6">
        <v>7759</v>
      </c>
      <c r="C28" s="8" t="s">
        <v>19</v>
      </c>
      <c r="D28" s="29"/>
    </row>
    <row r="29" spans="1:4" s="1" customFormat="1" ht="15" customHeight="1" x14ac:dyDescent="0.25">
      <c r="A29" s="14" t="s">
        <v>17</v>
      </c>
      <c r="B29" s="6">
        <v>7759</v>
      </c>
      <c r="C29" s="8" t="s">
        <v>20</v>
      </c>
      <c r="D29" s="29"/>
    </row>
    <row r="30" spans="1:4" s="1" customFormat="1" ht="15" customHeight="1" x14ac:dyDescent="0.25">
      <c r="A30" s="14" t="s">
        <v>17</v>
      </c>
      <c r="B30" s="6">
        <v>7759</v>
      </c>
      <c r="C30" s="8" t="s">
        <v>21</v>
      </c>
      <c r="D30" s="29"/>
    </row>
    <row r="31" spans="1:4" s="1" customFormat="1" ht="15" customHeight="1" x14ac:dyDescent="0.25">
      <c r="A31" s="14" t="s">
        <v>22</v>
      </c>
      <c r="B31" s="6">
        <v>6113</v>
      </c>
      <c r="C31" s="6">
        <v>1</v>
      </c>
      <c r="D31" s="29"/>
    </row>
    <row r="32" spans="1:4" s="1" customFormat="1" ht="15" customHeight="1" x14ac:dyDescent="0.25">
      <c r="A32" s="14" t="s">
        <v>22</v>
      </c>
      <c r="B32" s="6">
        <v>6113</v>
      </c>
      <c r="C32" s="6">
        <v>2</v>
      </c>
      <c r="D32" s="29"/>
    </row>
    <row r="33" spans="1:4" s="1" customFormat="1" ht="15" customHeight="1" x14ac:dyDescent="0.25">
      <c r="A33" s="14" t="s">
        <v>22</v>
      </c>
      <c r="B33" s="6">
        <v>6113</v>
      </c>
      <c r="C33" s="6">
        <v>3</v>
      </c>
      <c r="D33" s="29"/>
    </row>
    <row r="34" spans="1:4" s="1" customFormat="1" ht="15" customHeight="1" x14ac:dyDescent="0.25">
      <c r="A34" s="14" t="s">
        <v>22</v>
      </c>
      <c r="B34" s="6">
        <v>6113</v>
      </c>
      <c r="C34" s="6">
        <v>4</v>
      </c>
      <c r="D34" s="29"/>
    </row>
    <row r="35" spans="1:4" s="1" customFormat="1" ht="15" customHeight="1" x14ac:dyDescent="0.25">
      <c r="A35" s="14" t="s">
        <v>22</v>
      </c>
      <c r="B35" s="6">
        <v>6113</v>
      </c>
      <c r="C35" s="6">
        <v>5</v>
      </c>
      <c r="D35" s="29"/>
    </row>
    <row r="36" spans="1:4" s="1" customFormat="1" ht="15" customHeight="1" x14ac:dyDescent="0.25">
      <c r="A36" s="14" t="s">
        <v>23</v>
      </c>
      <c r="B36" s="6">
        <v>7763</v>
      </c>
      <c r="C36" s="6">
        <v>1</v>
      </c>
      <c r="D36" s="29"/>
    </row>
    <row r="37" spans="1:4" s="1" customFormat="1" ht="15" customHeight="1" x14ac:dyDescent="0.25">
      <c r="A37" s="14" t="s">
        <v>23</v>
      </c>
      <c r="B37" s="6">
        <v>7763</v>
      </c>
      <c r="C37" s="6">
        <v>2</v>
      </c>
      <c r="D37" s="29"/>
    </row>
    <row r="38" spans="1:4" s="1" customFormat="1" ht="15" customHeight="1" x14ac:dyDescent="0.25">
      <c r="A38" s="14" t="s">
        <v>23</v>
      </c>
      <c r="B38" s="6">
        <v>7763</v>
      </c>
      <c r="C38" s="6">
        <v>3</v>
      </c>
      <c r="D38" s="29"/>
    </row>
    <row r="39" spans="1:4" s="1" customFormat="1" ht="15" customHeight="1" x14ac:dyDescent="0.25">
      <c r="A39" s="14" t="s">
        <v>24</v>
      </c>
      <c r="B39" s="6">
        <v>7948</v>
      </c>
      <c r="C39" s="6">
        <v>1</v>
      </c>
      <c r="D39" s="29"/>
    </row>
    <row r="40" spans="1:4" s="1" customFormat="1" ht="15" customHeight="1" x14ac:dyDescent="0.25">
      <c r="A40" s="14" t="s">
        <v>24</v>
      </c>
      <c r="B40" s="6">
        <v>7948</v>
      </c>
      <c r="C40" s="6">
        <v>2</v>
      </c>
      <c r="D40" s="29"/>
    </row>
    <row r="41" spans="1:4" s="1" customFormat="1" ht="15" customHeight="1" x14ac:dyDescent="0.25">
      <c r="A41" s="14" t="s">
        <v>24</v>
      </c>
      <c r="B41" s="6">
        <v>7948</v>
      </c>
      <c r="C41" s="6">
        <v>3</v>
      </c>
      <c r="D41" s="29"/>
    </row>
    <row r="42" spans="1:4" s="1" customFormat="1" ht="15" customHeight="1" x14ac:dyDescent="0.25">
      <c r="A42" s="14" t="s">
        <v>24</v>
      </c>
      <c r="B42" s="6">
        <v>7948</v>
      </c>
      <c r="C42" s="6">
        <v>4</v>
      </c>
      <c r="D42" s="29"/>
    </row>
    <row r="43" spans="1:4" s="1" customFormat="1" ht="15" customHeight="1" x14ac:dyDescent="0.25">
      <c r="A43" s="14" t="s">
        <v>24</v>
      </c>
      <c r="B43" s="6">
        <v>7948</v>
      </c>
      <c r="C43" s="6">
        <v>5</v>
      </c>
      <c r="D43" s="29"/>
    </row>
    <row r="44" spans="1:4" s="1" customFormat="1" ht="15" customHeight="1" x14ac:dyDescent="0.25">
      <c r="A44" s="14" t="s">
        <v>24</v>
      </c>
      <c r="B44" s="6">
        <v>7948</v>
      </c>
      <c r="C44" s="6">
        <v>6</v>
      </c>
      <c r="D44" s="29"/>
    </row>
    <row r="45" spans="1:4" s="1" customFormat="1" ht="15" customHeight="1" x14ac:dyDescent="0.25">
      <c r="A45" s="170" t="s">
        <v>132</v>
      </c>
      <c r="B45" s="170">
        <v>991</v>
      </c>
      <c r="C45" s="169" t="s">
        <v>18</v>
      </c>
      <c r="D45" s="29"/>
    </row>
    <row r="46" spans="1:4" s="1" customFormat="1" ht="15" customHeight="1" x14ac:dyDescent="0.25">
      <c r="A46" s="170" t="s">
        <v>132</v>
      </c>
      <c r="B46" s="170">
        <v>991</v>
      </c>
      <c r="C46" s="169" t="s">
        <v>19</v>
      </c>
      <c r="D46" s="29"/>
    </row>
    <row r="47" spans="1:4" s="1" customFormat="1" ht="15" customHeight="1" x14ac:dyDescent="0.25">
      <c r="A47" s="48" t="s">
        <v>133</v>
      </c>
      <c r="B47" s="6">
        <v>990</v>
      </c>
      <c r="C47" s="6">
        <v>50</v>
      </c>
      <c r="D47" s="29"/>
    </row>
    <row r="48" spans="1:4" s="1" customFormat="1" ht="15" customHeight="1" x14ac:dyDescent="0.25">
      <c r="A48" s="48" t="s">
        <v>133</v>
      </c>
      <c r="B48" s="6">
        <v>990</v>
      </c>
      <c r="C48" s="6">
        <v>60</v>
      </c>
      <c r="D48" s="29"/>
    </row>
    <row r="49" spans="1:4" s="1" customFormat="1" ht="15" customHeight="1" x14ac:dyDescent="0.25">
      <c r="A49" s="48" t="s">
        <v>133</v>
      </c>
      <c r="B49" s="6">
        <v>990</v>
      </c>
      <c r="C49" s="6">
        <v>70</v>
      </c>
      <c r="D49" s="29"/>
    </row>
    <row r="50" spans="1:4" s="1" customFormat="1" ht="15" customHeight="1" x14ac:dyDescent="0.25">
      <c r="A50" s="48" t="s">
        <v>133</v>
      </c>
      <c r="B50" s="6">
        <v>990</v>
      </c>
      <c r="C50" s="8" t="s">
        <v>21</v>
      </c>
      <c r="D50" s="29"/>
    </row>
    <row r="51" spans="1:4" s="1" customFormat="1" ht="15" customHeight="1" x14ac:dyDescent="0.25">
      <c r="A51" s="48" t="s">
        <v>133</v>
      </c>
      <c r="B51" s="6">
        <v>990</v>
      </c>
      <c r="C51" s="8" t="s">
        <v>25</v>
      </c>
      <c r="D51" s="29"/>
    </row>
    <row r="52" spans="1:4" s="1" customFormat="1" ht="15" customHeight="1" x14ac:dyDescent="0.25">
      <c r="A52" s="48" t="s">
        <v>133</v>
      </c>
      <c r="B52" s="6">
        <v>990</v>
      </c>
      <c r="C52" s="8" t="s">
        <v>26</v>
      </c>
      <c r="D52" s="29"/>
    </row>
    <row r="53" spans="1:4" s="1" customFormat="1" ht="15" customHeight="1" x14ac:dyDescent="0.25">
      <c r="A53" s="19" t="s">
        <v>134</v>
      </c>
      <c r="B53" s="5">
        <v>994</v>
      </c>
      <c r="C53" s="5">
        <v>1</v>
      </c>
      <c r="D53" s="34"/>
    </row>
    <row r="54" spans="1:4" s="1" customFormat="1" ht="15" customHeight="1" x14ac:dyDescent="0.25">
      <c r="A54" s="81" t="s">
        <v>134</v>
      </c>
      <c r="B54" s="5">
        <v>994</v>
      </c>
      <c r="C54" s="5">
        <v>2</v>
      </c>
      <c r="D54" s="34"/>
    </row>
    <row r="55" spans="1:4" s="1" customFormat="1" ht="15" customHeight="1" x14ac:dyDescent="0.25">
      <c r="A55" s="81" t="s">
        <v>134</v>
      </c>
      <c r="B55" s="5">
        <v>994</v>
      </c>
      <c r="C55" s="5">
        <v>3</v>
      </c>
      <c r="D55" s="34">
        <v>5000</v>
      </c>
    </row>
    <row r="56" spans="1:4" s="1" customFormat="1" ht="15" customHeight="1" x14ac:dyDescent="0.25">
      <c r="A56" s="81" t="s">
        <v>134</v>
      </c>
      <c r="B56" s="5">
        <v>994</v>
      </c>
      <c r="C56" s="5">
        <v>4</v>
      </c>
      <c r="D56" s="34">
        <v>5000</v>
      </c>
    </row>
    <row r="57" spans="1:4" s="1" customFormat="1" ht="15" customHeight="1" x14ac:dyDescent="0.25">
      <c r="A57" s="14" t="s">
        <v>27</v>
      </c>
      <c r="B57" s="6">
        <v>55502</v>
      </c>
      <c r="C57" s="6">
        <v>1</v>
      </c>
      <c r="D57" s="29"/>
    </row>
    <row r="58" spans="1:4" s="1" customFormat="1" ht="15" customHeight="1" x14ac:dyDescent="0.25">
      <c r="A58" s="14" t="s">
        <v>27</v>
      </c>
      <c r="B58" s="6">
        <v>55502</v>
      </c>
      <c r="C58" s="6">
        <v>2</v>
      </c>
      <c r="D58" s="29"/>
    </row>
    <row r="59" spans="1:4" s="1" customFormat="1" ht="15" customHeight="1" x14ac:dyDescent="0.25">
      <c r="A59" s="14" t="s">
        <v>27</v>
      </c>
      <c r="B59" s="6">
        <v>55502</v>
      </c>
      <c r="C59" s="6">
        <v>3</v>
      </c>
      <c r="D59" s="29">
        <v>4250</v>
      </c>
    </row>
    <row r="60" spans="1:4" s="1" customFormat="1" ht="15" customHeight="1" x14ac:dyDescent="0.25">
      <c r="A60" s="14" t="s">
        <v>27</v>
      </c>
      <c r="B60" s="6">
        <v>55502</v>
      </c>
      <c r="C60" s="6">
        <v>4</v>
      </c>
      <c r="D60" s="29">
        <v>4250</v>
      </c>
    </row>
    <row r="61" spans="1:4" s="1" customFormat="1" ht="15" customHeight="1" x14ac:dyDescent="0.25">
      <c r="A61" s="14" t="s">
        <v>28</v>
      </c>
      <c r="B61" s="6">
        <v>6213</v>
      </c>
      <c r="C61" s="8" t="s">
        <v>15</v>
      </c>
      <c r="D61" s="35">
        <v>1950</v>
      </c>
    </row>
    <row r="62" spans="1:4" s="1" customFormat="1" ht="15" customHeight="1" x14ac:dyDescent="0.25">
      <c r="A62" s="14" t="s">
        <v>28</v>
      </c>
      <c r="B62" s="6">
        <v>6213</v>
      </c>
      <c r="C62" s="8" t="s">
        <v>16</v>
      </c>
      <c r="D62" s="35">
        <v>1926</v>
      </c>
    </row>
    <row r="63" spans="1:4" s="1" customFormat="1" ht="15" customHeight="1" x14ac:dyDescent="0.25">
      <c r="A63" s="14" t="s">
        <v>29</v>
      </c>
      <c r="B63" s="6">
        <v>997</v>
      </c>
      <c r="C63" s="6">
        <v>12</v>
      </c>
      <c r="D63" s="35">
        <v>1977</v>
      </c>
    </row>
    <row r="64" spans="1:4" s="1" customFormat="1" ht="15" customHeight="1" x14ac:dyDescent="0.25">
      <c r="A64" s="14" t="s">
        <v>30</v>
      </c>
      <c r="B64" s="6">
        <v>55229</v>
      </c>
      <c r="C64" s="8" t="s">
        <v>31</v>
      </c>
      <c r="D64" s="29"/>
    </row>
    <row r="65" spans="1:4" s="1" customFormat="1" ht="15" customHeight="1" x14ac:dyDescent="0.25">
      <c r="A65" s="14" t="s">
        <v>30</v>
      </c>
      <c r="B65" s="6">
        <v>55229</v>
      </c>
      <c r="C65" s="8" t="s">
        <v>32</v>
      </c>
      <c r="D65" s="29"/>
    </row>
    <row r="66" spans="1:4" s="1" customFormat="1" ht="15" customHeight="1" x14ac:dyDescent="0.25">
      <c r="A66" s="14" t="s">
        <v>30</v>
      </c>
      <c r="B66" s="6">
        <v>55229</v>
      </c>
      <c r="C66" s="8" t="s">
        <v>33</v>
      </c>
      <c r="D66" s="29"/>
    </row>
    <row r="67" spans="1:4" s="1" customFormat="1" ht="15" customHeight="1" x14ac:dyDescent="0.25">
      <c r="A67" s="14" t="s">
        <v>30</v>
      </c>
      <c r="B67" s="6">
        <v>55229</v>
      </c>
      <c r="C67" s="8" t="s">
        <v>34</v>
      </c>
      <c r="D67" s="29"/>
    </row>
    <row r="68" spans="1:4" s="1" customFormat="1" ht="15" customHeight="1" x14ac:dyDescent="0.25">
      <c r="A68" s="14" t="s">
        <v>30</v>
      </c>
      <c r="B68" s="6">
        <v>55229</v>
      </c>
      <c r="C68" s="8" t="s">
        <v>35</v>
      </c>
      <c r="D68" s="29"/>
    </row>
    <row r="69" spans="1:4" s="1" customFormat="1" ht="15" customHeight="1" x14ac:dyDescent="0.25">
      <c r="A69" s="14" t="s">
        <v>30</v>
      </c>
      <c r="B69" s="6">
        <v>55229</v>
      </c>
      <c r="C69" s="8" t="s">
        <v>36</v>
      </c>
      <c r="D69" s="29"/>
    </row>
    <row r="70" spans="1:4" s="1" customFormat="1" ht="15" customHeight="1" x14ac:dyDescent="0.25">
      <c r="A70" s="14" t="s">
        <v>30</v>
      </c>
      <c r="B70" s="6">
        <v>55229</v>
      </c>
      <c r="C70" s="8" t="s">
        <v>37</v>
      </c>
      <c r="D70" s="29"/>
    </row>
    <row r="71" spans="1:4" s="1" customFormat="1" ht="15" customHeight="1" x14ac:dyDescent="0.25">
      <c r="A71" s="14" t="s">
        <v>30</v>
      </c>
      <c r="B71" s="6">
        <v>55229</v>
      </c>
      <c r="C71" s="8" t="s">
        <v>38</v>
      </c>
      <c r="D71" s="29"/>
    </row>
    <row r="72" spans="1:4" s="1" customFormat="1" ht="15" customHeight="1" x14ac:dyDescent="0.25">
      <c r="A72" s="19" t="s">
        <v>39</v>
      </c>
      <c r="B72" s="5">
        <v>1007</v>
      </c>
      <c r="C72" s="30" t="s">
        <v>40</v>
      </c>
      <c r="D72" s="34"/>
    </row>
    <row r="73" spans="1:4" s="1" customFormat="1" ht="15" customHeight="1" x14ac:dyDescent="0.25">
      <c r="A73" s="19" t="s">
        <v>39</v>
      </c>
      <c r="B73" s="5">
        <v>1007</v>
      </c>
      <c r="C73" s="30" t="s">
        <v>41</v>
      </c>
      <c r="D73" s="34"/>
    </row>
    <row r="74" spans="1:4" s="1" customFormat="1" ht="15" customHeight="1" x14ac:dyDescent="0.25">
      <c r="A74" s="19" t="s">
        <v>39</v>
      </c>
      <c r="B74" s="5">
        <v>1007</v>
      </c>
      <c r="C74" s="30" t="s">
        <v>42</v>
      </c>
      <c r="D74" s="34"/>
    </row>
    <row r="75" spans="1:4" s="1" customFormat="1" ht="15" customHeight="1" x14ac:dyDescent="0.25">
      <c r="A75" s="19" t="s">
        <v>43</v>
      </c>
      <c r="B75" s="5">
        <v>1008</v>
      </c>
      <c r="C75" s="5">
        <v>2</v>
      </c>
      <c r="D75" s="85"/>
    </row>
    <row r="76" spans="1:4" s="1" customFormat="1" ht="15" customHeight="1" x14ac:dyDescent="0.25">
      <c r="A76" s="19" t="s">
        <v>43</v>
      </c>
      <c r="B76" s="5">
        <v>1008</v>
      </c>
      <c r="C76" s="5">
        <v>4</v>
      </c>
      <c r="D76" s="34"/>
    </row>
    <row r="77" spans="1:4" s="1" customFormat="1" ht="15" customHeight="1" x14ac:dyDescent="0.25">
      <c r="A77" s="19" t="s">
        <v>44</v>
      </c>
      <c r="B77" s="5">
        <v>6085</v>
      </c>
      <c r="C77" s="5">
        <v>14</v>
      </c>
      <c r="D77" s="35">
        <v>2120</v>
      </c>
    </row>
    <row r="78" spans="1:4" s="1" customFormat="1" ht="15" customHeight="1" x14ac:dyDescent="0.25">
      <c r="A78" s="14" t="s">
        <v>44</v>
      </c>
      <c r="B78" s="6">
        <v>6085</v>
      </c>
      <c r="C78" s="6">
        <v>15</v>
      </c>
      <c r="D78" s="35">
        <v>2501</v>
      </c>
    </row>
    <row r="79" spans="1:4" s="1" customFormat="1" ht="15" customHeight="1" x14ac:dyDescent="0.25">
      <c r="A79" s="14" t="s">
        <v>44</v>
      </c>
      <c r="B79" s="6">
        <v>6085</v>
      </c>
      <c r="C79" s="8" t="s">
        <v>45</v>
      </c>
      <c r="D79" s="35"/>
    </row>
    <row r="80" spans="1:4" s="1" customFormat="1" ht="15" customHeight="1" x14ac:dyDescent="0.25">
      <c r="A80" s="14" t="s">
        <v>44</v>
      </c>
      <c r="B80" s="6">
        <v>6085</v>
      </c>
      <c r="C80" s="8" t="s">
        <v>46</v>
      </c>
      <c r="D80" s="35"/>
    </row>
    <row r="81" spans="1:4" s="1" customFormat="1" ht="15" customHeight="1" x14ac:dyDescent="0.25">
      <c r="A81" s="14" t="s">
        <v>44</v>
      </c>
      <c r="B81" s="6">
        <v>6085</v>
      </c>
      <c r="C81" s="6">
        <v>17</v>
      </c>
      <c r="D81" s="35">
        <v>1989</v>
      </c>
    </row>
    <row r="82" spans="1:4" s="1" customFormat="1" ht="15" customHeight="1" x14ac:dyDescent="0.25">
      <c r="A82" s="14" t="s">
        <v>44</v>
      </c>
      <c r="B82" s="6">
        <v>6085</v>
      </c>
      <c r="C82" s="6">
        <v>18</v>
      </c>
      <c r="D82" s="35">
        <v>2037</v>
      </c>
    </row>
    <row r="83" spans="1:4" s="1" customFormat="1" ht="15" customHeight="1" x14ac:dyDescent="0.25">
      <c r="A83" s="14" t="s">
        <v>47</v>
      </c>
      <c r="B83" s="6">
        <v>7335</v>
      </c>
      <c r="C83" s="8" t="s">
        <v>48</v>
      </c>
      <c r="D83" s="28"/>
    </row>
    <row r="84" spans="1:4" s="1" customFormat="1" ht="15" customHeight="1" x14ac:dyDescent="0.25">
      <c r="A84" s="14" t="s">
        <v>47</v>
      </c>
      <c r="B84" s="6">
        <v>7335</v>
      </c>
      <c r="C84" s="8" t="s">
        <v>49</v>
      </c>
      <c r="D84" s="28"/>
    </row>
    <row r="85" spans="1:4" s="1" customFormat="1" ht="15" customHeight="1" x14ac:dyDescent="0.25">
      <c r="A85" s="14" t="s">
        <v>50</v>
      </c>
      <c r="B85" s="6">
        <v>6166</v>
      </c>
      <c r="C85" s="8" t="s">
        <v>51</v>
      </c>
      <c r="D85" s="28"/>
    </row>
    <row r="86" spans="1:4" s="1" customFormat="1" ht="15" customHeight="1" x14ac:dyDescent="0.25">
      <c r="A86" s="14" t="s">
        <v>50</v>
      </c>
      <c r="B86" s="6">
        <v>6166</v>
      </c>
      <c r="C86" s="8" t="s">
        <v>52</v>
      </c>
      <c r="D86" s="28"/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29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29"/>
    </row>
    <row r="89" spans="1:4" s="1" customFormat="1" ht="15" customHeight="1" x14ac:dyDescent="0.25">
      <c r="A89" s="14" t="s">
        <v>53</v>
      </c>
      <c r="B89" s="6">
        <v>55364</v>
      </c>
      <c r="C89" s="8" t="s">
        <v>54</v>
      </c>
      <c r="D89" s="28"/>
    </row>
    <row r="90" spans="1:4" s="1" customFormat="1" ht="15" customHeight="1" x14ac:dyDescent="0.25">
      <c r="A90" s="14" t="s">
        <v>53</v>
      </c>
      <c r="B90" s="6">
        <v>55364</v>
      </c>
      <c r="C90" s="8" t="s">
        <v>55</v>
      </c>
      <c r="D90" s="28"/>
    </row>
    <row r="91" spans="1:4" s="1" customFormat="1" ht="15" customHeight="1" x14ac:dyDescent="0.25">
      <c r="A91" s="42" t="s">
        <v>135</v>
      </c>
      <c r="B91" s="5">
        <v>55111</v>
      </c>
      <c r="C91" s="5">
        <v>1</v>
      </c>
      <c r="D91" s="29"/>
    </row>
    <row r="92" spans="1:4" s="1" customFormat="1" ht="15" customHeight="1" x14ac:dyDescent="0.25">
      <c r="A92" s="48" t="s">
        <v>135</v>
      </c>
      <c r="B92" s="5">
        <v>55111</v>
      </c>
      <c r="C92" s="5">
        <v>2</v>
      </c>
      <c r="D92" s="29"/>
    </row>
    <row r="93" spans="1:4" s="1" customFormat="1" ht="15" customHeight="1" x14ac:dyDescent="0.25">
      <c r="A93" s="48" t="s">
        <v>135</v>
      </c>
      <c r="B93" s="5">
        <v>55111</v>
      </c>
      <c r="C93" s="5">
        <v>3</v>
      </c>
      <c r="D93" s="29"/>
    </row>
    <row r="94" spans="1:4" s="1" customFormat="1" ht="15" customHeight="1" x14ac:dyDescent="0.25">
      <c r="A94" s="48" t="s">
        <v>135</v>
      </c>
      <c r="B94" s="5">
        <v>55111</v>
      </c>
      <c r="C94" s="5">
        <v>4</v>
      </c>
      <c r="D94" s="29"/>
    </row>
    <row r="95" spans="1:4" s="1" customFormat="1" ht="15" customHeight="1" x14ac:dyDescent="0.25">
      <c r="A95" s="48" t="s">
        <v>135</v>
      </c>
      <c r="B95" s="5">
        <v>55111</v>
      </c>
      <c r="C95" s="5">
        <v>5</v>
      </c>
      <c r="D95" s="29"/>
    </row>
    <row r="96" spans="1:4" s="1" customFormat="1" ht="15" customHeight="1" x14ac:dyDescent="0.25">
      <c r="A96" s="48" t="s">
        <v>135</v>
      </c>
      <c r="B96" s="5">
        <v>55111</v>
      </c>
      <c r="C96" s="5">
        <v>6</v>
      </c>
      <c r="D96" s="29"/>
    </row>
    <row r="97" spans="1:4" s="1" customFormat="1" ht="15" customHeight="1" x14ac:dyDescent="0.25">
      <c r="A97" s="48" t="s">
        <v>135</v>
      </c>
      <c r="B97" s="5">
        <v>55111</v>
      </c>
      <c r="C97" s="5">
        <v>7</v>
      </c>
      <c r="D97" s="29"/>
    </row>
    <row r="98" spans="1:4" s="1" customFormat="1" ht="15" customHeight="1" x14ac:dyDescent="0.25">
      <c r="A98" s="48" t="s">
        <v>135</v>
      </c>
      <c r="B98" s="5">
        <v>55111</v>
      </c>
      <c r="C98" s="5">
        <v>8</v>
      </c>
      <c r="D98" s="29"/>
    </row>
    <row r="99" spans="1:4" s="1" customFormat="1" ht="15" customHeight="1" x14ac:dyDescent="0.25">
      <c r="A99" s="14" t="s">
        <v>56</v>
      </c>
      <c r="B99" s="81">
        <v>57842</v>
      </c>
      <c r="C99" s="6">
        <v>1</v>
      </c>
      <c r="D99" s="28"/>
    </row>
    <row r="100" spans="1:4" s="1" customFormat="1" ht="15" customHeight="1" x14ac:dyDescent="0.25">
      <c r="A100" s="14" t="s">
        <v>57</v>
      </c>
      <c r="B100" s="6">
        <v>55224</v>
      </c>
      <c r="C100" s="8" t="s">
        <v>58</v>
      </c>
      <c r="D100" s="28"/>
    </row>
    <row r="101" spans="1:4" s="1" customFormat="1" ht="15" customHeight="1" x14ac:dyDescent="0.25">
      <c r="A101" s="14" t="s">
        <v>57</v>
      </c>
      <c r="B101" s="6">
        <v>55224</v>
      </c>
      <c r="C101" s="8" t="s">
        <v>59</v>
      </c>
      <c r="D101" s="28"/>
    </row>
    <row r="102" spans="1:4" s="1" customFormat="1" ht="15" customHeight="1" x14ac:dyDescent="0.25">
      <c r="A102" s="14" t="s">
        <v>57</v>
      </c>
      <c r="B102" s="6">
        <v>55224</v>
      </c>
      <c r="C102" s="8" t="s">
        <v>60</v>
      </c>
      <c r="D102" s="28"/>
    </row>
    <row r="103" spans="1:4" s="1" customFormat="1" ht="15" customHeight="1" x14ac:dyDescent="0.25">
      <c r="A103" s="14" t="s">
        <v>57</v>
      </c>
      <c r="B103" s="6">
        <v>55224</v>
      </c>
      <c r="C103" s="8" t="s">
        <v>61</v>
      </c>
      <c r="D103" s="28"/>
    </row>
    <row r="104" spans="1:4" s="1" customFormat="1" ht="15" customHeight="1" x14ac:dyDescent="0.25">
      <c r="A104" s="14" t="s">
        <v>62</v>
      </c>
      <c r="B104" s="6">
        <v>1040</v>
      </c>
      <c r="C104" s="6">
        <v>1</v>
      </c>
      <c r="D104" s="28"/>
    </row>
    <row r="105" spans="1:4" s="1" customFormat="1" ht="15" customHeight="1" x14ac:dyDescent="0.25">
      <c r="A105" s="14" t="s">
        <v>62</v>
      </c>
      <c r="B105" s="6">
        <v>1040</v>
      </c>
      <c r="C105" s="6">
        <v>2</v>
      </c>
      <c r="D105" s="28"/>
    </row>
    <row r="106" spans="1:4" s="1" customFormat="1" ht="15" customHeight="1" x14ac:dyDescent="0.25">
      <c r="A106" s="20" t="s">
        <v>64</v>
      </c>
      <c r="B106" s="9">
        <v>55259</v>
      </c>
      <c r="C106" s="10" t="s">
        <v>65</v>
      </c>
      <c r="D106" s="28"/>
    </row>
    <row r="107" spans="1:4" s="1" customFormat="1" ht="15" customHeight="1" x14ac:dyDescent="0.25">
      <c r="A107" s="20" t="s">
        <v>64</v>
      </c>
      <c r="B107" s="9">
        <v>55259</v>
      </c>
      <c r="C107" s="10" t="s">
        <v>66</v>
      </c>
      <c r="D107" s="28"/>
    </row>
    <row r="108" spans="1:4" s="1" customFormat="1" ht="15" customHeight="1" x14ac:dyDescent="0.25">
      <c r="A108" s="15" t="s">
        <v>63</v>
      </c>
      <c r="B108" s="7">
        <v>55148</v>
      </c>
      <c r="C108" s="7">
        <v>1</v>
      </c>
      <c r="D108" s="28"/>
    </row>
    <row r="109" spans="1:4" s="1" customFormat="1" ht="15" customHeight="1" x14ac:dyDescent="0.25">
      <c r="A109" s="14" t="s">
        <v>63</v>
      </c>
      <c r="B109" s="7">
        <v>55148</v>
      </c>
      <c r="C109" s="7">
        <v>2</v>
      </c>
      <c r="D109" s="28"/>
    </row>
    <row r="110" spans="1:4" ht="15" customHeight="1" x14ac:dyDescent="0.25">
      <c r="A110" s="14" t="s">
        <v>63</v>
      </c>
      <c r="B110" s="7">
        <v>55148</v>
      </c>
      <c r="C110" s="7">
        <v>3</v>
      </c>
      <c r="D110" s="28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29"/>
    </row>
    <row r="112" spans="1:4" s="121" customFormat="1" ht="15" customHeight="1" x14ac:dyDescent="0.25">
      <c r="A112" s="199" t="s">
        <v>167</v>
      </c>
      <c r="B112" s="200"/>
      <c r="C112" s="200"/>
    </row>
    <row r="113" spans="1:4" x14ac:dyDescent="0.25">
      <c r="A113" s="32"/>
      <c r="D113" s="4"/>
    </row>
    <row r="114" spans="1:4" x14ac:dyDescent="0.25">
      <c r="A114" s="32"/>
      <c r="D114" s="4"/>
    </row>
    <row r="115" spans="1:4" x14ac:dyDescent="0.25">
      <c r="A115" s="12"/>
      <c r="B115" s="22"/>
      <c r="C115" s="22"/>
      <c r="D115" s="22"/>
    </row>
    <row r="116" spans="1:4" x14ac:dyDescent="0.25">
      <c r="A116" s="33"/>
      <c r="B116" s="22"/>
      <c r="C116" s="22"/>
      <c r="D116" s="22"/>
    </row>
    <row r="117" spans="1:4" x14ac:dyDescent="0.25">
      <c r="A117" s="33"/>
      <c r="B117" s="22"/>
      <c r="C117" s="22"/>
      <c r="D117" s="22"/>
    </row>
    <row r="118" spans="1:4" x14ac:dyDescent="0.25">
      <c r="A118" s="31"/>
      <c r="B118" s="22"/>
      <c r="C118" s="22"/>
      <c r="D118" s="22"/>
    </row>
    <row r="119" spans="1:4" x14ac:dyDescent="0.25">
      <c r="A119" s="23"/>
      <c r="B119" s="22"/>
      <c r="C119" s="22"/>
      <c r="D119" s="22"/>
    </row>
    <row r="120" spans="1:4" x14ac:dyDescent="0.25">
      <c r="B120" s="22"/>
      <c r="C120" s="22"/>
      <c r="D120" s="22"/>
    </row>
  </sheetData>
  <mergeCells count="1">
    <mergeCell ref="A112:C112"/>
  </mergeCells>
  <pageMargins left="0.7" right="0.7" top="0.75" bottom="0.75" header="0.3" footer="0.3"/>
  <pageSetup scale="78" orientation="portrait" r:id="rId1"/>
  <headerFooter alignWithMargins="0"/>
  <rowBreaks count="1" manualBreakCount="1">
    <brk id="58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1AC35-603C-4642-BDA7-7D215DF21B77}">
  <dimension ref="A1:D116"/>
  <sheetViews>
    <sheetView zoomScaleNormal="100" workbookViewId="0"/>
  </sheetViews>
  <sheetFormatPr defaultRowHeight="15" x14ac:dyDescent="0.25"/>
  <cols>
    <col min="1" max="1" width="31.42578125" style="167" customWidth="1"/>
    <col min="2" max="2" width="9.7109375" style="167" customWidth="1"/>
    <col min="3" max="3" width="7.42578125" style="167" customWidth="1"/>
    <col min="4" max="4" width="10.5703125" style="167" customWidth="1"/>
    <col min="5" max="249" width="9.140625" style="167"/>
    <col min="250" max="250" width="31.42578125" style="167" customWidth="1"/>
    <col min="251" max="251" width="9.7109375" style="167" customWidth="1"/>
    <col min="252" max="252" width="7.42578125" style="167" customWidth="1"/>
    <col min="253" max="260" width="10.5703125" style="167" customWidth="1"/>
    <col min="261" max="505" width="9.140625" style="167"/>
    <col min="506" max="506" width="31.42578125" style="167" customWidth="1"/>
    <col min="507" max="507" width="9.7109375" style="167" customWidth="1"/>
    <col min="508" max="508" width="7.42578125" style="167" customWidth="1"/>
    <col min="509" max="516" width="10.5703125" style="167" customWidth="1"/>
    <col min="517" max="761" width="9.140625" style="167"/>
    <col min="762" max="762" width="31.42578125" style="167" customWidth="1"/>
    <col min="763" max="763" width="9.7109375" style="167" customWidth="1"/>
    <col min="764" max="764" width="7.42578125" style="167" customWidth="1"/>
    <col min="765" max="772" width="10.5703125" style="167" customWidth="1"/>
    <col min="773" max="1017" width="9.140625" style="167"/>
    <col min="1018" max="1018" width="31.42578125" style="167" customWidth="1"/>
    <col min="1019" max="1019" width="9.7109375" style="167" customWidth="1"/>
    <col min="1020" max="1020" width="7.42578125" style="167" customWidth="1"/>
    <col min="1021" max="1028" width="10.5703125" style="167" customWidth="1"/>
    <col min="1029" max="1273" width="9.140625" style="167"/>
    <col min="1274" max="1274" width="31.42578125" style="167" customWidth="1"/>
    <col min="1275" max="1275" width="9.7109375" style="167" customWidth="1"/>
    <col min="1276" max="1276" width="7.42578125" style="167" customWidth="1"/>
    <col min="1277" max="1284" width="10.5703125" style="167" customWidth="1"/>
    <col min="1285" max="1529" width="9.140625" style="167"/>
    <col min="1530" max="1530" width="31.42578125" style="167" customWidth="1"/>
    <col min="1531" max="1531" width="9.7109375" style="167" customWidth="1"/>
    <col min="1532" max="1532" width="7.42578125" style="167" customWidth="1"/>
    <col min="1533" max="1540" width="10.5703125" style="167" customWidth="1"/>
    <col min="1541" max="1785" width="9.140625" style="167"/>
    <col min="1786" max="1786" width="31.42578125" style="167" customWidth="1"/>
    <col min="1787" max="1787" width="9.7109375" style="167" customWidth="1"/>
    <col min="1788" max="1788" width="7.42578125" style="167" customWidth="1"/>
    <col min="1789" max="1796" width="10.5703125" style="167" customWidth="1"/>
    <col min="1797" max="2041" width="9.140625" style="167"/>
    <col min="2042" max="2042" width="31.42578125" style="167" customWidth="1"/>
    <col min="2043" max="2043" width="9.7109375" style="167" customWidth="1"/>
    <col min="2044" max="2044" width="7.42578125" style="167" customWidth="1"/>
    <col min="2045" max="2052" width="10.5703125" style="167" customWidth="1"/>
    <col min="2053" max="2297" width="9.140625" style="167"/>
    <col min="2298" max="2298" width="31.42578125" style="167" customWidth="1"/>
    <col min="2299" max="2299" width="9.7109375" style="167" customWidth="1"/>
    <col min="2300" max="2300" width="7.42578125" style="167" customWidth="1"/>
    <col min="2301" max="2308" width="10.5703125" style="167" customWidth="1"/>
    <col min="2309" max="2553" width="9.140625" style="167"/>
    <col min="2554" max="2554" width="31.42578125" style="167" customWidth="1"/>
    <col min="2555" max="2555" width="9.7109375" style="167" customWidth="1"/>
    <col min="2556" max="2556" width="7.42578125" style="167" customWidth="1"/>
    <col min="2557" max="2564" width="10.5703125" style="167" customWidth="1"/>
    <col min="2565" max="2809" width="9.140625" style="167"/>
    <col min="2810" max="2810" width="31.42578125" style="167" customWidth="1"/>
    <col min="2811" max="2811" width="9.7109375" style="167" customWidth="1"/>
    <col min="2812" max="2812" width="7.42578125" style="167" customWidth="1"/>
    <col min="2813" max="2820" width="10.5703125" style="167" customWidth="1"/>
    <col min="2821" max="3065" width="9.140625" style="167"/>
    <col min="3066" max="3066" width="31.42578125" style="167" customWidth="1"/>
    <col min="3067" max="3067" width="9.7109375" style="167" customWidth="1"/>
    <col min="3068" max="3068" width="7.42578125" style="167" customWidth="1"/>
    <col min="3069" max="3076" width="10.5703125" style="167" customWidth="1"/>
    <col min="3077" max="3321" width="9.140625" style="167"/>
    <col min="3322" max="3322" width="31.42578125" style="167" customWidth="1"/>
    <col min="3323" max="3323" width="9.7109375" style="167" customWidth="1"/>
    <col min="3324" max="3324" width="7.42578125" style="167" customWidth="1"/>
    <col min="3325" max="3332" width="10.5703125" style="167" customWidth="1"/>
    <col min="3333" max="3577" width="9.140625" style="167"/>
    <col min="3578" max="3578" width="31.42578125" style="167" customWidth="1"/>
    <col min="3579" max="3579" width="9.7109375" style="167" customWidth="1"/>
    <col min="3580" max="3580" width="7.42578125" style="167" customWidth="1"/>
    <col min="3581" max="3588" width="10.5703125" style="167" customWidth="1"/>
    <col min="3589" max="3833" width="9.140625" style="167"/>
    <col min="3834" max="3834" width="31.42578125" style="167" customWidth="1"/>
    <col min="3835" max="3835" width="9.7109375" style="167" customWidth="1"/>
    <col min="3836" max="3836" width="7.42578125" style="167" customWidth="1"/>
    <col min="3837" max="3844" width="10.5703125" style="167" customWidth="1"/>
    <col min="3845" max="4089" width="9.140625" style="167"/>
    <col min="4090" max="4090" width="31.42578125" style="167" customWidth="1"/>
    <col min="4091" max="4091" width="9.7109375" style="167" customWidth="1"/>
    <col min="4092" max="4092" width="7.42578125" style="167" customWidth="1"/>
    <col min="4093" max="4100" width="10.5703125" style="167" customWidth="1"/>
    <col min="4101" max="4345" width="9.140625" style="167"/>
    <col min="4346" max="4346" width="31.42578125" style="167" customWidth="1"/>
    <col min="4347" max="4347" width="9.7109375" style="167" customWidth="1"/>
    <col min="4348" max="4348" width="7.42578125" style="167" customWidth="1"/>
    <col min="4349" max="4356" width="10.5703125" style="167" customWidth="1"/>
    <col min="4357" max="4601" width="9.140625" style="167"/>
    <col min="4602" max="4602" width="31.42578125" style="167" customWidth="1"/>
    <col min="4603" max="4603" width="9.7109375" style="167" customWidth="1"/>
    <col min="4604" max="4604" width="7.42578125" style="167" customWidth="1"/>
    <col min="4605" max="4612" width="10.5703125" style="167" customWidth="1"/>
    <col min="4613" max="4857" width="9.140625" style="167"/>
    <col min="4858" max="4858" width="31.42578125" style="167" customWidth="1"/>
    <col min="4859" max="4859" width="9.7109375" style="167" customWidth="1"/>
    <col min="4860" max="4860" width="7.42578125" style="167" customWidth="1"/>
    <col min="4861" max="4868" width="10.5703125" style="167" customWidth="1"/>
    <col min="4869" max="5113" width="9.140625" style="167"/>
    <col min="5114" max="5114" width="31.42578125" style="167" customWidth="1"/>
    <col min="5115" max="5115" width="9.7109375" style="167" customWidth="1"/>
    <col min="5116" max="5116" width="7.42578125" style="167" customWidth="1"/>
    <col min="5117" max="5124" width="10.5703125" style="167" customWidth="1"/>
    <col min="5125" max="5369" width="9.140625" style="167"/>
    <col min="5370" max="5370" width="31.42578125" style="167" customWidth="1"/>
    <col min="5371" max="5371" width="9.7109375" style="167" customWidth="1"/>
    <col min="5372" max="5372" width="7.42578125" style="167" customWidth="1"/>
    <col min="5373" max="5380" width="10.5703125" style="167" customWidth="1"/>
    <col min="5381" max="5625" width="9.140625" style="167"/>
    <col min="5626" max="5626" width="31.42578125" style="167" customWidth="1"/>
    <col min="5627" max="5627" width="9.7109375" style="167" customWidth="1"/>
    <col min="5628" max="5628" width="7.42578125" style="167" customWidth="1"/>
    <col min="5629" max="5636" width="10.5703125" style="167" customWidth="1"/>
    <col min="5637" max="5881" width="9.140625" style="167"/>
    <col min="5882" max="5882" width="31.42578125" style="167" customWidth="1"/>
    <col min="5883" max="5883" width="9.7109375" style="167" customWidth="1"/>
    <col min="5884" max="5884" width="7.42578125" style="167" customWidth="1"/>
    <col min="5885" max="5892" width="10.5703125" style="167" customWidth="1"/>
    <col min="5893" max="6137" width="9.140625" style="167"/>
    <col min="6138" max="6138" width="31.42578125" style="167" customWidth="1"/>
    <col min="6139" max="6139" width="9.7109375" style="167" customWidth="1"/>
    <col min="6140" max="6140" width="7.42578125" style="167" customWidth="1"/>
    <col min="6141" max="6148" width="10.5703125" style="167" customWidth="1"/>
    <col min="6149" max="6393" width="9.140625" style="167"/>
    <col min="6394" max="6394" width="31.42578125" style="167" customWidth="1"/>
    <col min="6395" max="6395" width="9.7109375" style="167" customWidth="1"/>
    <col min="6396" max="6396" width="7.42578125" style="167" customWidth="1"/>
    <col min="6397" max="6404" width="10.5703125" style="167" customWidth="1"/>
    <col min="6405" max="6649" width="9.140625" style="167"/>
    <col min="6650" max="6650" width="31.42578125" style="167" customWidth="1"/>
    <col min="6651" max="6651" width="9.7109375" style="167" customWidth="1"/>
    <col min="6652" max="6652" width="7.42578125" style="167" customWidth="1"/>
    <col min="6653" max="6660" width="10.5703125" style="167" customWidth="1"/>
    <col min="6661" max="6905" width="9.140625" style="167"/>
    <col min="6906" max="6906" width="31.42578125" style="167" customWidth="1"/>
    <col min="6907" max="6907" width="9.7109375" style="167" customWidth="1"/>
    <col min="6908" max="6908" width="7.42578125" style="167" customWidth="1"/>
    <col min="6909" max="6916" width="10.5703125" style="167" customWidth="1"/>
    <col min="6917" max="7161" width="9.140625" style="167"/>
    <col min="7162" max="7162" width="31.42578125" style="167" customWidth="1"/>
    <col min="7163" max="7163" width="9.7109375" style="167" customWidth="1"/>
    <col min="7164" max="7164" width="7.42578125" style="167" customWidth="1"/>
    <col min="7165" max="7172" width="10.5703125" style="167" customWidth="1"/>
    <col min="7173" max="7417" width="9.140625" style="167"/>
    <col min="7418" max="7418" width="31.42578125" style="167" customWidth="1"/>
    <col min="7419" max="7419" width="9.7109375" style="167" customWidth="1"/>
    <col min="7420" max="7420" width="7.42578125" style="167" customWidth="1"/>
    <col min="7421" max="7428" width="10.5703125" style="167" customWidth="1"/>
    <col min="7429" max="7673" width="9.140625" style="167"/>
    <col min="7674" max="7674" width="31.42578125" style="167" customWidth="1"/>
    <col min="7675" max="7675" width="9.7109375" style="167" customWidth="1"/>
    <col min="7676" max="7676" width="7.42578125" style="167" customWidth="1"/>
    <col min="7677" max="7684" width="10.5703125" style="167" customWidth="1"/>
    <col min="7685" max="7929" width="9.140625" style="167"/>
    <col min="7930" max="7930" width="31.42578125" style="167" customWidth="1"/>
    <col min="7931" max="7931" width="9.7109375" style="167" customWidth="1"/>
    <col min="7932" max="7932" width="7.42578125" style="167" customWidth="1"/>
    <col min="7933" max="7940" width="10.5703125" style="167" customWidth="1"/>
    <col min="7941" max="8185" width="9.140625" style="167"/>
    <col min="8186" max="8186" width="31.42578125" style="167" customWidth="1"/>
    <col min="8187" max="8187" width="9.7109375" style="167" customWidth="1"/>
    <col min="8188" max="8188" width="7.42578125" style="167" customWidth="1"/>
    <col min="8189" max="8196" width="10.5703125" style="167" customWidth="1"/>
    <col min="8197" max="8441" width="9.140625" style="167"/>
    <col min="8442" max="8442" width="31.42578125" style="167" customWidth="1"/>
    <col min="8443" max="8443" width="9.7109375" style="167" customWidth="1"/>
    <col min="8444" max="8444" width="7.42578125" style="167" customWidth="1"/>
    <col min="8445" max="8452" width="10.5703125" style="167" customWidth="1"/>
    <col min="8453" max="8697" width="9.140625" style="167"/>
    <col min="8698" max="8698" width="31.42578125" style="167" customWidth="1"/>
    <col min="8699" max="8699" width="9.7109375" style="167" customWidth="1"/>
    <col min="8700" max="8700" width="7.42578125" style="167" customWidth="1"/>
    <col min="8701" max="8708" width="10.5703125" style="167" customWidth="1"/>
    <col min="8709" max="8953" width="9.140625" style="167"/>
    <col min="8954" max="8954" width="31.42578125" style="167" customWidth="1"/>
    <col min="8955" max="8955" width="9.7109375" style="167" customWidth="1"/>
    <col min="8956" max="8956" width="7.42578125" style="167" customWidth="1"/>
    <col min="8957" max="8964" width="10.5703125" style="167" customWidth="1"/>
    <col min="8965" max="9209" width="9.140625" style="167"/>
    <col min="9210" max="9210" width="31.42578125" style="167" customWidth="1"/>
    <col min="9211" max="9211" width="9.7109375" style="167" customWidth="1"/>
    <col min="9212" max="9212" width="7.42578125" style="167" customWidth="1"/>
    <col min="9213" max="9220" width="10.5703125" style="167" customWidth="1"/>
    <col min="9221" max="9465" width="9.140625" style="167"/>
    <col min="9466" max="9466" width="31.42578125" style="167" customWidth="1"/>
    <col min="9467" max="9467" width="9.7109375" style="167" customWidth="1"/>
    <col min="9468" max="9468" width="7.42578125" style="167" customWidth="1"/>
    <col min="9469" max="9476" width="10.5703125" style="167" customWidth="1"/>
    <col min="9477" max="9721" width="9.140625" style="167"/>
    <col min="9722" max="9722" width="31.42578125" style="167" customWidth="1"/>
    <col min="9723" max="9723" width="9.7109375" style="167" customWidth="1"/>
    <col min="9724" max="9724" width="7.42578125" style="167" customWidth="1"/>
    <col min="9725" max="9732" width="10.5703125" style="167" customWidth="1"/>
    <col min="9733" max="9977" width="9.140625" style="167"/>
    <col min="9978" max="9978" width="31.42578125" style="167" customWidth="1"/>
    <col min="9979" max="9979" width="9.7109375" style="167" customWidth="1"/>
    <col min="9980" max="9980" width="7.42578125" style="167" customWidth="1"/>
    <col min="9981" max="9988" width="10.5703125" style="167" customWidth="1"/>
    <col min="9989" max="10233" width="9.140625" style="167"/>
    <col min="10234" max="10234" width="31.42578125" style="167" customWidth="1"/>
    <col min="10235" max="10235" width="9.7109375" style="167" customWidth="1"/>
    <col min="10236" max="10236" width="7.42578125" style="167" customWidth="1"/>
    <col min="10237" max="10244" width="10.5703125" style="167" customWidth="1"/>
    <col min="10245" max="10489" width="9.140625" style="167"/>
    <col min="10490" max="10490" width="31.42578125" style="167" customWidth="1"/>
    <col min="10491" max="10491" width="9.7109375" style="167" customWidth="1"/>
    <col min="10492" max="10492" width="7.42578125" style="167" customWidth="1"/>
    <col min="10493" max="10500" width="10.5703125" style="167" customWidth="1"/>
    <col min="10501" max="10745" width="9.140625" style="167"/>
    <col min="10746" max="10746" width="31.42578125" style="167" customWidth="1"/>
    <col min="10747" max="10747" width="9.7109375" style="167" customWidth="1"/>
    <col min="10748" max="10748" width="7.42578125" style="167" customWidth="1"/>
    <col min="10749" max="10756" width="10.5703125" style="167" customWidth="1"/>
    <col min="10757" max="11001" width="9.140625" style="167"/>
    <col min="11002" max="11002" width="31.42578125" style="167" customWidth="1"/>
    <col min="11003" max="11003" width="9.7109375" style="167" customWidth="1"/>
    <col min="11004" max="11004" width="7.42578125" style="167" customWidth="1"/>
    <col min="11005" max="11012" width="10.5703125" style="167" customWidth="1"/>
    <col min="11013" max="11257" width="9.140625" style="167"/>
    <col min="11258" max="11258" width="31.42578125" style="167" customWidth="1"/>
    <col min="11259" max="11259" width="9.7109375" style="167" customWidth="1"/>
    <col min="11260" max="11260" width="7.42578125" style="167" customWidth="1"/>
    <col min="11261" max="11268" width="10.5703125" style="167" customWidth="1"/>
    <col min="11269" max="11513" width="9.140625" style="167"/>
    <col min="11514" max="11514" width="31.42578125" style="167" customWidth="1"/>
    <col min="11515" max="11515" width="9.7109375" style="167" customWidth="1"/>
    <col min="11516" max="11516" width="7.42578125" style="167" customWidth="1"/>
    <col min="11517" max="11524" width="10.5703125" style="167" customWidth="1"/>
    <col min="11525" max="11769" width="9.140625" style="167"/>
    <col min="11770" max="11770" width="31.42578125" style="167" customWidth="1"/>
    <col min="11771" max="11771" width="9.7109375" style="167" customWidth="1"/>
    <col min="11772" max="11772" width="7.42578125" style="167" customWidth="1"/>
    <col min="11773" max="11780" width="10.5703125" style="167" customWidth="1"/>
    <col min="11781" max="12025" width="9.140625" style="167"/>
    <col min="12026" max="12026" width="31.42578125" style="167" customWidth="1"/>
    <col min="12027" max="12027" width="9.7109375" style="167" customWidth="1"/>
    <col min="12028" max="12028" width="7.42578125" style="167" customWidth="1"/>
    <col min="12029" max="12036" width="10.5703125" style="167" customWidth="1"/>
    <col min="12037" max="12281" width="9.140625" style="167"/>
    <col min="12282" max="12282" width="31.42578125" style="167" customWidth="1"/>
    <col min="12283" max="12283" width="9.7109375" style="167" customWidth="1"/>
    <col min="12284" max="12284" width="7.42578125" style="167" customWidth="1"/>
    <col min="12285" max="12292" width="10.5703125" style="167" customWidth="1"/>
    <col min="12293" max="12537" width="9.140625" style="167"/>
    <col min="12538" max="12538" width="31.42578125" style="167" customWidth="1"/>
    <col min="12539" max="12539" width="9.7109375" style="167" customWidth="1"/>
    <col min="12540" max="12540" width="7.42578125" style="167" customWidth="1"/>
    <col min="12541" max="12548" width="10.5703125" style="167" customWidth="1"/>
    <col min="12549" max="12793" width="9.140625" style="167"/>
    <col min="12794" max="12794" width="31.42578125" style="167" customWidth="1"/>
    <col min="12795" max="12795" width="9.7109375" style="167" customWidth="1"/>
    <col min="12796" max="12796" width="7.42578125" style="167" customWidth="1"/>
    <col min="12797" max="12804" width="10.5703125" style="167" customWidth="1"/>
    <col min="12805" max="13049" width="9.140625" style="167"/>
    <col min="13050" max="13050" width="31.42578125" style="167" customWidth="1"/>
    <col min="13051" max="13051" width="9.7109375" style="167" customWidth="1"/>
    <col min="13052" max="13052" width="7.42578125" style="167" customWidth="1"/>
    <col min="13053" max="13060" width="10.5703125" style="167" customWidth="1"/>
    <col min="13061" max="13305" width="9.140625" style="167"/>
    <col min="13306" max="13306" width="31.42578125" style="167" customWidth="1"/>
    <col min="13307" max="13307" width="9.7109375" style="167" customWidth="1"/>
    <col min="13308" max="13308" width="7.42578125" style="167" customWidth="1"/>
    <col min="13309" max="13316" width="10.5703125" style="167" customWidth="1"/>
    <col min="13317" max="13561" width="9.140625" style="167"/>
    <col min="13562" max="13562" width="31.42578125" style="167" customWidth="1"/>
    <col min="13563" max="13563" width="9.7109375" style="167" customWidth="1"/>
    <col min="13564" max="13564" width="7.42578125" style="167" customWidth="1"/>
    <col min="13565" max="13572" width="10.5703125" style="167" customWidth="1"/>
    <col min="13573" max="13817" width="9.140625" style="167"/>
    <col min="13818" max="13818" width="31.42578125" style="167" customWidth="1"/>
    <col min="13819" max="13819" width="9.7109375" style="167" customWidth="1"/>
    <col min="13820" max="13820" width="7.42578125" style="167" customWidth="1"/>
    <col min="13821" max="13828" width="10.5703125" style="167" customWidth="1"/>
    <col min="13829" max="14073" width="9.140625" style="167"/>
    <col min="14074" max="14074" width="31.42578125" style="167" customWidth="1"/>
    <col min="14075" max="14075" width="9.7109375" style="167" customWidth="1"/>
    <col min="14076" max="14076" width="7.42578125" style="167" customWidth="1"/>
    <col min="14077" max="14084" width="10.5703125" style="167" customWidth="1"/>
    <col min="14085" max="14329" width="9.140625" style="167"/>
    <col min="14330" max="14330" width="31.42578125" style="167" customWidth="1"/>
    <col min="14331" max="14331" width="9.7109375" style="167" customWidth="1"/>
    <col min="14332" max="14332" width="7.42578125" style="167" customWidth="1"/>
    <col min="14333" max="14340" width="10.5703125" style="167" customWidth="1"/>
    <col min="14341" max="14585" width="9.140625" style="167"/>
    <col min="14586" max="14586" width="31.42578125" style="167" customWidth="1"/>
    <col min="14587" max="14587" width="9.7109375" style="167" customWidth="1"/>
    <col min="14588" max="14588" width="7.42578125" style="167" customWidth="1"/>
    <col min="14589" max="14596" width="10.5703125" style="167" customWidth="1"/>
    <col min="14597" max="14841" width="9.140625" style="167"/>
    <col min="14842" max="14842" width="31.42578125" style="167" customWidth="1"/>
    <col min="14843" max="14843" width="9.7109375" style="167" customWidth="1"/>
    <col min="14844" max="14844" width="7.42578125" style="167" customWidth="1"/>
    <col min="14845" max="14852" width="10.5703125" style="167" customWidth="1"/>
    <col min="14853" max="15097" width="9.140625" style="167"/>
    <col min="15098" max="15098" width="31.42578125" style="167" customWidth="1"/>
    <col min="15099" max="15099" width="9.7109375" style="167" customWidth="1"/>
    <col min="15100" max="15100" width="7.42578125" style="167" customWidth="1"/>
    <col min="15101" max="15108" width="10.5703125" style="167" customWidth="1"/>
    <col min="15109" max="15353" width="9.140625" style="167"/>
    <col min="15354" max="15354" width="31.42578125" style="167" customWidth="1"/>
    <col min="15355" max="15355" width="9.7109375" style="167" customWidth="1"/>
    <col min="15356" max="15356" width="7.42578125" style="167" customWidth="1"/>
    <col min="15357" max="15364" width="10.5703125" style="167" customWidth="1"/>
    <col min="15365" max="15609" width="9.140625" style="167"/>
    <col min="15610" max="15610" width="31.42578125" style="167" customWidth="1"/>
    <col min="15611" max="15611" width="9.7109375" style="167" customWidth="1"/>
    <col min="15612" max="15612" width="7.42578125" style="167" customWidth="1"/>
    <col min="15613" max="15620" width="10.5703125" style="167" customWidth="1"/>
    <col min="15621" max="15865" width="9.140625" style="167"/>
    <col min="15866" max="15866" width="31.42578125" style="167" customWidth="1"/>
    <col min="15867" max="15867" width="9.7109375" style="167" customWidth="1"/>
    <col min="15868" max="15868" width="7.42578125" style="167" customWidth="1"/>
    <col min="15869" max="15876" width="10.5703125" style="167" customWidth="1"/>
    <col min="15877" max="16121" width="9.140625" style="167"/>
    <col min="16122" max="16122" width="31.42578125" style="167" customWidth="1"/>
    <col min="16123" max="16123" width="9.7109375" style="167" customWidth="1"/>
    <col min="16124" max="16124" width="7.42578125" style="167" customWidth="1"/>
    <col min="16125" max="16132" width="10.5703125" style="167" customWidth="1"/>
    <col min="16133" max="16384" width="9.140625" style="167"/>
  </cols>
  <sheetData>
    <row r="1" spans="1:4" s="168" customFormat="1" ht="50.25" customHeight="1" x14ac:dyDescent="0.25">
      <c r="A1" s="115" t="s">
        <v>0</v>
      </c>
      <c r="B1" s="115" t="s">
        <v>1</v>
      </c>
      <c r="C1" s="115" t="s">
        <v>2</v>
      </c>
      <c r="D1" s="110" t="s">
        <v>168</v>
      </c>
    </row>
    <row r="2" spans="1:4" s="168" customFormat="1" ht="15" customHeight="1" x14ac:dyDescent="0.25">
      <c r="A2" s="48" t="s">
        <v>3</v>
      </c>
      <c r="B2" s="48">
        <v>6137</v>
      </c>
      <c r="C2" s="48">
        <v>1</v>
      </c>
      <c r="D2" s="126"/>
    </row>
    <row r="3" spans="1:4" s="168" customFormat="1" ht="15" customHeight="1" x14ac:dyDescent="0.25">
      <c r="A3" s="48" t="s">
        <v>3</v>
      </c>
      <c r="B3" s="48">
        <v>6137</v>
      </c>
      <c r="C3" s="48">
        <v>2</v>
      </c>
      <c r="D3" s="126"/>
    </row>
    <row r="4" spans="1:4" s="168" customFormat="1" ht="15" customHeight="1" x14ac:dyDescent="0.25">
      <c r="A4" s="48" t="s">
        <v>3</v>
      </c>
      <c r="B4" s="48">
        <v>6137</v>
      </c>
      <c r="C4" s="48">
        <v>3</v>
      </c>
      <c r="D4" s="126"/>
    </row>
    <row r="5" spans="1:4" s="168" customFormat="1" ht="15" customHeight="1" x14ac:dyDescent="0.25">
      <c r="A5" s="48" t="s">
        <v>3</v>
      </c>
      <c r="B5" s="48">
        <v>6137</v>
      </c>
      <c r="C5" s="48">
        <v>4</v>
      </c>
      <c r="D5" s="126"/>
    </row>
    <row r="6" spans="1:4" s="168" customFormat="1" ht="15" customHeight="1" x14ac:dyDescent="0.25">
      <c r="A6" s="170" t="s">
        <v>4</v>
      </c>
      <c r="B6" s="170">
        <v>6705</v>
      </c>
      <c r="C6" s="170">
        <v>4</v>
      </c>
      <c r="D6" s="125"/>
    </row>
    <row r="7" spans="1:4" s="168" customFormat="1" ht="15" customHeight="1" x14ac:dyDescent="0.25">
      <c r="A7" s="48" t="s">
        <v>5</v>
      </c>
      <c r="B7" s="48">
        <v>7336</v>
      </c>
      <c r="C7" s="52" t="s">
        <v>6</v>
      </c>
      <c r="D7" s="126"/>
    </row>
    <row r="8" spans="1:4" s="168" customFormat="1" ht="15" customHeight="1" x14ac:dyDescent="0.25">
      <c r="A8" s="48" t="s">
        <v>5</v>
      </c>
      <c r="B8" s="48">
        <v>7336</v>
      </c>
      <c r="C8" s="52" t="s">
        <v>7</v>
      </c>
      <c r="D8" s="126"/>
    </row>
    <row r="9" spans="1:4" s="168" customFormat="1" ht="15" customHeight="1" x14ac:dyDescent="0.25">
      <c r="A9" s="48" t="s">
        <v>5</v>
      </c>
      <c r="B9" s="48">
        <v>7336</v>
      </c>
      <c r="C9" s="52" t="s">
        <v>8</v>
      </c>
      <c r="D9" s="126"/>
    </row>
    <row r="10" spans="1:4" s="168" customFormat="1" ht="15" customHeight="1" x14ac:dyDescent="0.25">
      <c r="A10" s="48" t="s">
        <v>9</v>
      </c>
      <c r="B10" s="48">
        <v>995</v>
      </c>
      <c r="C10" s="48">
        <v>10</v>
      </c>
      <c r="D10" s="128">
        <v>0</v>
      </c>
    </row>
    <row r="11" spans="1:4" s="168" customFormat="1" ht="15" customHeight="1" x14ac:dyDescent="0.25">
      <c r="A11" s="48" t="s">
        <v>9</v>
      </c>
      <c r="B11" s="48">
        <v>995</v>
      </c>
      <c r="C11" s="48">
        <v>7</v>
      </c>
      <c r="D11" s="128">
        <v>0</v>
      </c>
    </row>
    <row r="12" spans="1:4" s="168" customFormat="1" ht="15" customHeight="1" x14ac:dyDescent="0.25">
      <c r="A12" s="48" t="s">
        <v>9</v>
      </c>
      <c r="B12" s="48">
        <v>995</v>
      </c>
      <c r="C12" s="48">
        <v>8</v>
      </c>
      <c r="D12" s="128">
        <v>0</v>
      </c>
    </row>
    <row r="13" spans="1:4" s="168" customFormat="1" ht="15" customHeight="1" x14ac:dyDescent="0.25">
      <c r="A13" s="48" t="s">
        <v>10</v>
      </c>
      <c r="B13" s="48">
        <v>1011</v>
      </c>
      <c r="C13" s="48">
        <v>2</v>
      </c>
      <c r="D13" s="128">
        <v>0</v>
      </c>
    </row>
    <row r="14" spans="1:4" s="168" customFormat="1" ht="15" customHeight="1" x14ac:dyDescent="0.25">
      <c r="A14" s="48" t="s">
        <v>11</v>
      </c>
      <c r="B14" s="48">
        <v>1001</v>
      </c>
      <c r="C14" s="48">
        <v>1</v>
      </c>
      <c r="D14" s="126"/>
    </row>
    <row r="15" spans="1:4" s="168" customFormat="1" ht="15" customHeight="1" x14ac:dyDescent="0.25">
      <c r="A15" s="48" t="s">
        <v>11</v>
      </c>
      <c r="B15" s="48">
        <v>1001</v>
      </c>
      <c r="C15" s="48">
        <v>2</v>
      </c>
      <c r="D15" s="126"/>
    </row>
    <row r="16" spans="1:4" s="168" customFormat="1" ht="15" customHeight="1" x14ac:dyDescent="0.25">
      <c r="A16" s="48" t="s">
        <v>11</v>
      </c>
      <c r="B16" s="48">
        <v>1001</v>
      </c>
      <c r="C16" s="48">
        <v>4</v>
      </c>
      <c r="D16" s="126"/>
    </row>
    <row r="17" spans="1:4" s="168" customFormat="1" ht="15" customHeight="1" x14ac:dyDescent="0.25">
      <c r="A17" s="48" t="s">
        <v>12</v>
      </c>
      <c r="B17" s="48">
        <v>983</v>
      </c>
      <c r="C17" s="48">
        <v>1</v>
      </c>
      <c r="D17" s="126"/>
    </row>
    <row r="18" spans="1:4" s="168" customFormat="1" ht="15" customHeight="1" x14ac:dyDescent="0.25">
      <c r="A18" s="48" t="s">
        <v>12</v>
      </c>
      <c r="B18" s="48">
        <v>983</v>
      </c>
      <c r="C18" s="48">
        <v>2</v>
      </c>
      <c r="D18" s="126"/>
    </row>
    <row r="19" spans="1:4" s="168" customFormat="1" ht="15" customHeight="1" x14ac:dyDescent="0.25">
      <c r="A19" s="48" t="s">
        <v>12</v>
      </c>
      <c r="B19" s="48">
        <v>983</v>
      </c>
      <c r="C19" s="48">
        <v>3</v>
      </c>
      <c r="D19" s="126"/>
    </row>
    <row r="20" spans="1:4" s="168" customFormat="1" ht="15" customHeight="1" x14ac:dyDescent="0.25">
      <c r="A20" s="48" t="s">
        <v>12</v>
      </c>
      <c r="B20" s="48">
        <v>983</v>
      </c>
      <c r="C20" s="48">
        <v>4</v>
      </c>
      <c r="D20" s="126"/>
    </row>
    <row r="21" spans="1:4" s="168" customFormat="1" ht="15" customHeight="1" x14ac:dyDescent="0.25">
      <c r="A21" s="48" t="s">
        <v>12</v>
      </c>
      <c r="B21" s="48">
        <v>983</v>
      </c>
      <c r="C21" s="48">
        <v>5</v>
      </c>
      <c r="D21" s="126"/>
    </row>
    <row r="22" spans="1:4" s="168" customFormat="1" ht="15" customHeight="1" x14ac:dyDescent="0.25">
      <c r="A22" s="48" t="s">
        <v>12</v>
      </c>
      <c r="B22" s="48">
        <v>983</v>
      </c>
      <c r="C22" s="48">
        <v>6</v>
      </c>
      <c r="D22" s="126"/>
    </row>
    <row r="23" spans="1:4" s="168" customFormat="1" ht="15" customHeight="1" x14ac:dyDescent="0.25">
      <c r="A23" s="170" t="s">
        <v>13</v>
      </c>
      <c r="B23" s="170">
        <v>1004</v>
      </c>
      <c r="C23" s="83" t="s">
        <v>90</v>
      </c>
      <c r="D23" s="127"/>
    </row>
    <row r="24" spans="1:4" s="168" customFormat="1" ht="15" customHeight="1" x14ac:dyDescent="0.25">
      <c r="A24" s="170" t="s">
        <v>13</v>
      </c>
      <c r="B24" s="170">
        <v>1004</v>
      </c>
      <c r="C24" s="83" t="s">
        <v>91</v>
      </c>
      <c r="D24" s="127"/>
    </row>
    <row r="25" spans="1:4" s="168" customFormat="1" ht="15" customHeight="1" x14ac:dyDescent="0.25">
      <c r="A25" s="170" t="s">
        <v>14</v>
      </c>
      <c r="B25" s="170">
        <v>1012</v>
      </c>
      <c r="C25" s="170">
        <v>2</v>
      </c>
      <c r="D25" s="120"/>
    </row>
    <row r="26" spans="1:4" s="168" customFormat="1" ht="15" customHeight="1" x14ac:dyDescent="0.25">
      <c r="A26" s="170" t="s">
        <v>14</v>
      </c>
      <c r="B26" s="170">
        <v>1012</v>
      </c>
      <c r="C26" s="170">
        <v>3</v>
      </c>
      <c r="D26" s="120"/>
    </row>
    <row r="27" spans="1:4" s="168" customFormat="1" ht="15" customHeight="1" x14ac:dyDescent="0.25">
      <c r="A27" s="48" t="s">
        <v>17</v>
      </c>
      <c r="B27" s="48">
        <v>7759</v>
      </c>
      <c r="C27" s="52" t="s">
        <v>18</v>
      </c>
      <c r="D27" s="181"/>
    </row>
    <row r="28" spans="1:4" s="168" customFormat="1" ht="15" customHeight="1" x14ac:dyDescent="0.25">
      <c r="A28" s="48" t="s">
        <v>17</v>
      </c>
      <c r="B28" s="48">
        <v>7759</v>
      </c>
      <c r="C28" s="52" t="s">
        <v>19</v>
      </c>
      <c r="D28" s="128"/>
    </row>
    <row r="29" spans="1:4" s="168" customFormat="1" ht="15" customHeight="1" x14ac:dyDescent="0.25">
      <c r="A29" s="48" t="s">
        <v>17</v>
      </c>
      <c r="B29" s="48">
        <v>7759</v>
      </c>
      <c r="C29" s="52" t="s">
        <v>20</v>
      </c>
      <c r="D29" s="128"/>
    </row>
    <row r="30" spans="1:4" s="168" customFormat="1" ht="15" customHeight="1" x14ac:dyDescent="0.25">
      <c r="A30" s="48" t="s">
        <v>17</v>
      </c>
      <c r="B30" s="48">
        <v>7759</v>
      </c>
      <c r="C30" s="52" t="s">
        <v>21</v>
      </c>
      <c r="D30" s="128"/>
    </row>
    <row r="31" spans="1:4" s="168" customFormat="1" ht="15" customHeight="1" x14ac:dyDescent="0.25">
      <c r="A31" s="48" t="s">
        <v>22</v>
      </c>
      <c r="B31" s="48">
        <v>6113</v>
      </c>
      <c r="C31" s="48">
        <v>1</v>
      </c>
      <c r="D31" s="128"/>
    </row>
    <row r="32" spans="1:4" s="168" customFormat="1" ht="15" customHeight="1" x14ac:dyDescent="0.25">
      <c r="A32" s="48" t="s">
        <v>22</v>
      </c>
      <c r="B32" s="48">
        <v>6113</v>
      </c>
      <c r="C32" s="48">
        <v>2</v>
      </c>
      <c r="D32" s="128"/>
    </row>
    <row r="33" spans="1:4" s="168" customFormat="1" ht="15" customHeight="1" x14ac:dyDescent="0.25">
      <c r="A33" s="48" t="s">
        <v>22</v>
      </c>
      <c r="B33" s="48">
        <v>6113</v>
      </c>
      <c r="C33" s="48">
        <v>3</v>
      </c>
      <c r="D33" s="128"/>
    </row>
    <row r="34" spans="1:4" s="168" customFormat="1" ht="15" customHeight="1" x14ac:dyDescent="0.25">
      <c r="A34" s="48" t="s">
        <v>22</v>
      </c>
      <c r="B34" s="48">
        <v>6113</v>
      </c>
      <c r="C34" s="48">
        <v>4</v>
      </c>
      <c r="D34" s="128"/>
    </row>
    <row r="35" spans="1:4" s="168" customFormat="1" ht="15" customHeight="1" x14ac:dyDescent="0.25">
      <c r="A35" s="48" t="s">
        <v>22</v>
      </c>
      <c r="B35" s="48">
        <v>6113</v>
      </c>
      <c r="C35" s="48">
        <v>5</v>
      </c>
      <c r="D35" s="128"/>
    </row>
    <row r="36" spans="1:4" s="168" customFormat="1" ht="15" customHeight="1" x14ac:dyDescent="0.25">
      <c r="A36" s="48" t="s">
        <v>23</v>
      </c>
      <c r="B36" s="48">
        <v>7763</v>
      </c>
      <c r="C36" s="48">
        <v>1</v>
      </c>
      <c r="D36" s="128"/>
    </row>
    <row r="37" spans="1:4" s="168" customFormat="1" ht="15" customHeight="1" x14ac:dyDescent="0.25">
      <c r="A37" s="48" t="s">
        <v>23</v>
      </c>
      <c r="B37" s="48">
        <v>7763</v>
      </c>
      <c r="C37" s="48">
        <v>2</v>
      </c>
      <c r="D37" s="128"/>
    </row>
    <row r="38" spans="1:4" s="168" customFormat="1" ht="15" customHeight="1" x14ac:dyDescent="0.25">
      <c r="A38" s="48" t="s">
        <v>23</v>
      </c>
      <c r="B38" s="48">
        <v>7763</v>
      </c>
      <c r="C38" s="48">
        <v>3</v>
      </c>
      <c r="D38" s="128"/>
    </row>
    <row r="39" spans="1:4" s="168" customFormat="1" ht="15" customHeight="1" x14ac:dyDescent="0.25">
      <c r="A39" s="48" t="s">
        <v>24</v>
      </c>
      <c r="B39" s="48">
        <v>7948</v>
      </c>
      <c r="C39" s="48">
        <v>1</v>
      </c>
      <c r="D39" s="128"/>
    </row>
    <row r="40" spans="1:4" s="168" customFormat="1" ht="15" customHeight="1" x14ac:dyDescent="0.25">
      <c r="A40" s="48" t="s">
        <v>24</v>
      </c>
      <c r="B40" s="48">
        <v>7948</v>
      </c>
      <c r="C40" s="48">
        <v>2</v>
      </c>
      <c r="D40" s="128"/>
    </row>
    <row r="41" spans="1:4" s="168" customFormat="1" ht="15" customHeight="1" x14ac:dyDescent="0.25">
      <c r="A41" s="48" t="s">
        <v>24</v>
      </c>
      <c r="B41" s="48">
        <v>7948</v>
      </c>
      <c r="C41" s="48">
        <v>3</v>
      </c>
      <c r="D41" s="128"/>
    </row>
    <row r="42" spans="1:4" s="168" customFormat="1" ht="15" customHeight="1" x14ac:dyDescent="0.25">
      <c r="A42" s="48" t="s">
        <v>24</v>
      </c>
      <c r="B42" s="48">
        <v>7948</v>
      </c>
      <c r="C42" s="48">
        <v>4</v>
      </c>
      <c r="D42" s="128"/>
    </row>
    <row r="43" spans="1:4" s="168" customFormat="1" ht="15" customHeight="1" x14ac:dyDescent="0.25">
      <c r="A43" s="48" t="s">
        <v>24</v>
      </c>
      <c r="B43" s="48">
        <v>7948</v>
      </c>
      <c r="C43" s="48">
        <v>5</v>
      </c>
      <c r="D43" s="128"/>
    </row>
    <row r="44" spans="1:4" s="168" customFormat="1" ht="15" customHeight="1" x14ac:dyDescent="0.25">
      <c r="A44" s="48" t="s">
        <v>24</v>
      </c>
      <c r="B44" s="48">
        <v>7948</v>
      </c>
      <c r="C44" s="48">
        <v>6</v>
      </c>
      <c r="D44" s="128"/>
    </row>
    <row r="45" spans="1:4" s="168" customFormat="1" ht="15" customHeight="1" x14ac:dyDescent="0.25">
      <c r="A45" s="170" t="s">
        <v>132</v>
      </c>
      <c r="B45" s="170">
        <v>991</v>
      </c>
      <c r="C45" s="169" t="s">
        <v>18</v>
      </c>
      <c r="D45" s="128"/>
    </row>
    <row r="46" spans="1:4" s="168" customFormat="1" ht="15" customHeight="1" x14ac:dyDescent="0.25">
      <c r="A46" s="170" t="s">
        <v>132</v>
      </c>
      <c r="B46" s="170">
        <v>991</v>
      </c>
      <c r="C46" s="169" t="s">
        <v>19</v>
      </c>
      <c r="D46" s="128"/>
    </row>
    <row r="47" spans="1:4" s="168" customFormat="1" ht="15" customHeight="1" x14ac:dyDescent="0.25">
      <c r="A47" s="48" t="s">
        <v>133</v>
      </c>
      <c r="B47" s="48">
        <v>990</v>
      </c>
      <c r="C47" s="48">
        <v>50</v>
      </c>
      <c r="D47" s="128"/>
    </row>
    <row r="48" spans="1:4" s="168" customFormat="1" ht="15" customHeight="1" x14ac:dyDescent="0.25">
      <c r="A48" s="48" t="s">
        <v>133</v>
      </c>
      <c r="B48" s="48">
        <v>990</v>
      </c>
      <c r="C48" s="48">
        <v>60</v>
      </c>
      <c r="D48" s="128"/>
    </row>
    <row r="49" spans="1:4" s="168" customFormat="1" ht="15" customHeight="1" x14ac:dyDescent="0.25">
      <c r="A49" s="48" t="s">
        <v>133</v>
      </c>
      <c r="B49" s="48">
        <v>990</v>
      </c>
      <c r="C49" s="48">
        <v>70</v>
      </c>
      <c r="D49" s="128"/>
    </row>
    <row r="50" spans="1:4" s="168" customFormat="1" ht="15" customHeight="1" x14ac:dyDescent="0.25">
      <c r="A50" s="48" t="s">
        <v>133</v>
      </c>
      <c r="B50" s="48">
        <v>990</v>
      </c>
      <c r="C50" s="52" t="s">
        <v>21</v>
      </c>
      <c r="D50" s="128"/>
    </row>
    <row r="51" spans="1:4" s="168" customFormat="1" ht="15" customHeight="1" x14ac:dyDescent="0.25">
      <c r="A51" s="48" t="s">
        <v>133</v>
      </c>
      <c r="B51" s="48">
        <v>990</v>
      </c>
      <c r="C51" s="52" t="s">
        <v>25</v>
      </c>
      <c r="D51" s="128"/>
    </row>
    <row r="52" spans="1:4" s="168" customFormat="1" ht="15" customHeight="1" x14ac:dyDescent="0.25">
      <c r="A52" s="48" t="s">
        <v>133</v>
      </c>
      <c r="B52" s="48">
        <v>990</v>
      </c>
      <c r="C52" s="52" t="s">
        <v>26</v>
      </c>
      <c r="D52" s="128"/>
    </row>
    <row r="53" spans="1:4" s="168" customFormat="1" ht="15" customHeight="1" x14ac:dyDescent="0.25">
      <c r="A53" s="170" t="s">
        <v>134</v>
      </c>
      <c r="B53" s="170">
        <v>994</v>
      </c>
      <c r="C53" s="170">
        <v>1</v>
      </c>
      <c r="D53" s="120"/>
    </row>
    <row r="54" spans="1:4" s="168" customFormat="1" ht="15" customHeight="1" x14ac:dyDescent="0.25">
      <c r="A54" s="170" t="s">
        <v>134</v>
      </c>
      <c r="B54" s="170">
        <v>994</v>
      </c>
      <c r="C54" s="170">
        <v>2</v>
      </c>
      <c r="D54" s="120"/>
    </row>
    <row r="55" spans="1:4" s="168" customFormat="1" ht="15" customHeight="1" x14ac:dyDescent="0.25">
      <c r="A55" s="170" t="s">
        <v>134</v>
      </c>
      <c r="B55" s="170">
        <v>994</v>
      </c>
      <c r="C55" s="170">
        <v>3</v>
      </c>
      <c r="D55" s="120"/>
    </row>
    <row r="56" spans="1:4" s="168" customFormat="1" ht="15" customHeight="1" x14ac:dyDescent="0.25">
      <c r="A56" s="170" t="s">
        <v>134</v>
      </c>
      <c r="B56" s="170">
        <v>994</v>
      </c>
      <c r="C56" s="170">
        <v>4</v>
      </c>
      <c r="D56" s="120"/>
    </row>
    <row r="57" spans="1:4" s="168" customFormat="1" ht="15" customHeight="1" x14ac:dyDescent="0.25">
      <c r="A57" s="48" t="s">
        <v>27</v>
      </c>
      <c r="B57" s="48">
        <v>55502</v>
      </c>
      <c r="C57" s="48">
        <v>1</v>
      </c>
      <c r="D57" s="128"/>
    </row>
    <row r="58" spans="1:4" s="168" customFormat="1" ht="15" customHeight="1" x14ac:dyDescent="0.25">
      <c r="A58" s="48" t="s">
        <v>27</v>
      </c>
      <c r="B58" s="48">
        <v>55502</v>
      </c>
      <c r="C58" s="48">
        <v>2</v>
      </c>
      <c r="D58" s="128"/>
    </row>
    <row r="59" spans="1:4" s="168" customFormat="1" ht="15" customHeight="1" x14ac:dyDescent="0.25">
      <c r="A59" s="48" t="s">
        <v>27</v>
      </c>
      <c r="B59" s="48">
        <v>55502</v>
      </c>
      <c r="C59" s="48">
        <v>3</v>
      </c>
      <c r="D59" s="128"/>
    </row>
    <row r="60" spans="1:4" s="168" customFormat="1" ht="15" customHeight="1" x14ac:dyDescent="0.25">
      <c r="A60" s="48" t="s">
        <v>27</v>
      </c>
      <c r="B60" s="48">
        <v>55502</v>
      </c>
      <c r="C60" s="48">
        <v>4</v>
      </c>
      <c r="D60" s="128"/>
    </row>
    <row r="61" spans="1:4" s="168" customFormat="1" ht="15" customHeight="1" x14ac:dyDescent="0.25">
      <c r="A61" s="48" t="s">
        <v>28</v>
      </c>
      <c r="B61" s="48">
        <v>6213</v>
      </c>
      <c r="C61" s="52" t="s">
        <v>15</v>
      </c>
      <c r="D61" s="128"/>
    </row>
    <row r="62" spans="1:4" s="168" customFormat="1" ht="15" customHeight="1" x14ac:dyDescent="0.25">
      <c r="A62" s="48" t="s">
        <v>28</v>
      </c>
      <c r="B62" s="48">
        <v>6213</v>
      </c>
      <c r="C62" s="52" t="s">
        <v>16</v>
      </c>
      <c r="D62" s="128"/>
    </row>
    <row r="63" spans="1:4" s="168" customFormat="1" ht="15" customHeight="1" x14ac:dyDescent="0.25">
      <c r="A63" s="48" t="s">
        <v>29</v>
      </c>
      <c r="B63" s="48">
        <v>997</v>
      </c>
      <c r="C63" s="48">
        <v>12</v>
      </c>
      <c r="D63" s="128"/>
    </row>
    <row r="64" spans="1:4" s="168" customFormat="1" ht="15" customHeight="1" x14ac:dyDescent="0.25">
      <c r="A64" s="48" t="s">
        <v>30</v>
      </c>
      <c r="B64" s="48">
        <v>55229</v>
      </c>
      <c r="C64" s="52" t="s">
        <v>31</v>
      </c>
      <c r="D64" s="128"/>
    </row>
    <row r="65" spans="1:4" s="168" customFormat="1" ht="15" customHeight="1" x14ac:dyDescent="0.25">
      <c r="A65" s="48" t="s">
        <v>30</v>
      </c>
      <c r="B65" s="48">
        <v>55229</v>
      </c>
      <c r="C65" s="52" t="s">
        <v>32</v>
      </c>
      <c r="D65" s="128"/>
    </row>
    <row r="66" spans="1:4" s="168" customFormat="1" ht="15" customHeight="1" x14ac:dyDescent="0.25">
      <c r="A66" s="48" t="s">
        <v>30</v>
      </c>
      <c r="B66" s="48">
        <v>55229</v>
      </c>
      <c r="C66" s="52" t="s">
        <v>33</v>
      </c>
      <c r="D66" s="128"/>
    </row>
    <row r="67" spans="1:4" s="168" customFormat="1" ht="15" customHeight="1" x14ac:dyDescent="0.25">
      <c r="A67" s="48" t="s">
        <v>30</v>
      </c>
      <c r="B67" s="48">
        <v>55229</v>
      </c>
      <c r="C67" s="52" t="s">
        <v>34</v>
      </c>
      <c r="D67" s="128"/>
    </row>
    <row r="68" spans="1:4" s="168" customFormat="1" ht="15" customHeight="1" x14ac:dyDescent="0.25">
      <c r="A68" s="48" t="s">
        <v>30</v>
      </c>
      <c r="B68" s="48">
        <v>55229</v>
      </c>
      <c r="C68" s="52" t="s">
        <v>35</v>
      </c>
      <c r="D68" s="128"/>
    </row>
    <row r="69" spans="1:4" s="168" customFormat="1" ht="15" customHeight="1" x14ac:dyDescent="0.25">
      <c r="A69" s="48" t="s">
        <v>30</v>
      </c>
      <c r="B69" s="48">
        <v>55229</v>
      </c>
      <c r="C69" s="52" t="s">
        <v>36</v>
      </c>
      <c r="D69" s="128"/>
    </row>
    <row r="70" spans="1:4" s="168" customFormat="1" ht="15" customHeight="1" x14ac:dyDescent="0.25">
      <c r="A70" s="48" t="s">
        <v>30</v>
      </c>
      <c r="B70" s="48">
        <v>55229</v>
      </c>
      <c r="C70" s="52" t="s">
        <v>37</v>
      </c>
      <c r="D70" s="128"/>
    </row>
    <row r="71" spans="1:4" s="168" customFormat="1" ht="15" customHeight="1" x14ac:dyDescent="0.25">
      <c r="A71" s="48" t="s">
        <v>30</v>
      </c>
      <c r="B71" s="48">
        <v>55229</v>
      </c>
      <c r="C71" s="52" t="s">
        <v>38</v>
      </c>
      <c r="D71" s="128"/>
    </row>
    <row r="72" spans="1:4" s="168" customFormat="1" ht="15" customHeight="1" x14ac:dyDescent="0.25">
      <c r="A72" s="170" t="s">
        <v>39</v>
      </c>
      <c r="B72" s="170">
        <v>1007</v>
      </c>
      <c r="C72" s="169" t="s">
        <v>40</v>
      </c>
      <c r="D72" s="120"/>
    </row>
    <row r="73" spans="1:4" s="168" customFormat="1" ht="15" customHeight="1" x14ac:dyDescent="0.25">
      <c r="A73" s="170" t="s">
        <v>39</v>
      </c>
      <c r="B73" s="170">
        <v>1007</v>
      </c>
      <c r="C73" s="169" t="s">
        <v>41</v>
      </c>
      <c r="D73" s="120"/>
    </row>
    <row r="74" spans="1:4" s="168" customFormat="1" ht="15" customHeight="1" x14ac:dyDescent="0.25">
      <c r="A74" s="170" t="s">
        <v>39</v>
      </c>
      <c r="B74" s="170">
        <v>1007</v>
      </c>
      <c r="C74" s="169" t="s">
        <v>42</v>
      </c>
      <c r="D74" s="120"/>
    </row>
    <row r="75" spans="1:4" s="168" customFormat="1" ht="15" customHeight="1" x14ac:dyDescent="0.25">
      <c r="A75" s="170" t="s">
        <v>43</v>
      </c>
      <c r="B75" s="170">
        <v>1008</v>
      </c>
      <c r="C75" s="170">
        <v>2</v>
      </c>
      <c r="D75" s="120"/>
    </row>
    <row r="76" spans="1:4" s="168" customFormat="1" ht="15" customHeight="1" x14ac:dyDescent="0.25">
      <c r="A76" s="170" t="s">
        <v>43</v>
      </c>
      <c r="B76" s="170">
        <v>1008</v>
      </c>
      <c r="C76" s="170">
        <v>4</v>
      </c>
      <c r="D76" s="120"/>
    </row>
    <row r="77" spans="1:4" s="168" customFormat="1" ht="15" customHeight="1" x14ac:dyDescent="0.25">
      <c r="A77" s="170" t="s">
        <v>44</v>
      </c>
      <c r="B77" s="170">
        <v>6085</v>
      </c>
      <c r="C77" s="48">
        <v>14</v>
      </c>
      <c r="D77" s="128"/>
    </row>
    <row r="78" spans="1:4" s="168" customFormat="1" ht="15" customHeight="1" x14ac:dyDescent="0.25">
      <c r="A78" s="48" t="s">
        <v>44</v>
      </c>
      <c r="B78" s="48">
        <v>6085</v>
      </c>
      <c r="C78" s="48">
        <v>15</v>
      </c>
      <c r="D78" s="128"/>
    </row>
    <row r="79" spans="1:4" s="168" customFormat="1" ht="15" customHeight="1" x14ac:dyDescent="0.25">
      <c r="A79" s="48" t="s">
        <v>44</v>
      </c>
      <c r="B79" s="48">
        <v>6085</v>
      </c>
      <c r="C79" s="52" t="s">
        <v>45</v>
      </c>
      <c r="D79" s="128"/>
    </row>
    <row r="80" spans="1:4" s="168" customFormat="1" ht="15" customHeight="1" x14ac:dyDescent="0.25">
      <c r="A80" s="48" t="s">
        <v>44</v>
      </c>
      <c r="B80" s="48">
        <v>6085</v>
      </c>
      <c r="C80" s="52" t="s">
        <v>46</v>
      </c>
      <c r="D80" s="128"/>
    </row>
    <row r="81" spans="1:4" s="168" customFormat="1" ht="15" customHeight="1" x14ac:dyDescent="0.25">
      <c r="A81" s="48" t="s">
        <v>44</v>
      </c>
      <c r="B81" s="48">
        <v>6085</v>
      </c>
      <c r="C81" s="48">
        <v>17</v>
      </c>
      <c r="D81" s="128"/>
    </row>
    <row r="82" spans="1:4" s="168" customFormat="1" ht="15" customHeight="1" x14ac:dyDescent="0.25">
      <c r="A82" s="48" t="s">
        <v>44</v>
      </c>
      <c r="B82" s="48">
        <v>6085</v>
      </c>
      <c r="C82" s="48">
        <v>18</v>
      </c>
      <c r="D82" s="128"/>
    </row>
    <row r="83" spans="1:4" s="168" customFormat="1" ht="15" customHeight="1" x14ac:dyDescent="0.25">
      <c r="A83" s="48" t="s">
        <v>47</v>
      </c>
      <c r="B83" s="48">
        <v>7335</v>
      </c>
      <c r="C83" s="52" t="s">
        <v>48</v>
      </c>
      <c r="D83" s="128"/>
    </row>
    <row r="84" spans="1:4" s="168" customFormat="1" ht="15" customHeight="1" x14ac:dyDescent="0.25">
      <c r="A84" s="48" t="s">
        <v>47</v>
      </c>
      <c r="B84" s="48">
        <v>7335</v>
      </c>
      <c r="C84" s="52" t="s">
        <v>49</v>
      </c>
      <c r="D84" s="128"/>
    </row>
    <row r="85" spans="1:4" s="168" customFormat="1" ht="15" customHeight="1" x14ac:dyDescent="0.25">
      <c r="A85" s="48" t="s">
        <v>50</v>
      </c>
      <c r="B85" s="48">
        <v>6166</v>
      </c>
      <c r="C85" s="52" t="s">
        <v>51</v>
      </c>
      <c r="D85" s="128"/>
    </row>
    <row r="86" spans="1:4" s="168" customFormat="1" ht="15" customHeight="1" x14ac:dyDescent="0.25">
      <c r="A86" s="48" t="s">
        <v>50</v>
      </c>
      <c r="B86" s="48">
        <v>6166</v>
      </c>
      <c r="C86" s="52" t="s">
        <v>52</v>
      </c>
      <c r="D86" s="128"/>
    </row>
    <row r="87" spans="1:4" s="168" customFormat="1" ht="15" customHeight="1" x14ac:dyDescent="0.25">
      <c r="A87" s="171" t="s">
        <v>161</v>
      </c>
      <c r="B87" s="171">
        <v>57794</v>
      </c>
      <c r="C87" s="106" t="s">
        <v>162</v>
      </c>
      <c r="D87" s="128"/>
    </row>
    <row r="88" spans="1:4" s="168" customFormat="1" ht="15" customHeight="1" x14ac:dyDescent="0.25">
      <c r="A88" s="171" t="s">
        <v>161</v>
      </c>
      <c r="B88" s="171">
        <v>57794</v>
      </c>
      <c r="C88" s="106" t="s">
        <v>163</v>
      </c>
      <c r="D88" s="128"/>
    </row>
    <row r="89" spans="1:4" s="168" customFormat="1" ht="15" customHeight="1" x14ac:dyDescent="0.25">
      <c r="A89" s="48" t="s">
        <v>53</v>
      </c>
      <c r="B89" s="48">
        <v>55364</v>
      </c>
      <c r="C89" s="52" t="s">
        <v>54</v>
      </c>
      <c r="D89" s="128"/>
    </row>
    <row r="90" spans="1:4" s="168" customFormat="1" ht="15" customHeight="1" x14ac:dyDescent="0.25">
      <c r="A90" s="48" t="s">
        <v>53</v>
      </c>
      <c r="B90" s="48">
        <v>55364</v>
      </c>
      <c r="C90" s="52" t="s">
        <v>55</v>
      </c>
      <c r="D90" s="128"/>
    </row>
    <row r="91" spans="1:4" s="168" customFormat="1" ht="15" customHeight="1" x14ac:dyDescent="0.25">
      <c r="A91" s="48" t="s">
        <v>135</v>
      </c>
      <c r="B91" s="170">
        <v>55111</v>
      </c>
      <c r="C91" s="170">
        <v>1</v>
      </c>
      <c r="D91" s="125"/>
    </row>
    <row r="92" spans="1:4" s="168" customFormat="1" ht="15" customHeight="1" x14ac:dyDescent="0.25">
      <c r="A92" s="48" t="s">
        <v>135</v>
      </c>
      <c r="B92" s="170">
        <v>55111</v>
      </c>
      <c r="C92" s="170">
        <v>2</v>
      </c>
      <c r="D92" s="125"/>
    </row>
    <row r="93" spans="1:4" s="168" customFormat="1" ht="15" customHeight="1" x14ac:dyDescent="0.25">
      <c r="A93" s="48" t="s">
        <v>135</v>
      </c>
      <c r="B93" s="170">
        <v>55111</v>
      </c>
      <c r="C93" s="170">
        <v>3</v>
      </c>
      <c r="D93" s="125"/>
    </row>
    <row r="94" spans="1:4" s="168" customFormat="1" ht="15" customHeight="1" x14ac:dyDescent="0.25">
      <c r="A94" s="48" t="s">
        <v>135</v>
      </c>
      <c r="B94" s="170">
        <v>55111</v>
      </c>
      <c r="C94" s="170">
        <v>4</v>
      </c>
      <c r="D94" s="125"/>
    </row>
    <row r="95" spans="1:4" s="168" customFormat="1" ht="15" customHeight="1" x14ac:dyDescent="0.25">
      <c r="A95" s="48" t="s">
        <v>135</v>
      </c>
      <c r="B95" s="170">
        <v>55111</v>
      </c>
      <c r="C95" s="170">
        <v>5</v>
      </c>
      <c r="D95" s="125"/>
    </row>
    <row r="96" spans="1:4" s="168" customFormat="1" ht="15" customHeight="1" x14ac:dyDescent="0.25">
      <c r="A96" s="48" t="s">
        <v>135</v>
      </c>
      <c r="B96" s="170">
        <v>55111</v>
      </c>
      <c r="C96" s="170">
        <v>6</v>
      </c>
      <c r="D96" s="125"/>
    </row>
    <row r="97" spans="1:4" s="168" customFormat="1" ht="15" customHeight="1" x14ac:dyDescent="0.25">
      <c r="A97" s="48" t="s">
        <v>135</v>
      </c>
      <c r="B97" s="170">
        <v>55111</v>
      </c>
      <c r="C97" s="170">
        <v>7</v>
      </c>
      <c r="D97" s="125"/>
    </row>
    <row r="98" spans="1:4" s="168" customFormat="1" ht="15" customHeight="1" x14ac:dyDescent="0.25">
      <c r="A98" s="48" t="s">
        <v>135</v>
      </c>
      <c r="B98" s="170">
        <v>55111</v>
      </c>
      <c r="C98" s="170">
        <v>8</v>
      </c>
      <c r="D98" s="125"/>
    </row>
    <row r="99" spans="1:4" s="168" customFormat="1" ht="15" customHeight="1" x14ac:dyDescent="0.25">
      <c r="A99" s="48" t="s">
        <v>56</v>
      </c>
      <c r="B99" s="170">
        <v>57842</v>
      </c>
      <c r="C99" s="48">
        <v>1</v>
      </c>
      <c r="D99" s="128"/>
    </row>
    <row r="100" spans="1:4" s="168" customFormat="1" ht="15" customHeight="1" x14ac:dyDescent="0.25">
      <c r="A100" s="48" t="s">
        <v>57</v>
      </c>
      <c r="B100" s="48">
        <v>55224</v>
      </c>
      <c r="C100" s="52" t="s">
        <v>58</v>
      </c>
      <c r="D100" s="128"/>
    </row>
    <row r="101" spans="1:4" s="168" customFormat="1" ht="15" customHeight="1" x14ac:dyDescent="0.25">
      <c r="A101" s="48" t="s">
        <v>57</v>
      </c>
      <c r="B101" s="48">
        <v>55224</v>
      </c>
      <c r="C101" s="52" t="s">
        <v>59</v>
      </c>
      <c r="D101" s="128"/>
    </row>
    <row r="102" spans="1:4" s="168" customFormat="1" ht="15" customHeight="1" x14ac:dyDescent="0.25">
      <c r="A102" s="48" t="s">
        <v>57</v>
      </c>
      <c r="B102" s="48">
        <v>55224</v>
      </c>
      <c r="C102" s="52" t="s">
        <v>60</v>
      </c>
      <c r="D102" s="128"/>
    </row>
    <row r="103" spans="1:4" s="168" customFormat="1" ht="15" customHeight="1" x14ac:dyDescent="0.25">
      <c r="A103" s="48" t="s">
        <v>57</v>
      </c>
      <c r="B103" s="48">
        <v>55224</v>
      </c>
      <c r="C103" s="52" t="s">
        <v>61</v>
      </c>
      <c r="D103" s="128"/>
    </row>
    <row r="104" spans="1:4" s="168" customFormat="1" ht="15" customHeight="1" x14ac:dyDescent="0.25">
      <c r="A104" s="48" t="s">
        <v>62</v>
      </c>
      <c r="B104" s="48">
        <v>1040</v>
      </c>
      <c r="C104" s="48">
        <v>1</v>
      </c>
      <c r="D104" s="128"/>
    </row>
    <row r="105" spans="1:4" s="168" customFormat="1" ht="15" customHeight="1" x14ac:dyDescent="0.25">
      <c r="A105" s="48" t="s">
        <v>62</v>
      </c>
      <c r="B105" s="48">
        <v>1040</v>
      </c>
      <c r="C105" s="48">
        <v>2</v>
      </c>
      <c r="D105" s="128"/>
    </row>
    <row r="106" spans="1:4" s="168" customFormat="1" ht="15" customHeight="1" x14ac:dyDescent="0.25">
      <c r="A106" s="79" t="s">
        <v>64</v>
      </c>
      <c r="B106" s="79">
        <v>55259</v>
      </c>
      <c r="C106" s="80" t="s">
        <v>65</v>
      </c>
      <c r="D106" s="127"/>
    </row>
    <row r="107" spans="1:4" s="168" customFormat="1" ht="15" customHeight="1" x14ac:dyDescent="0.25">
      <c r="A107" s="79" t="s">
        <v>64</v>
      </c>
      <c r="B107" s="79">
        <v>55259</v>
      </c>
      <c r="C107" s="80" t="s">
        <v>66</v>
      </c>
      <c r="D107" s="127"/>
    </row>
    <row r="108" spans="1:4" s="168" customFormat="1" ht="15" customHeight="1" x14ac:dyDescent="0.25">
      <c r="A108" s="16" t="s">
        <v>63</v>
      </c>
      <c r="B108" s="48">
        <v>55148</v>
      </c>
      <c r="C108" s="48">
        <v>1</v>
      </c>
      <c r="D108" s="128"/>
    </row>
    <row r="109" spans="1:4" s="168" customFormat="1" ht="15" customHeight="1" x14ac:dyDescent="0.25">
      <c r="A109" s="48" t="s">
        <v>63</v>
      </c>
      <c r="B109" s="48">
        <v>55148</v>
      </c>
      <c r="C109" s="48">
        <v>2</v>
      </c>
      <c r="D109" s="128"/>
    </row>
    <row r="110" spans="1:4" ht="15" customHeight="1" x14ac:dyDescent="0.25">
      <c r="A110" s="48" t="s">
        <v>63</v>
      </c>
      <c r="B110" s="48">
        <v>55148</v>
      </c>
      <c r="C110" s="48">
        <v>3</v>
      </c>
      <c r="D110" s="126"/>
    </row>
    <row r="111" spans="1:4" ht="15" customHeight="1" x14ac:dyDescent="0.25">
      <c r="A111" s="48" t="s">
        <v>63</v>
      </c>
      <c r="B111" s="48">
        <v>55148</v>
      </c>
      <c r="C111" s="48">
        <v>4</v>
      </c>
      <c r="D111" s="126"/>
    </row>
    <row r="112" spans="1:4" x14ac:dyDescent="0.25">
      <c r="A112" s="12"/>
    </row>
    <row r="113" spans="1:1" x14ac:dyDescent="0.25">
      <c r="A113" s="33"/>
    </row>
    <row r="114" spans="1:1" x14ac:dyDescent="0.25">
      <c r="A114" s="33"/>
    </row>
    <row r="115" spans="1:1" x14ac:dyDescent="0.25">
      <c r="A115" s="95"/>
    </row>
    <row r="116" spans="1:1" x14ac:dyDescent="0.25">
      <c r="A116" s="95"/>
    </row>
  </sheetData>
  <pageMargins left="0.7" right="0.7" top="0.75" bottom="0.75" header="0.3" footer="0.3"/>
  <pageSetup scale="78" orientation="landscape" r:id="rId1"/>
  <headerFooter alignWithMargins="0"/>
  <rowBreaks count="1" manualBreakCount="1">
    <brk id="56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1427E8B7EAF049B2C4E1D9F977CE73" ma:contentTypeVersion="12" ma:contentTypeDescription="Create a new document." ma:contentTypeScope="" ma:versionID="9468b37d612dc41f8c89892fb8af5f78">
  <xsd:schema xmlns:xsd="http://www.w3.org/2001/XMLSchema" xmlns:xs="http://www.w3.org/2001/XMLSchema" xmlns:p="http://schemas.microsoft.com/office/2006/metadata/properties" xmlns:ns1="http://schemas.microsoft.com/sharepoint/v3" xmlns:ns3="2231ec0d-190e-4ebf-88d4-6a0f7690621d" xmlns:ns4="d18986ae-82f2-4ea0-a1ec-748ed1d0afb4" targetNamespace="http://schemas.microsoft.com/office/2006/metadata/properties" ma:root="true" ma:fieldsID="13843874320d4101e04dbc87d49925b5" ns1:_="" ns3:_="" ns4:_="">
    <xsd:import namespace="http://schemas.microsoft.com/sharepoint/v3"/>
    <xsd:import namespace="2231ec0d-190e-4ebf-88d4-6a0f7690621d"/>
    <xsd:import namespace="d18986ae-82f2-4ea0-a1ec-748ed1d0afb4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31ec0d-190e-4ebf-88d4-6a0f769062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8986ae-82f2-4ea0-a1ec-748ed1d0afb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EDA9B02-EF1A-43B5-8ECB-75FB1D2418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7B68D-2E2A-40E7-819A-48EDB6188E5F}">
  <ds:schemaRefs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documentManagement/types"/>
    <ds:schemaRef ds:uri="2231ec0d-190e-4ebf-88d4-6a0f7690621d"/>
    <ds:schemaRef ds:uri="http://purl.org/dc/elements/1.1/"/>
    <ds:schemaRef ds:uri="http://purl.org/dc/dcmitype/"/>
    <ds:schemaRef ds:uri="http://schemas.openxmlformats.org/package/2006/metadata/core-properties"/>
    <ds:schemaRef ds:uri="d18986ae-82f2-4ea0-a1ec-748ed1d0afb4"/>
    <ds:schemaRef ds:uri="http://schemas.microsoft.com/sharepoint/v3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09AA9BF0-7752-4DAE-B4A3-D17E7B8C79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2231ec0d-190e-4ebf-88d4-6a0f7690621d"/>
    <ds:schemaRef ds:uri="d18986ae-82f2-4ea0-a1ec-748ed1d0af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Summary Sheet</vt:lpstr>
      <vt:lpstr>SO2 2025-26 Annual Allocations</vt:lpstr>
      <vt:lpstr>NOx 2025-26 Annual Allocations</vt:lpstr>
      <vt:lpstr>Annual Heat Inputs</vt:lpstr>
      <vt:lpstr>SO2 Annual Emissions</vt:lpstr>
      <vt:lpstr>NOx Annual Emissions</vt:lpstr>
      <vt:lpstr>Annual SO2 Consent Decree Caps </vt:lpstr>
      <vt:lpstr>Annual NOx Consent Decree Caps </vt:lpstr>
      <vt:lpstr> Retirement Adjustments</vt:lpstr>
      <vt:lpstr>'Annual Heat Inputs'!Print_Area</vt:lpstr>
      <vt:lpstr>'Annual NOx Consent Decree Caps '!Print_Area</vt:lpstr>
      <vt:lpstr>'Annual SO2 Consent Decree Caps '!Print_Area</vt:lpstr>
      <vt:lpstr>'NOx Annual Emissions'!Print_Area</vt:lpstr>
      <vt:lpstr>'SO2 2025-26 Annual Allocations'!Print_Area</vt:lpstr>
      <vt:lpstr>'SO2 Annual Emissions'!Print_Area</vt:lpstr>
      <vt:lpstr>'Summary Sheet'!Print_Area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Boling, Jean</dc:creator>
  <cp:lastModifiedBy>Jean Boling</cp:lastModifiedBy>
  <cp:lastPrinted>2019-03-11T13:02:29Z</cp:lastPrinted>
  <dcterms:created xsi:type="dcterms:W3CDTF">2016-09-01T12:26:01Z</dcterms:created>
  <dcterms:modified xsi:type="dcterms:W3CDTF">2021-06-02T12:32:39Z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0x010100681427E8B7EAF049B2C4E1D9F977CE73</vt:lpwstr>
  </property>
</Properties>
</file>