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https://ingov.sharepoint.com/sites/IDEMOAQ/ctap_models/Calculations/"/>
    </mc:Choice>
  </mc:AlternateContent>
  <xr:revisionPtr revIDLastSave="0" documentId="13_ncr:1_{2E74FB83-55F3-4499-8571-523D5CE8E26E}" xr6:coauthVersionLast="47" xr6:coauthVersionMax="47" xr10:uidLastSave="{00000000-0000-0000-0000-000000000000}"/>
  <bookViews>
    <workbookView xWindow="-24120" yWindow="-120" windowWidth="24240" windowHeight="17640" xr2:uid="{00000000-000D-0000-FFFF-FFFF00000000}"/>
  </bookViews>
  <sheets>
    <sheet name="Non-Open Moldin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" i="1" l="1"/>
  <c r="H23" i="1"/>
  <c r="J23" i="1" s="1"/>
  <c r="K22" i="1"/>
  <c r="H22" i="1"/>
  <c r="J22" i="1" s="1"/>
  <c r="K21" i="1"/>
  <c r="H21" i="1"/>
  <c r="J21" i="1" s="1"/>
  <c r="I21" i="1" l="1"/>
  <c r="I22" i="1"/>
  <c r="I23" i="1"/>
  <c r="K19" i="1" l="1"/>
  <c r="K20" i="1"/>
  <c r="K24" i="1"/>
  <c r="K25" i="1"/>
  <c r="K26" i="1"/>
  <c r="H19" i="1"/>
  <c r="I19" i="1" s="1"/>
  <c r="H20" i="1"/>
  <c r="J20" i="1" s="1"/>
  <c r="H24" i="1"/>
  <c r="J24" i="1" s="1"/>
  <c r="H25" i="1"/>
  <c r="J25" i="1" s="1"/>
  <c r="H26" i="1"/>
  <c r="I26" i="1" s="1"/>
  <c r="I24" i="1" l="1"/>
  <c r="I20" i="1"/>
  <c r="J19" i="1"/>
  <c r="J26" i="1"/>
  <c r="K27" i="1"/>
  <c r="H27" i="1"/>
  <c r="I25" i="1"/>
  <c r="I27" i="1" l="1"/>
  <c r="J27" i="1"/>
</calcChain>
</file>

<file path=xl/sharedStrings.xml><?xml version="1.0" encoding="utf-8"?>
<sst xmlns="http://schemas.openxmlformats.org/spreadsheetml/2006/main" count="32" uniqueCount="32">
  <si>
    <t>Non-Open Molding Operations*</t>
  </si>
  <si>
    <t>Material</t>
  </si>
  <si>
    <t>Weight % Monomer</t>
  </si>
  <si>
    <t>Transfer Efficiency (%)</t>
  </si>
  <si>
    <t xml:space="preserve"> </t>
  </si>
  <si>
    <t>Totals:</t>
  </si>
  <si>
    <t>Assume all of the monomer is styrene.</t>
  </si>
  <si>
    <t>Methodology</t>
  </si>
  <si>
    <t>*Non-Open Molding Operations include the following:  continuous lamination, pultrusion, marble casting, and closed molding.</t>
  </si>
  <si>
    <t>Emission Factor (weight % of starting monomer emitted)**</t>
  </si>
  <si>
    <t xml:space="preserve">   Emission Factors for Continuous Lamination and Pultrusion are 7% for NVS and 5% for VS.</t>
  </si>
  <si>
    <t xml:space="preserve">   Emission Factors for Marble Casting and Closed Molding are 3% for NVS and 2% for VS.</t>
  </si>
  <si>
    <t xml:space="preserve">   NVS = nonvapor-suppressed </t>
  </si>
  <si>
    <t xml:space="preserve">   VS = vapor-suppressed</t>
  </si>
  <si>
    <t>For all open molding fiberglass operations, use the the spreadsheet for Fiberglass Open Molding Resin and Gel Using UEF.</t>
  </si>
  <si>
    <t>Maximum Capacity (units/hour)</t>
  </si>
  <si>
    <t>Density of Resin (lbs/gal)</t>
  </si>
  <si>
    <t>Maximum Resin Usage Rate (gal/unit)</t>
  </si>
  <si>
    <t>PTE of PM (tons/year)</t>
  </si>
  <si>
    <t>PTE of VOC (lbs/hour) = Maximum Capacity (units/hr) * Density of Resin (lbs/gal) * Maximum Resin Usage (gal/unit) * Weight % of Monomer * Emission Factor (weight % of starting monomer emitted)</t>
  </si>
  <si>
    <t>PTE of VOC (lbs/hour)</t>
  </si>
  <si>
    <t>PTE of VOC (lbs/day)</t>
  </si>
  <si>
    <t>PTE of VOC (tons/year)</t>
  </si>
  <si>
    <t>PTE of PM (tons/year) = Maximum Capacity (units/hour) * Density of Resin (lbs/gal) * Maximum Resin Usage (gal/unit) * (1 - Weight % Monomer) * (1 - Transfer efficiency) * (8760 hours/year) * (1 ton/2000 lbs)</t>
  </si>
  <si>
    <t>PTE of VOC (lbs/day)  = PTE of VOC (lbs/hour) * (24 hours/day)</t>
  </si>
  <si>
    <t>PTE of VOC (tons/year) = PTE of VOC (lbs/hour) * (8760 hours/year) * (1 ton/2000 lbs)</t>
  </si>
  <si>
    <t>**Emission Factors from AP-42 Section 4.4, 5th Edition (February 2007).  Resin emission factors are the only factors available (i.e., no gelcoat).</t>
  </si>
  <si>
    <t>Reinforced Plastics and Composites</t>
  </si>
  <si>
    <t>This calculation is for illustrative purposes only.  The emission factors and other data/methodologies used in these calculations are from US EPA's AP-42 Compilation of Air Pollutant Emission Factors.  The emission factors, data, methodologies, and assumptions used in these calculations may not be representative/appropriate for a given emission unit/activity.  For additional information, please refer to US EPA's AP-42 Compilation of Air Pollutant Emission Factors.</t>
  </si>
  <si>
    <t xml:space="preserve">IDEM OAQ does not guarantee the accuracy of these calculations or the emission factors used.  </t>
  </si>
  <si>
    <t xml:space="preserve">All emission factors and calculations submitted as part of a permit application shall be reviewed by IDEM OAQ Permit Branch for accuracy, completeness, robustness, and appropriateness as part of the permit application review process and a final determination shall be made by the OAQ, Permits Branch.  </t>
  </si>
  <si>
    <t>Notes: Non-Open Molding Operations include the following:  continuous lamination, pultrusion, marble casting, and closed molding.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</si>
</sst>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%"/>
  </numFmts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2"/>
      <name val="Arial MT"/>
    </font>
    <font>
      <b/>
      <i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mediumGray">
        <fgColor indexed="9"/>
        <bgColor rgb="FFFFFF99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9">
    <xf numFmtId="0" fontId="0" fillId="0" borderId="0" xfId="0"/>
    <xf numFmtId="2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3" xfId="0" applyNumberFormat="1" applyFont="1" applyFill="1" applyBorder="1" applyAlignment="1" applyProtection="1">
      <alignment horizontal="center"/>
      <protection locked="0"/>
    </xf>
    <xf numFmtId="2" fontId="2" fillId="2" borderId="7" xfId="0" applyNumberFormat="1" applyFont="1" applyFill="1" applyBorder="1" applyAlignment="1" applyProtection="1">
      <alignment horizontal="center"/>
      <protection locked="0"/>
    </xf>
    <xf numFmtId="10" fontId="2" fillId="2" borderId="3" xfId="0" applyNumberFormat="1" applyFont="1" applyFill="1" applyBorder="1" applyAlignment="1" applyProtection="1">
      <alignment horizontal="center"/>
      <protection locked="0"/>
    </xf>
    <xf numFmtId="10" fontId="2" fillId="2" borderId="1" xfId="0" applyNumberFormat="1" applyFont="1" applyFill="1" applyBorder="1" applyAlignment="1" applyProtection="1">
      <alignment horizontal="center"/>
      <protection locked="0"/>
    </xf>
    <xf numFmtId="10" fontId="2" fillId="2" borderId="7" xfId="0" applyNumberFormat="1" applyFont="1" applyFill="1" applyBorder="1" applyAlignment="1" applyProtection="1">
      <alignment horizontal="center"/>
      <protection locked="0"/>
    </xf>
    <xf numFmtId="166" fontId="2" fillId="2" borderId="3" xfId="0" applyNumberFormat="1" applyFont="1" applyFill="1" applyBorder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66" fontId="2" fillId="2" borderId="7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" fillId="0" borderId="0" xfId="0" applyFont="1" applyProtection="1">
      <protection locked="0"/>
    </xf>
    <xf numFmtId="10" fontId="1" fillId="0" borderId="0" xfId="1" applyNumberFormat="1" applyFont="1" applyFill="1" applyAlignment="1" applyProtection="1">
      <alignment horizontal="right" vertical="center"/>
      <protection locked="0"/>
    </xf>
    <xf numFmtId="0" fontId="4" fillId="0" borderId="0" xfId="0" applyFont="1" applyAlignment="1" applyProtection="1">
      <protection locked="0"/>
    </xf>
    <xf numFmtId="0" fontId="0" fillId="0" borderId="9" xfId="0" applyBorder="1" applyAlignment="1" applyProtection="1">
      <alignment horizontal="center" wrapText="1"/>
      <protection locked="0"/>
    </xf>
    <xf numFmtId="164" fontId="2" fillId="0" borderId="10" xfId="0" applyNumberFormat="1" applyFont="1" applyBorder="1" applyAlignment="1" applyProtection="1">
      <alignment horizontal="center" wrapText="1"/>
      <protection locked="0"/>
    </xf>
    <xf numFmtId="0" fontId="2" fillId="0" borderId="11" xfId="0" applyFont="1" applyBorder="1" applyAlignment="1" applyProtection="1">
      <alignment horizontal="center" wrapText="1"/>
      <protection locked="0"/>
    </xf>
    <xf numFmtId="165" fontId="2" fillId="0" borderId="10" xfId="0" applyNumberFormat="1" applyFont="1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2" fontId="2" fillId="0" borderId="10" xfId="0" applyNumberFormat="1" applyFont="1" applyBorder="1" applyAlignment="1" applyProtection="1">
      <alignment horizontal="center" wrapText="1"/>
      <protection locked="0"/>
    </xf>
    <xf numFmtId="2" fontId="2" fillId="0" borderId="12" xfId="0" applyNumberFormat="1" applyFont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3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4" fontId="0" fillId="0" borderId="13" xfId="0" applyNumberFormat="1" applyBorder="1" applyAlignment="1" applyProtection="1">
      <alignment horizontal="center"/>
      <protection locked="0"/>
    </xf>
    <xf numFmtId="164" fontId="0" fillId="0" borderId="7" xfId="0" applyNumberFormat="1" applyBorder="1" applyAlignment="1" applyProtection="1">
      <alignment horizontal="center"/>
      <protection locked="0"/>
    </xf>
    <xf numFmtId="164" fontId="0" fillId="0" borderId="8" xfId="0" applyNumberFormat="1" applyBorder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2" fillId="0" borderId="0" xfId="0" applyFont="1" applyFill="1" applyAlignment="1" applyProtection="1">
      <protection locked="0"/>
    </xf>
    <xf numFmtId="0" fontId="0" fillId="0" borderId="0" xfId="0" applyFill="1" applyAlignment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protection locked="0"/>
    </xf>
    <xf numFmtId="0" fontId="0" fillId="0" borderId="0" xfId="0" applyAlignment="1" applyProtection="1">
      <alignment horizontal="left" wrapText="1"/>
      <protection locked="0"/>
    </xf>
  </cellXfs>
  <cellStyles count="2">
    <cellStyle name="Normal" xfId="0" builtinId="0"/>
    <cellStyle name="Normal_Novae sc" xfId="1" xr:uid="{00000000-0005-0000-0000-000001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2"/>
  <sheetViews>
    <sheetView tabSelected="1" zoomScaleNormal="100" workbookViewId="0"/>
  </sheetViews>
  <sheetFormatPr defaultRowHeight="12.75"/>
  <cols>
    <col min="1" max="1" width="27" style="18" customWidth="1"/>
    <col min="2" max="2" width="11.7109375" style="18" customWidth="1"/>
    <col min="3" max="3" width="10" style="18" customWidth="1"/>
    <col min="4" max="4" width="12.140625" style="18" customWidth="1"/>
    <col min="5" max="5" width="10.140625" style="18" customWidth="1"/>
    <col min="6" max="6" width="18.85546875" style="18" customWidth="1"/>
    <col min="7" max="7" width="10.7109375" style="18" customWidth="1"/>
    <col min="8" max="8" width="10.42578125" style="18" customWidth="1"/>
    <col min="9" max="9" width="9.85546875" style="18" customWidth="1"/>
    <col min="10" max="10" width="10.28515625" style="18" customWidth="1"/>
    <col min="11" max="11" width="11.5703125" style="18" customWidth="1"/>
    <col min="12" max="16384" width="9.140625" style="18"/>
  </cols>
  <sheetData>
    <row r="1" spans="1:12">
      <c r="E1" s="19"/>
      <c r="F1" s="20" t="s">
        <v>27</v>
      </c>
      <c r="G1" s="19"/>
      <c r="H1" s="19"/>
      <c r="I1" s="19"/>
      <c r="J1" s="21"/>
    </row>
    <row r="2" spans="1:12">
      <c r="E2" s="19"/>
      <c r="F2" s="20" t="s">
        <v>0</v>
      </c>
      <c r="G2" s="19"/>
      <c r="H2" s="19"/>
      <c r="I2" s="19"/>
    </row>
    <row r="3" spans="1:12">
      <c r="F3" s="21"/>
    </row>
    <row r="4" spans="1:12">
      <c r="A4" s="16" t="s">
        <v>28</v>
      </c>
      <c r="B4" s="16"/>
      <c r="C4" s="16"/>
      <c r="D4" s="16"/>
      <c r="E4" s="16"/>
      <c r="F4" s="16"/>
      <c r="G4" s="16"/>
      <c r="H4" s="16"/>
      <c r="I4" s="16"/>
      <c r="J4" s="16"/>
    </row>
    <row r="5" spans="1:12">
      <c r="A5" s="16"/>
      <c r="B5" s="16"/>
      <c r="C5" s="16"/>
      <c r="D5" s="16"/>
      <c r="E5" s="16"/>
      <c r="F5" s="16"/>
      <c r="G5" s="16"/>
      <c r="H5" s="16"/>
      <c r="I5" s="16"/>
      <c r="J5" s="16"/>
    </row>
    <row r="6" spans="1:12">
      <c r="A6" s="16"/>
      <c r="B6" s="16"/>
      <c r="C6" s="16"/>
      <c r="D6" s="16"/>
      <c r="E6" s="16"/>
      <c r="F6" s="16"/>
      <c r="G6" s="16"/>
      <c r="H6" s="16"/>
      <c r="I6" s="16"/>
      <c r="J6" s="16"/>
    </row>
    <row r="7" spans="1:12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2">
      <c r="A8" s="13"/>
      <c r="B8" s="13"/>
      <c r="C8" s="14"/>
      <c r="D8" s="15"/>
      <c r="E8" s="13"/>
      <c r="F8" s="14"/>
      <c r="G8" s="14"/>
      <c r="H8" s="14"/>
      <c r="I8" s="13"/>
      <c r="J8" s="14"/>
    </row>
    <row r="9" spans="1:12">
      <c r="A9" s="17" t="s">
        <v>29</v>
      </c>
      <c r="B9" s="17"/>
      <c r="C9" s="17"/>
      <c r="D9" s="17"/>
      <c r="E9" s="17"/>
      <c r="F9" s="17"/>
      <c r="G9" s="17"/>
      <c r="H9" s="17"/>
      <c r="I9" s="17"/>
      <c r="J9" s="17"/>
    </row>
    <row r="10" spans="1:12">
      <c r="A10" s="13"/>
      <c r="B10" s="13"/>
      <c r="C10" s="14"/>
      <c r="D10" s="15"/>
      <c r="E10" s="13"/>
      <c r="F10" s="14"/>
      <c r="G10" s="14"/>
      <c r="H10" s="13"/>
      <c r="I10" s="13"/>
      <c r="J10" s="14"/>
    </row>
    <row r="11" spans="1:12">
      <c r="A11" s="16" t="s">
        <v>30</v>
      </c>
      <c r="B11" s="16"/>
      <c r="C11" s="16"/>
      <c r="D11" s="16"/>
      <c r="E11" s="16"/>
      <c r="F11" s="16"/>
      <c r="G11" s="16"/>
      <c r="H11" s="16"/>
      <c r="I11" s="16"/>
      <c r="J11" s="16"/>
      <c r="K11" s="22"/>
    </row>
    <row r="12" spans="1:1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22"/>
      <c r="L12" s="22"/>
    </row>
    <row r="13" spans="1:12">
      <c r="A13" s="16"/>
      <c r="B13" s="16"/>
      <c r="C13" s="16"/>
      <c r="D13" s="16"/>
      <c r="E13" s="16"/>
      <c r="F13" s="16"/>
      <c r="G13" s="16"/>
      <c r="H13" s="16"/>
      <c r="I13" s="16"/>
      <c r="J13" s="16"/>
    </row>
    <row r="14" spans="1:12">
      <c r="D14" s="23"/>
      <c r="E14" s="24"/>
      <c r="F14" s="22"/>
      <c r="G14" s="22"/>
    </row>
    <row r="15" spans="1:12">
      <c r="A15" s="25" t="s">
        <v>31</v>
      </c>
      <c r="D15" s="23"/>
      <c r="E15" s="24"/>
      <c r="F15" s="22"/>
      <c r="G15" s="22"/>
    </row>
    <row r="16" spans="1:12">
      <c r="A16" s="25" t="s">
        <v>14</v>
      </c>
      <c r="D16" s="23"/>
      <c r="E16" s="24"/>
      <c r="F16" s="22"/>
      <c r="G16" s="22"/>
    </row>
    <row r="17" spans="1:11" ht="13.5" thickBot="1"/>
    <row r="18" spans="1:11" s="33" customFormat="1" ht="51.75" thickBot="1">
      <c r="A18" s="26" t="s">
        <v>1</v>
      </c>
      <c r="B18" s="27" t="s">
        <v>15</v>
      </c>
      <c r="C18" s="28" t="s">
        <v>16</v>
      </c>
      <c r="D18" s="29" t="s">
        <v>17</v>
      </c>
      <c r="E18" s="30" t="s">
        <v>2</v>
      </c>
      <c r="F18" s="30" t="s">
        <v>9</v>
      </c>
      <c r="G18" s="30" t="s">
        <v>3</v>
      </c>
      <c r="H18" s="31" t="s">
        <v>20</v>
      </c>
      <c r="I18" s="31" t="s">
        <v>21</v>
      </c>
      <c r="J18" s="31" t="s">
        <v>22</v>
      </c>
      <c r="K18" s="32" t="s">
        <v>18</v>
      </c>
    </row>
    <row r="19" spans="1:11">
      <c r="A19" s="10" t="s">
        <v>4</v>
      </c>
      <c r="B19" s="2">
        <v>0</v>
      </c>
      <c r="C19" s="2">
        <v>0</v>
      </c>
      <c r="D19" s="2">
        <v>0</v>
      </c>
      <c r="E19" s="4">
        <v>0</v>
      </c>
      <c r="F19" s="2">
        <v>0</v>
      </c>
      <c r="G19" s="7">
        <v>0</v>
      </c>
      <c r="H19" s="34">
        <f>B19*C19*D19*E19*F19</f>
        <v>0</v>
      </c>
      <c r="I19" s="34">
        <f>H19*24</f>
        <v>0</v>
      </c>
      <c r="J19" s="34">
        <f>H19*8760/2000</f>
        <v>0</v>
      </c>
      <c r="K19" s="35">
        <f>B19*C19*D19*(1-E19)*(1-G19)*8760/2000</f>
        <v>0</v>
      </c>
    </row>
    <row r="20" spans="1:11">
      <c r="A20" s="11"/>
      <c r="B20" s="1">
        <v>0</v>
      </c>
      <c r="C20" s="1">
        <v>0</v>
      </c>
      <c r="D20" s="1">
        <v>0</v>
      </c>
      <c r="E20" s="5">
        <v>0</v>
      </c>
      <c r="F20" s="1">
        <v>0</v>
      </c>
      <c r="G20" s="8">
        <v>0</v>
      </c>
      <c r="H20" s="36">
        <f>B20*C20*D20*E20*F20</f>
        <v>0</v>
      </c>
      <c r="I20" s="36">
        <f>H20*24</f>
        <v>0</v>
      </c>
      <c r="J20" s="36">
        <f>H20*8760/2000</f>
        <v>0</v>
      </c>
      <c r="K20" s="37">
        <f>B20*C20*D20*(1-E20)*(1-G20)*8760/2000</f>
        <v>0</v>
      </c>
    </row>
    <row r="21" spans="1:11">
      <c r="A21" s="11"/>
      <c r="B21" s="1">
        <v>0</v>
      </c>
      <c r="C21" s="1">
        <v>0</v>
      </c>
      <c r="D21" s="1">
        <v>0</v>
      </c>
      <c r="E21" s="5">
        <v>0</v>
      </c>
      <c r="F21" s="1">
        <v>0</v>
      </c>
      <c r="G21" s="8">
        <v>0</v>
      </c>
      <c r="H21" s="36">
        <f t="shared" ref="H21:H23" si="0">B21*C21*D21*E21*F21</f>
        <v>0</v>
      </c>
      <c r="I21" s="36">
        <f t="shared" ref="I21:I23" si="1">H21*24</f>
        <v>0</v>
      </c>
      <c r="J21" s="36">
        <f t="shared" ref="J21:J23" si="2">H21*8760/2000</f>
        <v>0</v>
      </c>
      <c r="K21" s="37">
        <f t="shared" ref="K21:K23" si="3">B21*C21*D21*(1-E21)*(1-G21)*8760/2000</f>
        <v>0</v>
      </c>
    </row>
    <row r="22" spans="1:11">
      <c r="A22" s="11"/>
      <c r="B22" s="1">
        <v>0</v>
      </c>
      <c r="C22" s="1">
        <v>0</v>
      </c>
      <c r="D22" s="1">
        <v>0</v>
      </c>
      <c r="E22" s="5">
        <v>0</v>
      </c>
      <c r="F22" s="1">
        <v>0</v>
      </c>
      <c r="G22" s="8">
        <v>0</v>
      </c>
      <c r="H22" s="36">
        <f t="shared" si="0"/>
        <v>0</v>
      </c>
      <c r="I22" s="36">
        <f t="shared" si="1"/>
        <v>0</v>
      </c>
      <c r="J22" s="36">
        <f t="shared" si="2"/>
        <v>0</v>
      </c>
      <c r="K22" s="37">
        <f t="shared" si="3"/>
        <v>0</v>
      </c>
    </row>
    <row r="23" spans="1:11">
      <c r="A23" s="11"/>
      <c r="B23" s="1">
        <v>0</v>
      </c>
      <c r="C23" s="1">
        <v>0</v>
      </c>
      <c r="D23" s="1">
        <v>0</v>
      </c>
      <c r="E23" s="5">
        <v>0</v>
      </c>
      <c r="F23" s="1">
        <v>0</v>
      </c>
      <c r="G23" s="8">
        <v>0</v>
      </c>
      <c r="H23" s="36">
        <f t="shared" si="0"/>
        <v>0</v>
      </c>
      <c r="I23" s="36">
        <f t="shared" si="1"/>
        <v>0</v>
      </c>
      <c r="J23" s="36">
        <f t="shared" si="2"/>
        <v>0</v>
      </c>
      <c r="K23" s="37">
        <f t="shared" si="3"/>
        <v>0</v>
      </c>
    </row>
    <row r="24" spans="1:11">
      <c r="A24" s="11"/>
      <c r="B24" s="1">
        <v>0</v>
      </c>
      <c r="C24" s="1">
        <v>0</v>
      </c>
      <c r="D24" s="1">
        <v>0</v>
      </c>
      <c r="E24" s="5">
        <v>0</v>
      </c>
      <c r="F24" s="1">
        <v>0</v>
      </c>
      <c r="G24" s="8">
        <v>0</v>
      </c>
      <c r="H24" s="36">
        <f>B24*C24*D24*E24*F24</f>
        <v>0</v>
      </c>
      <c r="I24" s="36">
        <f>H24*24</f>
        <v>0</v>
      </c>
      <c r="J24" s="36">
        <f>H24*8760/2000</f>
        <v>0</v>
      </c>
      <c r="K24" s="37">
        <f>B24*C24*D24*(1-E24)*(1-G24)*8760/2000</f>
        <v>0</v>
      </c>
    </row>
    <row r="25" spans="1:11">
      <c r="A25" s="11"/>
      <c r="B25" s="1">
        <v>0</v>
      </c>
      <c r="C25" s="1">
        <v>0</v>
      </c>
      <c r="D25" s="1">
        <v>0</v>
      </c>
      <c r="E25" s="5">
        <v>0</v>
      </c>
      <c r="F25" s="1">
        <v>0</v>
      </c>
      <c r="G25" s="8">
        <v>0</v>
      </c>
      <c r="H25" s="36">
        <f>B25*C25*D25*E25*F25</f>
        <v>0</v>
      </c>
      <c r="I25" s="36">
        <f>H25*24</f>
        <v>0</v>
      </c>
      <c r="J25" s="36">
        <f>H25*8760/2000</f>
        <v>0</v>
      </c>
      <c r="K25" s="37">
        <f>B25*C25*D25*(1-E25)*(1-G25)*8760/2000</f>
        <v>0</v>
      </c>
    </row>
    <row r="26" spans="1:11" ht="13.5" thickBot="1">
      <c r="A26" s="12"/>
      <c r="B26" s="3">
        <v>0</v>
      </c>
      <c r="C26" s="3">
        <v>0</v>
      </c>
      <c r="D26" s="3">
        <v>0</v>
      </c>
      <c r="E26" s="6">
        <v>0</v>
      </c>
      <c r="F26" s="3">
        <v>0</v>
      </c>
      <c r="G26" s="9">
        <v>0</v>
      </c>
      <c r="H26" s="38">
        <f>B26*C26*D26*E26*F26</f>
        <v>0</v>
      </c>
      <c r="I26" s="38">
        <f>H26*24</f>
        <v>0</v>
      </c>
      <c r="J26" s="38">
        <f>H26*8760/2000</f>
        <v>0</v>
      </c>
      <c r="K26" s="39">
        <f>B26*C26*D26*(1-E26)*(1-G26)*8760/2000</f>
        <v>0</v>
      </c>
    </row>
    <row r="27" spans="1:11">
      <c r="A27" s="21"/>
      <c r="B27" s="21"/>
      <c r="C27" s="21"/>
      <c r="D27" s="21"/>
      <c r="E27" s="21"/>
      <c r="F27" s="21"/>
      <c r="G27" s="20" t="s">
        <v>5</v>
      </c>
      <c r="H27" s="40">
        <f>SUM(H19:H26)</f>
        <v>0</v>
      </c>
      <c r="I27" s="40">
        <f>SUM(I19:I26)</f>
        <v>0</v>
      </c>
      <c r="J27" s="40">
        <f>SUM(J19:J26)</f>
        <v>0</v>
      </c>
      <c r="K27" s="40">
        <f>SUM(K19:K26)</f>
        <v>0</v>
      </c>
    </row>
    <row r="29" spans="1:11">
      <c r="A29" s="41" t="s">
        <v>7</v>
      </c>
    </row>
    <row r="30" spans="1:11">
      <c r="A30" s="22" t="s">
        <v>8</v>
      </c>
    </row>
    <row r="31" spans="1:11" s="44" customFormat="1" ht="12.75" customHeight="1">
      <c r="A31" s="42" t="s">
        <v>26</v>
      </c>
      <c r="B31" s="43"/>
      <c r="C31" s="43"/>
      <c r="D31" s="43"/>
      <c r="E31" s="43"/>
      <c r="F31" s="43"/>
      <c r="G31" s="43"/>
      <c r="H31" s="43"/>
      <c r="I31" s="43"/>
    </row>
    <row r="32" spans="1:11" s="44" customFormat="1">
      <c r="A32" s="43" t="s">
        <v>10</v>
      </c>
      <c r="C32" s="43"/>
      <c r="D32" s="43"/>
      <c r="E32" s="43"/>
      <c r="F32" s="43"/>
      <c r="G32" s="43"/>
      <c r="H32" s="45"/>
      <c r="I32" s="45"/>
    </row>
    <row r="33" spans="1:12" s="44" customFormat="1">
      <c r="A33" s="43" t="s">
        <v>11</v>
      </c>
      <c r="C33" s="43"/>
      <c r="D33" s="43"/>
      <c r="E33" s="43"/>
      <c r="F33" s="43"/>
      <c r="G33" s="43"/>
      <c r="H33" s="45"/>
      <c r="I33" s="45"/>
    </row>
    <row r="34" spans="1:12" s="44" customFormat="1">
      <c r="A34" s="43" t="s">
        <v>12</v>
      </c>
      <c r="H34" s="45"/>
      <c r="I34" s="45"/>
    </row>
    <row r="35" spans="1:12" s="44" customFormat="1">
      <c r="A35" s="43" t="s">
        <v>13</v>
      </c>
      <c r="C35" s="43"/>
      <c r="H35" s="45"/>
      <c r="I35" s="45"/>
    </row>
    <row r="36" spans="1:12" s="44" customFormat="1">
      <c r="A36" s="43" t="s">
        <v>6</v>
      </c>
      <c r="C36" s="43"/>
      <c r="H36" s="45"/>
      <c r="I36" s="45"/>
    </row>
    <row r="37" spans="1:12" s="44" customFormat="1" ht="12.75" customHeight="1">
      <c r="A37" s="46" t="s">
        <v>19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12" s="44" customForma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12">
      <c r="A39" s="47" t="s">
        <v>24</v>
      </c>
      <c r="L39" s="22"/>
    </row>
    <row r="40" spans="1:12">
      <c r="A40" s="47" t="s">
        <v>25</v>
      </c>
      <c r="L40" s="22"/>
    </row>
    <row r="41" spans="1:12" ht="12.75" customHeight="1">
      <c r="A41" s="46" t="s">
        <v>23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22"/>
    </row>
    <row r="42" spans="1:12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</row>
  </sheetData>
  <sheetProtection algorithmName="SHA-512" hashValue="013SjOYsYBJjE1ZwkwYjUT9i+b3Gq5GawXquyClE1WFRjdxU+NCrB+l6q8m7ijCXrObjQy7G4J/hXJ4Yh+vZVw==" saltValue="hkpaipkKS4kxQCbvuk2dyg==" spinCount="100000" sheet="1" objects="1" scenarios="1"/>
  <mergeCells count="5">
    <mergeCell ref="A37:K38"/>
    <mergeCell ref="A41:K42"/>
    <mergeCell ref="A4:J7"/>
    <mergeCell ref="A9:J9"/>
    <mergeCell ref="A11:J13"/>
  </mergeCells>
  <phoneticPr fontId="0" type="noConversion"/>
  <pageMargins left="1" right="1" top="1" bottom="1" header="0.5" footer="0.5"/>
  <pageSetup scale="8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utingRuleDescription xmlns="http://schemas.microsoft.com/sharepoint/v3">Reinforced Plastics and Composites - Non-Open Molding</RoutingRuleDescription>
    <Confidentiality_x0020_Status xmlns="157d2481-7646-4106-b82b-066a865f8875">Can be shared with public as necessary</Confidentiality_x0020_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628308D3A2DC448C73EE180961450F" ma:contentTypeVersion="6" ma:contentTypeDescription="Create a new document." ma:contentTypeScope="" ma:versionID="c0ca020b52890a0216d9b6b6ba0f0602">
  <xsd:schema xmlns:xsd="http://www.w3.org/2001/XMLSchema" xmlns:xs="http://www.w3.org/2001/XMLSchema" xmlns:p="http://schemas.microsoft.com/office/2006/metadata/properties" xmlns:ns1="http://schemas.microsoft.com/sharepoint/v3" xmlns:ns2="157d2481-7646-4106-b82b-066a865f8875" targetNamespace="http://schemas.microsoft.com/office/2006/metadata/properties" ma:root="true" ma:fieldsID="73245034564760b5d3d5b6e85716306d" ns1:_="" ns2:_="">
    <xsd:import namespace="http://schemas.microsoft.com/sharepoint/v3"/>
    <xsd:import namespace="157d2481-7646-4106-b82b-066a865f8875"/>
    <xsd:element name="properties">
      <xsd:complexType>
        <xsd:sequence>
          <xsd:element name="documentManagement">
            <xsd:complexType>
              <xsd:all>
                <xsd:element ref="ns1:RoutingRuleDescription"/>
                <xsd:element ref="ns2:Confidentiality_x0020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1" ma:displayName="Description" ma:internalName="RoutingRuleDescriptio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7d2481-7646-4106-b82b-066a865f8875" elementFormDefault="qualified">
    <xsd:import namespace="http://schemas.microsoft.com/office/2006/documentManagement/types"/>
    <xsd:import namespace="http://schemas.microsoft.com/office/infopath/2007/PartnerControls"/>
    <xsd:element name="Confidentiality_x0020_Status" ma:index="2" nillable="true" ma:displayName="Confidentiality Status" ma:description="Specify the confidentiality status of the document." ma:format="Dropdown" ma:internalName="Confidentiality_x0020_Status">
      <xsd:simpleType>
        <xsd:restriction base="dms:Choice">
          <xsd:enumeration value="Internal Deliberative - Not for sharing outside CTAP"/>
          <xsd:enumeration value="Can be shared with public as necessary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4AA7AA-24F0-4319-868E-79745A946C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EA0685-2938-48F3-A05B-E309012CB130}">
  <ds:schemaRefs>
    <ds:schemaRef ds:uri="http://schemas.microsoft.com/office/infopath/2007/PartnerControls"/>
    <ds:schemaRef ds:uri="157d2481-7646-4106-b82b-066a865f8875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71AA5DE-B952-4B5D-8801-26D1D84A75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Non-Open Molding</vt:lpstr>
    </vt:vector>
  </TitlesOfParts>
  <Company>IDEM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Reinforced Plastics and Composites - Non-Open Molding</dc:title>
  <dc:creator/>
  <cp:lastModifiedBy>Bell, Nathan</cp:lastModifiedBy>
  <cp:lastPrinted>2003-08-20T16:25:11Z</cp:lastPrinted>
  <dcterms:created xsi:type="dcterms:W3CDTF">2002-01-17T18:41:15Z</dcterms:created>
  <dcterms:modified xsi:type="dcterms:W3CDTF">2022-03-10T21:29:06Z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0x0101003B628308D3A2DC448C73EE180961450F</vt:lpwstr>
  </property>
</Properties>
</file>