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296" windowWidth="11145" windowHeight="8100"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CorpList">'CONTROL'!$C$17:$C$306</definedName>
    <definedName name="_xlnm.Print_Area" localSheetId="3">'4. Budget &amp; Cash Flow (Year 0)'!$C$3:$R$109</definedName>
    <definedName name="_xlnm.Print_Area" localSheetId="4">'5. 5-Year Budget'!$K$2:$L$150</definedName>
    <definedName name="_xlnm.Print_Titles" localSheetId="3">'4. Budget &amp; Cash Flow (Year 0)'!$7:$7</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<sst xmlns="http://schemas.openxmlformats.org/spreadsheetml/2006/main" count="746" uniqueCount="580">
  <si>
    <t>Title I</t>
  </si>
  <si>
    <t>Title II</t>
  </si>
  <si>
    <t xml:space="preserve"> </t>
  </si>
  <si>
    <t>Textbooks</t>
  </si>
  <si>
    <t>Legal Services</t>
  </si>
  <si>
    <t>Payroll Services</t>
  </si>
  <si>
    <t>Administrative Computers</t>
  </si>
  <si>
    <t>Administrative Software</t>
  </si>
  <si>
    <t>Travel</t>
  </si>
  <si>
    <t>Postage</t>
  </si>
  <si>
    <t>Other Revenues</t>
  </si>
  <si>
    <t xml:space="preserve">Support Supplies and Resources </t>
  </si>
  <si>
    <t>Other (please describe)</t>
  </si>
  <si>
    <t>Student Information Services</t>
  </si>
  <si>
    <t>Year 1</t>
  </si>
  <si>
    <t>Year 2</t>
  </si>
  <si>
    <t>Year 3</t>
  </si>
  <si>
    <t>Year 4</t>
  </si>
  <si>
    <t>Year 5</t>
  </si>
  <si>
    <t>Year 0</t>
  </si>
  <si>
    <t>Professional Development</t>
  </si>
  <si>
    <t>Personnel Expenses</t>
  </si>
  <si>
    <t>CMO/EMO Fee</t>
  </si>
  <si>
    <t>Federal Lunch Program</t>
  </si>
  <si>
    <t>Federal Breakfast Reimbursement</t>
  </si>
  <si>
    <t>State Matching Funds for School Lunch Program</t>
  </si>
  <si>
    <t>Gifted and Talented Program</t>
  </si>
  <si>
    <t>Textbook Reimbursement</t>
  </si>
  <si>
    <t>Summer School</t>
  </si>
  <si>
    <t>Interest Income</t>
  </si>
  <si>
    <t>Other State Revenue (please describe)</t>
  </si>
  <si>
    <t>Indiana Charter School Board Administrative Fee</t>
  </si>
  <si>
    <t>REVENUES</t>
  </si>
  <si>
    <t>Professional Development Grant</t>
  </si>
  <si>
    <t xml:space="preserve">Technology Grants </t>
  </si>
  <si>
    <t>Formative Assessment Grant</t>
  </si>
  <si>
    <t>Performance Based Awards</t>
  </si>
  <si>
    <t>Special Education Preschool</t>
  </si>
  <si>
    <t>Total State Revenues:</t>
  </si>
  <si>
    <t>Federal Revenues - See Footnotes</t>
  </si>
  <si>
    <t xml:space="preserve">Public Charter School Program Grant </t>
  </si>
  <si>
    <t>Charter Facilities Assistance Program Grant</t>
  </si>
  <si>
    <t>IDEA- Part B Grant (Special Education)</t>
  </si>
  <si>
    <t>Other Federal Revenue (please describe) (1)</t>
  </si>
  <si>
    <t>Total Federal Revenues:</t>
  </si>
  <si>
    <t>Contributions and Donations from Private Sources</t>
  </si>
  <si>
    <t>Student and Adult Fees</t>
  </si>
  <si>
    <t>Other Fees</t>
  </si>
  <si>
    <t>Other Revenue (please describe)</t>
  </si>
  <si>
    <t>Total Other Revenues:</t>
  </si>
  <si>
    <t>TOTAL REVENUES:</t>
  </si>
  <si>
    <t>EXPENSES</t>
  </si>
  <si>
    <t>Administrative Staff - See Footnotes</t>
  </si>
  <si>
    <t>Business Manager/Director of Finance</t>
  </si>
  <si>
    <t>Total Administrative Staff:</t>
  </si>
  <si>
    <t>Instructional Staff - See Footnotes</t>
  </si>
  <si>
    <t>Teachers - Special Education</t>
  </si>
  <si>
    <t>Substitutes, Assistants, Paraprofessionals, Aides</t>
  </si>
  <si>
    <t>Summer School Staff</t>
  </si>
  <si>
    <t>Total Instructional Staff:</t>
  </si>
  <si>
    <t>Non-Instructional/Support Staff - See Footnotes</t>
  </si>
  <si>
    <t>Nurse Services</t>
  </si>
  <si>
    <t>Librarian</t>
  </si>
  <si>
    <t>Technology Support</t>
  </si>
  <si>
    <t>Maintenance of Buildings, Grounds, Equipment</t>
  </si>
  <si>
    <t>Security</t>
  </si>
  <si>
    <t>Athletic Coaches</t>
  </si>
  <si>
    <t>Total Non-Instructional/Support Staff:</t>
  </si>
  <si>
    <t>Subtotal Wages and Salaries:</t>
  </si>
  <si>
    <t>Total Payroll Taxes and Benefits:</t>
  </si>
  <si>
    <t>Total Personnel Expenses:</t>
  </si>
  <si>
    <t>Library/Media Services (Other than Staff)</t>
  </si>
  <si>
    <t>Instructional Supplies</t>
  </si>
  <si>
    <t>Student Assessment</t>
  </si>
  <si>
    <t>Computers used for Instruction</t>
  </si>
  <si>
    <t>Instructional Software</t>
  </si>
  <si>
    <t>Total Instructional Supplies and Resources:</t>
  </si>
  <si>
    <t>Administrative Technology Services</t>
  </si>
  <si>
    <t>Administration Dues &amp; Fees</t>
  </si>
  <si>
    <t>Operational Supplies</t>
  </si>
  <si>
    <t>Total Support Supplies and Resources:</t>
  </si>
  <si>
    <t>Governing Board Expenses</t>
  </si>
  <si>
    <t>General Board Services</t>
  </si>
  <si>
    <t>Board Supplies</t>
  </si>
  <si>
    <t>Dues &amp; Fees</t>
  </si>
  <si>
    <t>Total Board Expenses:</t>
  </si>
  <si>
    <t>Purchased or Contracted Services</t>
  </si>
  <si>
    <t>Audit Services</t>
  </si>
  <si>
    <t>Financial Accounting</t>
  </si>
  <si>
    <t>Other Fiscal Services</t>
  </si>
  <si>
    <t>Printing, Publishing, Duplicating Services</t>
  </si>
  <si>
    <t>Other Professional/Technical Services</t>
  </si>
  <si>
    <t>Telecommunication Services</t>
  </si>
  <si>
    <t>Insurance</t>
  </si>
  <si>
    <t>Special Education Administration</t>
  </si>
  <si>
    <t>Food Services</t>
  </si>
  <si>
    <t>Contracted Transportation Services</t>
  </si>
  <si>
    <t>Other Transportation Services (please describe)</t>
  </si>
  <si>
    <t>Promotion Expenses</t>
  </si>
  <si>
    <t>Total Professional Purchased or Contracted Services:</t>
  </si>
  <si>
    <t>Facilities Expenses</t>
  </si>
  <si>
    <t>Rent of Buildings, Facilities, and Equipment</t>
  </si>
  <si>
    <t>Purchase of Furniture &amp; Equipment</t>
  </si>
  <si>
    <t>Electric/Gas</t>
  </si>
  <si>
    <t>Water &amp; Sewage</t>
  </si>
  <si>
    <t>Repair and Maintenance Services (not provided by school personnel)</t>
  </si>
  <si>
    <t>Custodial Services (not provided by school personnel)</t>
  </si>
  <si>
    <t>Waste Disposal</t>
  </si>
  <si>
    <t>Debt Service for Facilities (Principal &amp; Interest)</t>
  </si>
  <si>
    <t>Debt Service for Equipment (Principal &amp; Interest)</t>
  </si>
  <si>
    <t>Total Facilities Expenses:</t>
  </si>
  <si>
    <t>Other Expenses</t>
  </si>
  <si>
    <t>Bank Fees</t>
  </si>
  <si>
    <t>Depreciation Expense</t>
  </si>
  <si>
    <t>Escrow</t>
  </si>
  <si>
    <t>Total Other Expenses:</t>
  </si>
  <si>
    <t>TOTAL EXPENSES:</t>
  </si>
  <si>
    <t>SURPLUS / (DEFICIT):</t>
  </si>
  <si>
    <t>Footnotes:</t>
  </si>
  <si>
    <t>(1)  Unrestricted Federal Revenue Direct from the Federal Government; Restricted Federal Revenue Direct from the Federal Government; Restricted Federal Revenue Through the State, etc.</t>
  </si>
  <si>
    <t>INSTRUCTIONAL STAFF</t>
  </si>
  <si>
    <t>ADMIN &amp; SUPPORT</t>
  </si>
  <si>
    <t>Total Staff</t>
  </si>
  <si>
    <t>Student/teacher ratio</t>
  </si>
  <si>
    <t>Student/staff ratio</t>
  </si>
  <si>
    <t>Assumptions</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</si>
  <si>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</si>
  <si>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</si>
  <si>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</si>
  <si>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</si>
  <si>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</si>
  <si>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</si>
  <si>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</si>
  <si>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</si>
  <si>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</si>
  <si>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</si>
  <si>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</si>
  <si>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</si>
  <si>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</si>
  <si>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</si>
  <si>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</si>
  <si>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</si>
  <si>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</si>
  <si>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</si>
  <si>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</si>
  <si>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Instructions for 5-Year Pro Forma Budget Submission</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</si>
  <si>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</si>
  <si>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</si>
  <si>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</si>
  <si>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</si>
  <si>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</si>
  <si>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</si>
  <si>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</si>
  <si>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</si>
  <si>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</si>
  <si>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</si>
  <si>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</si>
  <si>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</si>
  <si>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</si>
  <si>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</si>
  <si>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</si>
  <si>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</si>
  <si>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</si>
  <si>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Adult</t>
  </si>
  <si>
    <t>Name of Proposed Charter School:</t>
  </si>
  <si>
    <t>Position (specify)</t>
  </si>
  <si>
    <t>Number</t>
  </si>
  <si>
    <t>Average Salary</t>
  </si>
  <si>
    <t>Total Expense</t>
  </si>
  <si>
    <t>Medicare</t>
  </si>
  <si>
    <t>Unemployment</t>
  </si>
  <si>
    <t>Enrollment</t>
  </si>
  <si>
    <t>• Please provide budget and cash flow projections for the start-up year (Year 0).</t>
  </si>
  <si>
    <t>Special Education #</t>
  </si>
  <si>
    <t>English Learners #</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</si>
  <si>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</si>
  <si>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</si>
  <si>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</si>
  <si>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</si>
  <si>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</si>
  <si>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</si>
  <si>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</si>
  <si>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</si>
  <si>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</si>
  <si>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State Revenues - See Footnotes</t>
  </si>
  <si>
    <t>Other Expenses - See Footnotes</t>
  </si>
  <si>
    <t>Instructional Supplies and Resources - See Footnotes</t>
  </si>
  <si>
    <t>Year 0 Totals</t>
  </si>
  <si>
    <t>Technology Supporting Instruction (2)</t>
  </si>
  <si>
    <t>Enrichment Programs (3)</t>
  </si>
  <si>
    <t>Special Instructions for Schools Contracting with a Management Company:</t>
  </si>
  <si>
    <t>= Information should be entered into light gray shaded cells.</t>
  </si>
  <si>
    <t>Adult Grant:</t>
  </si>
  <si>
    <t>(2)  Includes Systems Analysis and Planning, Application Development, Systems Operations, Network Support, and Hardware Maintenance and Support.</t>
  </si>
  <si>
    <t>(3)  Expenses associated with extra-curricular or athletic activities.</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</si>
  <si>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</si>
  <si>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</si>
  <si>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</si>
  <si>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</si>
  <si>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</si>
  <si>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</si>
  <si>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</si>
  <si>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</si>
  <si>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</si>
  <si>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</si>
  <si>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</si>
  <si>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</si>
  <si>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</si>
  <si>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</si>
  <si>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</si>
  <si>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</si>
  <si>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</si>
  <si>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</si>
  <si>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</si>
  <si>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</si>
  <si>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</si>
  <si>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</si>
  <si>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</si>
  <si>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</si>
  <si>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</si>
  <si>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</si>
  <si>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</si>
  <si>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</si>
  <si>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</si>
  <si>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</si>
  <si>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</si>
  <si>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</si>
  <si>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</si>
  <si>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</si>
  <si>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</si>
  <si>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</si>
  <si>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</si>
  <si>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</si>
  <si>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</si>
  <si>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</si>
  <si>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</si>
  <si>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</si>
  <si>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</si>
  <si>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</si>
  <si>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</si>
  <si>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</si>
  <si>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</si>
  <si>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</si>
  <si>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</si>
  <si>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</si>
  <si>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</si>
  <si>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</si>
  <si>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</si>
  <si>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</si>
  <si>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</si>
  <si>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</si>
  <si>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</si>
  <si>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</si>
  <si>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</si>
  <si>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</si>
  <si>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</si>
  <si>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</si>
  <si>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</si>
  <si>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</si>
  <si>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</si>
  <si>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</si>
  <si>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</si>
  <si>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</si>
  <si>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</si>
  <si>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</si>
  <si>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</si>
  <si>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</si>
  <si>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</si>
  <si>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</si>
  <si>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</si>
  <si>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</si>
  <si>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</si>
  <si>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</si>
  <si>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</si>
  <si>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</si>
  <si>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</si>
  <si>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</si>
  <si>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</si>
  <si>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</si>
  <si>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</si>
  <si>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</si>
  <si>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</si>
  <si>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</si>
  <si>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</si>
  <si>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</si>
  <si>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</si>
  <si>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</si>
  <si>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</si>
  <si>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</si>
  <si>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</si>
  <si>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</si>
  <si>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</si>
  <si>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</si>
  <si>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</si>
  <si>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</si>
  <si>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</si>
  <si>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</si>
  <si>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</si>
  <si>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</si>
  <si>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</si>
  <si>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</si>
  <si>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</si>
  <si>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</si>
  <si>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</si>
  <si>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</si>
  <si>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</si>
  <si>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</si>
  <si>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</si>
  <si>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</si>
  <si>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</si>
  <si>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</si>
  <si>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</si>
  <si>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</si>
  <si>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</si>
  <si>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</si>
  <si>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</si>
  <si>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</si>
  <si>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</si>
  <si>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</si>
  <si>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</si>
  <si>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</si>
  <si>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</si>
  <si>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</si>
  <si>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</si>
  <si>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</si>
  <si>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</si>
  <si>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</si>
  <si>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</si>
  <si>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</si>
  <si>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</si>
  <si>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</si>
  <si>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</si>
  <si>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</si>
  <si>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</si>
  <si>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</si>
  <si>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</si>
  <si>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</si>
  <si>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</si>
  <si>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</si>
  <si>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</si>
  <si>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</si>
  <si>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</si>
  <si>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</si>
  <si>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</si>
  <si>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</si>
  <si>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</si>
  <si>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</si>
  <si>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</si>
  <si>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</si>
  <si>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</si>
  <si>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</si>
  <si>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</si>
  <si>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</si>
  <si>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</si>
  <si>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</si>
  <si>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</si>
  <si>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</si>
  <si>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</si>
  <si>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</si>
  <si>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</si>
  <si>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</si>
  <si>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</si>
  <si>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</si>
  <si>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</si>
  <si>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</si>
  <si>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</si>
  <si>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</si>
  <si>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</si>
  <si>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</si>
  <si>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</si>
  <si>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</si>
  <si>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</si>
  <si>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</si>
  <si>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</si>
  <si>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</si>
  <si>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</si>
  <si>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</si>
  <si>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</si>
  <si>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</si>
  <si>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</si>
  <si>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</si>
  <si>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</si>
  <si>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</si>
  <si>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</si>
  <si>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</si>
  <si>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</si>
  <si>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</si>
  <si>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</si>
  <si>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</si>
  <si>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</si>
  <si>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</si>
  <si>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</si>
  <si>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</si>
  <si>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</si>
  <si>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</si>
  <si>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</si>
  <si>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</si>
  <si>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</si>
  <si>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</si>
  <si>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</si>
  <si>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</si>
  <si>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</si>
  <si>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</si>
  <si>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</si>
  <si>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</si>
  <si>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</si>
  <si>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</si>
  <si>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</si>
  <si>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</si>
  <si>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</si>
  <si>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</si>
  <si>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</si>
  <si>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</si>
  <si>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</si>
  <si>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</si>
  <si>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</si>
  <si>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</si>
  <si>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</si>
  <si>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</si>
  <si>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</si>
  <si>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</si>
  <si>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</si>
  <si>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</si>
  <si>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</si>
  <si>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</si>
  <si>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</si>
  <si>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</si>
  <si>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</si>
  <si>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</si>
  <si>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</si>
  <si>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</si>
  <si>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</si>
  <si>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</si>
  <si>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</si>
  <si>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</si>
  <si>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</si>
  <si>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</si>
  <si>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</si>
  <si>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</si>
  <si>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</si>
  <si>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</si>
  <si>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</si>
  <si>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</si>
  <si>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</si>
  <si>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</si>
  <si>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</si>
  <si>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</si>
  <si>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</si>
  <si>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</si>
  <si>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</si>
  <si>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</si>
  <si>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</si>
  <si>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</si>
  <si>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</si>
  <si>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</si>
  <si>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</si>
  <si>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</si>
  <si>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</si>
  <si>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</si>
  <si>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</si>
  <si>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</si>
  <si>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</si>
  <si>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</si>
  <si>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</si>
  <si>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</si>
  <si>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</si>
  <si>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</si>
  <si>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</si>
  <si>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</si>
  <si>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</si>
  <si>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</si>
  <si>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</si>
  <si>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</si>
  <si>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</si>
  <si>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</si>
  <si>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</si>
  <si>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</si>
  <si>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</si>
  <si>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</si>
  <si>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</si>
  <si>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</si>
  <si>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</si>
  <si>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</si>
  <si>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</si>
  <si>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</si>
  <si>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</si>
  <si>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</si>
  <si>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</si>
  <si>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</si>
  <si>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</si>
  <si>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</si>
  <si>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</si>
  <si>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</si>
  <si>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</si>
  <si>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</si>
  <si>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</si>
  <si>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</si>
  <si>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Wages, Benefits and Payroll Taxes</t>
  </si>
  <si>
    <t>FRL #</t>
  </si>
  <si>
    <t xml:space="preserve">• All organizers submitting a charter application to the Indiana Charter School Board must complete all four BLUE tabs of the 5-Year Pro Forma Budget Template. No information is required to be entered into WHITE cells, they will autofill as information is entered into GREY cells. </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</si>
  <si>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</si>
  <si>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</si>
  <si>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</si>
  <si>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</si>
  <si>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</si>
  <si>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</si>
  <si>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</si>
  <si>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</si>
  <si>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</si>
  <si>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</si>
  <si>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</si>
  <si>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</si>
  <si>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</si>
  <si>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</si>
  <si>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r>
      <t xml:space="preserve">•  Complete all relevant Grey Shaded areas -&gt; Name of Position, Number of Positions, Average Salary, Health Insurance, Retirement Contribution, and Other Benefits. </t>
    </r>
  </si>
  <si>
    <t>•  Projected salary and benefits should align with Year 0 and 5-Year budgets.</t>
  </si>
  <si>
    <t>•  Please see footnotes below for additional information.</t>
  </si>
  <si>
    <t>Other Compensation (3)</t>
  </si>
  <si>
    <t>Social Security (3)</t>
  </si>
  <si>
    <t>Health Insurance (2)</t>
  </si>
  <si>
    <t>Retirement Contributions</t>
  </si>
  <si>
    <t>State Tuition Support - From Tab 2</t>
  </si>
  <si>
    <t>K-12 Distribution</t>
  </si>
  <si>
    <t>Adult Distribution</t>
  </si>
  <si>
    <t>Total Distribution</t>
  </si>
  <si>
    <t>The information provided below does not, and is not intended to, constitute legal advice. Schools should consult with an attorney/accountant for any questions about employment matters.</t>
  </si>
  <si>
    <t>(1) Beginning in FY2020, new charter schools are entitled to $750 per student to be used for capital, technology, and transportation costs. Subsequent awards depend on continued funding of the grant in the biennial budget. See IC 20-24-13 for additional criteria and more details.</t>
  </si>
  <si>
    <t>(2) This is a competitive grant. Funding is not guaranteed. The funding for the PCSP grant is distributed through a reimbursement process. Contact IDOE's Office of Title Grants and Support for more information.</t>
  </si>
  <si>
    <t>(3) Unrestricted Federal Revenue Direct from the Federal Government; Restricted Federal Revenue Direct from the Federal Government; Restricted Federal Revenue Through the State, etc.</t>
  </si>
  <si>
    <t>(4)  Includes the Head of School, School Leader, Executive Director, Chief Executive Officer, as well as associate or assistant executive positions.</t>
  </si>
  <si>
    <t>(5)  Includes Vice- and Assistant Principals.</t>
  </si>
  <si>
    <t>(6) Includes Chief Academic Officers; Directors, Deans, and Coordinators of: Curriculum, Instruction, Faculty, Students, Assessment, Student Affairs, Student Achievement, and similar positions.</t>
  </si>
  <si>
    <t>(7) SBOA/Form 9 Classification of teachers is as follows. Expenditure Accounts: Preschool - 11025; Full Day Kindergarten - 11050; Elementary School - 11100; Middle/Junior High School - 11200; and High School - 11300. Object Accounts: Certified Salaries - 110; Non-Certified Salaries - 120;  (Temporary) Licensed Employees - 135; (Temporary) Non-Licensed Employees - 136; Stipends - 131; and (Temporary or Permanent) Overtime Salaries - 140.</t>
  </si>
  <si>
    <t>(8)  Includes Social Workers; Counselors; Psychologists; and Speech, Occupational, and Physical Therapists.</t>
  </si>
  <si>
    <t>(9)  Secretary; Receptionist; Attendance Clerk; Office Manager, Cafeteria Worker, and other full or part-time employees not specifically described.</t>
  </si>
  <si>
    <t>(10)  Includes Staffing for Instruction and Curriculum Development, Instructional Staff Training, etc.</t>
  </si>
  <si>
    <t>Health Insurance</t>
  </si>
  <si>
    <t>Other Compensation</t>
  </si>
  <si>
    <t>Social Security/Medicare/Unemployment</t>
  </si>
  <si>
    <t>Charter and Innovation Network School Grant (1)</t>
  </si>
  <si>
    <t>Public Charter School Program Grant (2)</t>
  </si>
  <si>
    <t>Other Federal Revenue (please describe) (3)</t>
  </si>
  <si>
    <t>Executive Administration: Office of Superintendent (4)</t>
  </si>
  <si>
    <t>School Administration: Office of the Principal (5)</t>
  </si>
  <si>
    <t>Other School Administration (please describe) (6)</t>
  </si>
  <si>
    <t>Teachers - Regular (7)</t>
  </si>
  <si>
    <t>Social Workers, Guidence Counselors, Therapists (8)</t>
  </si>
  <si>
    <t>Other Support Staff (please describe) (9)</t>
  </si>
  <si>
    <t>Instructional Support Staff (10)</t>
  </si>
  <si>
    <t>Payroll Taxes and Benefits - From Tab 3</t>
  </si>
  <si>
    <t>(11)  Includes Systems Analysis and Planning, Application Development, Systems Operations, Network Support, and Hardware Maintenance and Support.</t>
  </si>
  <si>
    <t>(12)  Expenses associated with extra-curricular or athletic activities.</t>
  </si>
  <si>
    <t>(13)  One half percent (0.5%) of the Basic/Adult Learner Grant amount.</t>
  </si>
  <si>
    <t>(14)  Include only those fees (per-pupil, contingent, or fixed) paid to a management company for educational or management services and describe how the fee is calculated in the budget narrative. All other amounts paid to a management company or affiliate of the management company must be accounted for elsewhere in this worksheet.</t>
  </si>
  <si>
    <t>(15)  Schools are required to maintain an account in reserve to cover expenses for school closing.  $10,000 should be placed in reserve starting in year 2 with a balance of $30,000 by year 4.</t>
  </si>
  <si>
    <t>Technology Supporting Instruction (11)</t>
  </si>
  <si>
    <t>Enrichment Programs (12)</t>
  </si>
  <si>
    <t>ICSB Administrative Fee (13)</t>
  </si>
  <si>
    <t>CMO/EMO Fee (14)</t>
  </si>
  <si>
    <t>Required Escrow (15)</t>
  </si>
  <si>
    <r>
      <t xml:space="preserve">(1)  Amounts paid to "employees" regardless of whether they are full-time, part-time, or limited-time should be listed in the </t>
    </r>
    <r>
      <rPr>
        <b/>
        <sz val="10"/>
        <color indexed="8"/>
        <rFont val="Calibri"/>
        <family val="2"/>
      </rPr>
      <t>Average Salary</t>
    </r>
    <r>
      <rPr>
        <sz val="10"/>
        <color indexed="8"/>
        <rFont val="Calibri"/>
        <family val="2"/>
      </rPr>
      <t xml:space="preserve"> column (lines 13-45) for each year. You should include all pay given to an employee for services performed, including salaries, vacation allowances, bonuses, stipends, commissions, and taxable fringe benefits. For more information, see https://www.irs.gov/publications/p15. Generally, a worker who performs services for you is your "employee" if you have the right to control what will be done and how it will be done. Do not include payments made to "independent contractors" (see (4) below).
(2)  </t>
    </r>
    <r>
      <rPr>
        <b/>
        <sz val="10"/>
        <color indexed="8"/>
        <rFont val="Calibri"/>
        <family val="2"/>
      </rPr>
      <t>Health Insurance</t>
    </r>
    <r>
      <rPr>
        <sz val="10"/>
        <color indexed="8"/>
        <rFont val="Calibri"/>
        <family val="2"/>
      </rPr>
      <t xml:space="preserve"> and </t>
    </r>
    <r>
      <rPr>
        <b/>
        <sz val="10"/>
        <color indexed="8"/>
        <rFont val="Calibri"/>
        <family val="2"/>
      </rPr>
      <t>Retirement Contributions</t>
    </r>
    <r>
      <rPr>
        <sz val="10"/>
        <color indexed="8"/>
        <rFont val="Calibri"/>
        <family val="2"/>
      </rPr>
      <t xml:space="preserve"> should be calculated as a per employee expense and entered manually on lines 51 &amp; 52 for each year.
(3)  </t>
    </r>
    <r>
      <rPr>
        <b/>
        <sz val="10"/>
        <color indexed="8"/>
        <rFont val="Calibri"/>
        <family val="2"/>
      </rPr>
      <t>Social Security</t>
    </r>
    <r>
      <rPr>
        <sz val="10"/>
        <color indexed="8"/>
        <rFont val="Calibri"/>
        <family val="2"/>
      </rPr>
      <t xml:space="preserve">, </t>
    </r>
    <r>
      <rPr>
        <b/>
        <sz val="10"/>
        <color indexed="8"/>
        <rFont val="Calibri"/>
        <family val="2"/>
      </rPr>
      <t>Medicare</t>
    </r>
    <r>
      <rPr>
        <sz val="10"/>
        <color indexed="8"/>
        <rFont val="Calibri"/>
        <family val="2"/>
      </rPr>
      <t>, and</t>
    </r>
    <r>
      <rPr>
        <b/>
        <sz val="10"/>
        <color indexed="8"/>
        <rFont val="Calibri"/>
        <family val="2"/>
      </rPr>
      <t xml:space="preserve"> Unemployment</t>
    </r>
    <r>
      <rPr>
        <sz val="10"/>
        <color indexed="8"/>
        <rFont val="Calibri"/>
        <family val="2"/>
      </rPr>
      <t xml:space="preserve"> are "employment taxes" which must be collected by the employer for all wages paid individuals who are considered employees. The Worksheet calculates these amounts automatically based on the information entered in the Average Salary column for each year.
(4)  All amounts paid to "independent contractors" should be listed in the </t>
    </r>
    <r>
      <rPr>
        <b/>
        <sz val="10"/>
        <color indexed="8"/>
        <rFont val="Calibri"/>
        <family val="2"/>
      </rPr>
      <t>Other Compensation</t>
    </r>
    <r>
      <rPr>
        <sz val="10"/>
        <color indexed="8"/>
        <rFont val="Calibri"/>
        <family val="2"/>
      </rPr>
      <t xml:space="preserve"> line (line 56) and explained in the budget narrative. The general rule is that an individual is an independent contractor if you have the right to control or direct only the result of the work and not what will be done and how it will be done. There are many factors used by the IRS to determine whether an individual is an independent contractor.  See, https://www.irs.gov/businesses/small-businesses-self-employed/independent-contractor-self-employed-or-employee. </t>
    </r>
    <r>
      <rPr>
        <u val="single"/>
        <sz val="10"/>
        <color indexed="8"/>
        <rFont val="Calibri"/>
        <family val="2"/>
      </rPr>
      <t>Please note that the IRS has generally found that an individual rendering services as a substitute teacher is considered to be an employee and not an independent contractor</t>
    </r>
    <r>
      <rPr>
        <sz val="10"/>
        <color indexed="8"/>
        <rFont val="Calibri"/>
        <family val="2"/>
      </rPr>
      <t>.</t>
    </r>
  </si>
  <si>
    <t>Total Adult Enrollment:</t>
  </si>
  <si>
    <t>Total K-12 Enrollment:</t>
  </si>
  <si>
    <t>Projected New School Annual Operating Budget  -- YEARS 1 - 5 (Fiscal Year July 1-June 30)</t>
  </si>
  <si>
    <t>Ver. 01.06.2020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</si>
  <si>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</si>
  <si>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</si>
  <si>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</si>
  <si>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</si>
  <si>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</si>
  <si>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</si>
  <si>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</si>
  <si>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</si>
  <si>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</si>
  <si>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</si>
  <si>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r>
      <rPr>
        <b/>
        <sz val="11"/>
        <color indexed="8"/>
        <rFont val="Calibri"/>
        <family val="2"/>
      </rPr>
      <t xml:space="preserve">The above calculations are </t>
    </r>
    <r>
      <rPr>
        <b/>
        <u val="single"/>
        <sz val="11"/>
        <color indexed="8"/>
        <rFont val="Calibri"/>
        <family val="2"/>
      </rPr>
      <t>estimates</t>
    </r>
    <r>
      <rPr>
        <b/>
        <sz val="11"/>
        <color indexed="8"/>
        <rFont val="Calibri"/>
        <family val="2"/>
      </rPr>
      <t xml:space="preserve"> based on projected enrollment and applicable grants. </t>
    </r>
    <r>
      <rPr>
        <b/>
        <sz val="10"/>
        <color indexed="8"/>
        <rFont val="Calibri"/>
        <family val="2"/>
      </rPr>
      <t xml:space="preserve">
The actual distribution to the school will be based on an ADM count of eligible pupils enrolled in the school on two count dates (in September and February).</t>
    </r>
    <r>
      <rPr>
        <sz val="10"/>
        <color indexed="8"/>
        <rFont val="Calibri"/>
        <family val="2"/>
      </rPr>
      <t xml:space="preserve">
Basic Tuition Support is equal to the following formula: ([Foundation Amount] ($5,703 for FY2021) X [ADM]) + (([Complexity Multiplier] ($3,675 for FY2021) X [Complexity Index]) X ADM). Students in Full Day Kindergarten should be treated as 1 student, students in 1/2 day kindergarten should be treated as 0.5 student.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amount will likely differ. The Total Distribution also includes the "special education grant" assuming students with mild/moderate disabilities ($2,300 for FY2021).</t>
    </r>
    <r>
      <rPr>
        <sz val="10"/>
        <color indexed="8"/>
        <rFont val="Calibri"/>
        <family val="2"/>
      </rPr>
      <t xml:space="preserve">
The Adult Grant amount for adult high schools is $6,750. The Adult Distribution is calculated by multiplying Total Enrollment by the Adult Grant.</t>
    </r>
  </si>
  <si>
    <t xml:space="preserve">  </t>
  </si>
  <si>
    <t>Special Education Grant - From Tab 2</t>
  </si>
  <si>
    <t>Please enter Planned Location on Tab 1.</t>
  </si>
  <si>
    <t>REQUIRED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</si>
</sst>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0">
    <font>
      <sz val="11"/>
      <color theme="1"/>
      <name val="Calibri"/>
      <family val="2"/>
    </font>
    <font>
      <sz val="11"/>
      <color indexed="8"/>
      <name val="Calibri"/>
      <family val="2"/>
    </font>
    <font>
      <sz val="10"/>
      <name val="Arial"/>
      <family val="2"/>
    </font>
    <font>
      <b/>
      <sz val="14"/>
      <name val="Calibri"/>
      <family val="2"/>
    </font>
    <font>
      <b/>
      <sz val="10"/>
      <name val="Calibri"/>
      <family val="2"/>
    </font>
    <font>
      <sz val="10"/>
      <name val="Calibri"/>
      <family val="2"/>
    </font>
    <font>
      <b/>
      <i/>
      <sz val="10"/>
      <name val="Calibri"/>
      <family val="2"/>
    </font>
    <font>
      <sz val="10"/>
      <name val="Verdana"/>
      <family val="2"/>
    </font>
    <font>
      <sz val="10"/>
      <color indexed="8"/>
      <name val="Calibri"/>
      <family val="2"/>
    </font>
    <font>
      <sz val="9"/>
      <name val="Tahoma"/>
      <family val="2"/>
    </font>
    <font>
      <b/>
      <sz val="10"/>
      <color indexed="8"/>
      <name val="Calibri"/>
      <family val="2"/>
    </font>
    <font>
      <u val="single"/>
      <sz val="10"/>
      <color indexed="8"/>
      <name val="Calibri"/>
      <family val="2"/>
    </font>
    <font>
      <b/>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u val="single"/>
      <sz val="10"/>
      <color indexed="39"/>
      <name val="Calibri"/>
      <family val="2"/>
    </font>
    <font>
      <b/>
      <u val="single"/>
      <sz val="10"/>
      <color indexed="8"/>
      <name val="Calibri"/>
      <family val="2"/>
    </font>
    <font>
      <b/>
      <sz val="10"/>
      <color indexed="10"/>
      <name val="Calibri"/>
      <family val="2"/>
    </font>
    <font>
      <sz val="10"/>
      <color indexed="30"/>
      <name val="Calibri"/>
      <family val="2"/>
    </font>
    <font>
      <sz val="11"/>
      <name val="Calibri"/>
      <family val="2"/>
    </font>
    <font>
      <b/>
      <sz val="10"/>
      <color indexed="9"/>
      <name val="Calibri"/>
      <family val="2"/>
    </font>
    <font>
      <i/>
      <sz val="10"/>
      <name val="Calibri"/>
      <family val="2"/>
    </font>
    <font>
      <sz val="10"/>
      <color indexed="49"/>
      <name val="Calibri"/>
      <family val="2"/>
    </font>
    <font>
      <i/>
      <sz val="10"/>
      <color indexed="8"/>
      <name val="Calibri"/>
      <family val="2"/>
    </font>
    <font>
      <b/>
      <i/>
      <sz val="10"/>
      <color indexed="10"/>
      <name val="Calibri"/>
      <family val="2"/>
    </font>
    <font>
      <b/>
      <sz val="14"/>
      <color indexed="8"/>
      <name val="Calibri"/>
      <family val="2"/>
    </font>
    <font>
      <sz val="14"/>
      <color indexed="8"/>
      <name val="Calibri"/>
      <family val="2"/>
    </font>
    <font>
      <b/>
      <u val="single"/>
      <sz val="10"/>
      <name val="Calibri"/>
      <family val="2"/>
    </font>
    <font>
      <b/>
      <sz val="12"/>
      <color indexed="8"/>
      <name val="Calibri"/>
      <family val="2"/>
    </font>
    <font>
      <sz val="12"/>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10"/>
      <color theme="10"/>
      <name val="Calibri"/>
      <family val="2"/>
    </font>
    <font>
      <b/>
      <u val="single"/>
      <sz val="10"/>
      <color theme="1"/>
      <name val="Calibri"/>
      <family val="2"/>
    </font>
    <font>
      <b/>
      <sz val="10"/>
      <color rgb="FFFF0000"/>
      <name val="Calibri"/>
      <family val="2"/>
    </font>
    <font>
      <sz val="10"/>
      <color rgb="FF0070C0"/>
      <name val="Calibri"/>
      <family val="2"/>
    </font>
    <font>
      <b/>
      <sz val="10"/>
      <color theme="0"/>
      <name val="Calibri"/>
      <family val="2"/>
    </font>
    <font>
      <sz val="10"/>
      <color theme="3" tint="0.39998000860214233"/>
      <name val="Calibri"/>
      <family val="2"/>
    </font>
    <font>
      <i/>
      <sz val="10"/>
      <color theme="1"/>
      <name val="Calibri"/>
      <family val="2"/>
    </font>
    <font>
      <b/>
      <i/>
      <sz val="10"/>
      <color rgb="FFFF0000"/>
      <name val="Calibri"/>
      <family val="2"/>
    </font>
    <font>
      <b/>
      <sz val="14"/>
      <color theme="1"/>
      <name val="Calibri"/>
      <family val="2"/>
    </font>
    <font>
      <sz val="10"/>
      <color rgb="FF000000"/>
      <name val="Calibri"/>
      <family val="2"/>
    </font>
    <font>
      <sz val="14"/>
      <color theme="1"/>
      <name val="Calibri"/>
      <family val="2"/>
    </font>
    <font>
      <b/>
      <sz val="12"/>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theme="4" tint="0.5999900102615356"/>
        <bgColor indexed="64"/>
      </patternFill>
    </fill>
    <fill>
      <patternFill patternType="solid">
        <fgColor theme="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right style="thin"/>
      <top/>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style="thin"/>
      <top style="thin"/>
      <bottom/>
    </border>
    <border>
      <left style="medium"/>
      <right/>
      <top/>
      <bottom style="thin"/>
    </border>
    <border>
      <left style="medium"/>
      <right style="thin"/>
      <top style="thin"/>
      <bottom style="thin"/>
    </border>
    <border>
      <left style="medium"/>
      <right>
        <color indexed="63"/>
      </right>
      <top style="thin"/>
      <bottom style="thin"/>
    </border>
    <border>
      <left style="medium"/>
      <right/>
      <top style="thin"/>
      <bottom>
        <color indexed="63"/>
      </botto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93">
    <xf numFmtId="0" fontId="0" fillId="0" borderId="0" xfId="0" applyFont="1" applyAlignment="1">
      <alignment/>
    </xf>
    <xf numFmtId="0" fontId="64" fillId="0" borderId="0" xfId="0" applyFont="1" applyAlignment="1" applyProtection="1">
      <alignment/>
      <protection/>
    </xf>
    <xf numFmtId="0" fontId="64" fillId="33" borderId="0" xfId="0" applyFont="1" applyFill="1" applyBorder="1" applyAlignment="1" applyProtection="1">
      <alignment vertical="center"/>
      <protection/>
    </xf>
    <xf numFmtId="49" fontId="64" fillId="33" borderId="0"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0" fontId="65" fillId="33" borderId="10" xfId="0" applyFont="1" applyFill="1" applyBorder="1" applyAlignment="1" applyProtection="1">
      <alignment vertical="center"/>
      <protection/>
    </xf>
    <xf numFmtId="0" fontId="64" fillId="33" borderId="10" xfId="0" applyFont="1" applyFill="1" applyBorder="1" applyAlignment="1" applyProtection="1">
      <alignment vertical="center"/>
      <protection/>
    </xf>
    <xf numFmtId="0" fontId="65" fillId="0" borderId="0" xfId="0" applyFont="1" applyFill="1" applyAlignment="1" applyProtection="1">
      <alignment horizontal="center" vertical="center"/>
      <protection/>
    </xf>
    <xf numFmtId="49" fontId="64" fillId="0" borderId="0" xfId="0" applyNumberFormat="1" applyFont="1" applyFill="1" applyAlignment="1" applyProtection="1">
      <alignment vertical="center"/>
      <protection/>
    </xf>
    <xf numFmtId="0" fontId="64" fillId="0" borderId="0" xfId="0" applyFont="1" applyFill="1" applyAlignment="1" applyProtection="1">
      <alignment vertical="center"/>
      <protection/>
    </xf>
    <xf numFmtId="0" fontId="5" fillId="0" borderId="0" xfId="59" applyFont="1" applyFill="1" applyProtection="1">
      <alignment/>
      <protection/>
    </xf>
    <xf numFmtId="0" fontId="5" fillId="0" borderId="0" xfId="59" applyFont="1" applyFill="1" applyBorder="1" applyProtection="1">
      <alignment/>
      <protection/>
    </xf>
    <xf numFmtId="0" fontId="5" fillId="0" borderId="0" xfId="59" applyFont="1" applyFill="1" applyBorder="1" applyAlignment="1" applyProtection="1">
      <alignment/>
      <protection/>
    </xf>
    <xf numFmtId="0" fontId="5" fillId="33" borderId="11" xfId="59" applyFont="1" applyFill="1" applyBorder="1" applyProtection="1">
      <alignment/>
      <protection/>
    </xf>
    <xf numFmtId="0" fontId="5" fillId="33" borderId="12" xfId="59" applyFont="1" applyFill="1" applyBorder="1" applyProtection="1">
      <alignment/>
      <protection/>
    </xf>
    <xf numFmtId="0" fontId="5" fillId="33" borderId="13" xfId="59" applyFont="1" applyFill="1" applyBorder="1" applyProtection="1">
      <alignment/>
      <protection/>
    </xf>
    <xf numFmtId="0" fontId="5" fillId="33" borderId="14" xfId="59" applyFont="1" applyFill="1" applyBorder="1" applyProtection="1">
      <alignment/>
      <protection/>
    </xf>
    <xf numFmtId="0" fontId="5" fillId="33" borderId="15" xfId="59" applyFont="1" applyFill="1" applyBorder="1" applyProtection="1">
      <alignment/>
      <protection/>
    </xf>
    <xf numFmtId="0" fontId="5" fillId="33" borderId="0" xfId="59" applyFont="1" applyFill="1" applyBorder="1" applyAlignment="1" applyProtection="1">
      <alignment horizontal="center"/>
      <protection/>
    </xf>
    <xf numFmtId="0" fontId="5" fillId="33" borderId="0" xfId="59" applyFont="1" applyFill="1" applyBorder="1" applyProtection="1">
      <alignment/>
      <protection/>
    </xf>
    <xf numFmtId="0" fontId="4" fillId="33" borderId="0" xfId="59" applyFont="1" applyFill="1" applyBorder="1" applyAlignment="1" applyProtection="1" quotePrefix="1">
      <alignment horizontal="left"/>
      <protection/>
    </xf>
    <xf numFmtId="0" fontId="5" fillId="33" borderId="16" xfId="59" applyFont="1" applyFill="1" applyBorder="1" applyProtection="1">
      <alignment/>
      <protection/>
    </xf>
    <xf numFmtId="0" fontId="5" fillId="33" borderId="0" xfId="59" applyFont="1" applyFill="1" applyBorder="1" applyAlignment="1" applyProtection="1" quotePrefix="1">
      <alignment horizontal="left"/>
      <protection/>
    </xf>
    <xf numFmtId="0" fontId="66" fillId="33" borderId="0" xfId="54" applyFont="1" applyFill="1" applyAlignment="1" applyProtection="1">
      <alignment/>
      <protection/>
    </xf>
    <xf numFmtId="0" fontId="5" fillId="33" borderId="0" xfId="59" applyFont="1" applyFill="1" applyBorder="1" applyAlignment="1" applyProtection="1" quotePrefix="1">
      <alignment horizontal="left" vertical="top" wrapText="1"/>
      <protection/>
    </xf>
    <xf numFmtId="0" fontId="5" fillId="33" borderId="0" xfId="59" applyFont="1" applyFill="1" applyBorder="1" applyAlignment="1" applyProtection="1">
      <alignment wrapText="1"/>
      <protection/>
    </xf>
    <xf numFmtId="0" fontId="5" fillId="33" borderId="17" xfId="59" applyFont="1" applyFill="1" applyBorder="1" applyProtection="1">
      <alignment/>
      <protection/>
    </xf>
    <xf numFmtId="0" fontId="5" fillId="33" borderId="18" xfId="59" applyFont="1" applyFill="1" applyBorder="1" applyAlignment="1" applyProtection="1">
      <alignment wrapText="1"/>
      <protection/>
    </xf>
    <xf numFmtId="0" fontId="5" fillId="33" borderId="18" xfId="59" applyFont="1" applyFill="1" applyBorder="1" applyProtection="1">
      <alignment/>
      <protection/>
    </xf>
    <xf numFmtId="0" fontId="5" fillId="33" borderId="19" xfId="59" applyFont="1" applyFill="1" applyBorder="1" applyAlignment="1" applyProtection="1">
      <alignment horizontal="right"/>
      <protection/>
    </xf>
    <xf numFmtId="0" fontId="5" fillId="33" borderId="14" xfId="59" applyFont="1" applyFill="1" applyBorder="1" applyAlignment="1" applyProtection="1">
      <alignment vertical="center"/>
      <protection/>
    </xf>
    <xf numFmtId="0" fontId="5" fillId="33" borderId="0" xfId="59" applyFont="1" applyFill="1" applyBorder="1" applyAlignment="1" applyProtection="1" quotePrefix="1">
      <alignment horizontal="left" vertical="center"/>
      <protection/>
    </xf>
    <xf numFmtId="0" fontId="5" fillId="33" borderId="15" xfId="59" applyFont="1" applyFill="1" applyBorder="1" applyAlignment="1" applyProtection="1">
      <alignment vertical="center"/>
      <protection/>
    </xf>
    <xf numFmtId="0" fontId="5" fillId="33" borderId="0" xfId="59" applyFont="1" applyFill="1" applyBorder="1" applyAlignment="1" applyProtection="1">
      <alignment vertical="center"/>
      <protection/>
    </xf>
    <xf numFmtId="49" fontId="64" fillId="33" borderId="18" xfId="0" applyNumberFormat="1" applyFont="1" applyFill="1" applyBorder="1" applyAlignment="1" applyProtection="1">
      <alignment vertical="center"/>
      <protection/>
    </xf>
    <xf numFmtId="0" fontId="64" fillId="33" borderId="18" xfId="0" applyFont="1" applyFill="1" applyBorder="1" applyAlignment="1" applyProtection="1">
      <alignment vertical="center"/>
      <protection/>
    </xf>
    <xf numFmtId="0" fontId="65" fillId="33" borderId="18" xfId="0" applyFont="1" applyFill="1" applyBorder="1" applyAlignment="1" applyProtection="1">
      <alignment horizontal="center" vertical="center"/>
      <protection/>
    </xf>
    <xf numFmtId="0" fontId="65" fillId="33" borderId="12"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33" borderId="20" xfId="0" applyFont="1" applyFill="1" applyBorder="1" applyAlignment="1" applyProtection="1">
      <alignment horizontal="center" vertical="center"/>
      <protection/>
    </xf>
    <xf numFmtId="0" fontId="65" fillId="33" borderId="20" xfId="0" applyFont="1" applyFill="1" applyBorder="1" applyAlignment="1" applyProtection="1">
      <alignment vertical="center"/>
      <protection/>
    </xf>
    <xf numFmtId="0" fontId="5" fillId="34" borderId="21" xfId="0" applyFont="1" applyFill="1" applyBorder="1" applyAlignment="1" applyProtection="1">
      <alignment vertical="center"/>
      <protection locked="0"/>
    </xf>
    <xf numFmtId="167" fontId="5" fillId="34" borderId="22" xfId="0" applyNumberFormat="1" applyFont="1" applyFill="1" applyBorder="1" applyAlignment="1" applyProtection="1">
      <alignment horizontal="center" vertical="center"/>
      <protection locked="0"/>
    </xf>
    <xf numFmtId="44" fontId="5" fillId="34" borderId="23" xfId="0" applyNumberFormat="1" applyFont="1" applyFill="1" applyBorder="1" applyAlignment="1" applyProtection="1">
      <alignment horizontal="center" vertical="center"/>
      <protection locked="0"/>
    </xf>
    <xf numFmtId="0" fontId="5" fillId="34" borderId="24" xfId="0" applyFont="1" applyFill="1" applyBorder="1" applyAlignment="1" applyProtection="1">
      <alignment vertical="center"/>
      <protection locked="0"/>
    </xf>
    <xf numFmtId="0" fontId="5" fillId="34" borderId="24" xfId="0" applyFont="1" applyFill="1" applyBorder="1" applyAlignment="1" applyProtection="1">
      <alignment horizontal="left" vertical="center"/>
      <protection locked="0"/>
    </xf>
    <xf numFmtId="0" fontId="5" fillId="34" borderId="24" xfId="0" applyFont="1" applyFill="1" applyBorder="1" applyAlignment="1" applyProtection="1">
      <alignment vertical="center" wrapText="1"/>
      <protection locked="0"/>
    </xf>
    <xf numFmtId="0" fontId="5" fillId="0" borderId="0" xfId="59" applyFont="1" applyFill="1" applyAlignment="1" applyProtection="1">
      <alignment vertical="center"/>
      <protection/>
    </xf>
    <xf numFmtId="0" fontId="5" fillId="35" borderId="24" xfId="59" applyFont="1" applyFill="1" applyBorder="1" applyProtection="1">
      <alignment/>
      <protection/>
    </xf>
    <xf numFmtId="49" fontId="65" fillId="33" borderId="0" xfId="0" applyNumberFormat="1" applyFont="1" applyFill="1" applyBorder="1" applyAlignment="1" applyProtection="1">
      <alignment vertical="center"/>
      <protection/>
    </xf>
    <xf numFmtId="0" fontId="65" fillId="33" borderId="25" xfId="0" applyFont="1" applyFill="1" applyBorder="1" applyAlignment="1" applyProtection="1">
      <alignment horizontal="center" vertical="center"/>
      <protection/>
    </xf>
    <xf numFmtId="0" fontId="65" fillId="33" borderId="26" xfId="0" applyFont="1" applyFill="1" applyBorder="1" applyAlignment="1" applyProtection="1">
      <alignment horizontal="center" vertical="center"/>
      <protection/>
    </xf>
    <xf numFmtId="0" fontId="65" fillId="33" borderId="27" xfId="0" applyFont="1" applyFill="1" applyBorder="1" applyAlignment="1" applyProtection="1">
      <alignment horizontal="center" vertical="center"/>
      <protection/>
    </xf>
    <xf numFmtId="49" fontId="64" fillId="33" borderId="22" xfId="0" applyNumberFormat="1" applyFont="1" applyFill="1" applyBorder="1" applyAlignment="1" applyProtection="1">
      <alignment vertical="center"/>
      <protection/>
    </xf>
    <xf numFmtId="49" fontId="65" fillId="33" borderId="27" xfId="0" applyNumberFormat="1" applyFont="1" applyFill="1" applyBorder="1" applyAlignment="1" applyProtection="1">
      <alignment vertical="center"/>
      <protection/>
    </xf>
    <xf numFmtId="0" fontId="64" fillId="33" borderId="0" xfId="0" applyFont="1" applyFill="1" applyBorder="1" applyAlignment="1" applyProtection="1">
      <alignment/>
      <protection/>
    </xf>
    <xf numFmtId="0" fontId="64" fillId="33" borderId="10" xfId="0" applyFont="1" applyFill="1" applyBorder="1" applyAlignment="1" applyProtection="1">
      <alignment/>
      <protection/>
    </xf>
    <xf numFmtId="0" fontId="64" fillId="33" borderId="0" xfId="0" applyFont="1" applyFill="1" applyBorder="1" applyAlignment="1" applyProtection="1">
      <alignment vertical="center" wrapText="1"/>
      <protection/>
    </xf>
    <xf numFmtId="49" fontId="65" fillId="33" borderId="16" xfId="0" applyNumberFormat="1" applyFont="1" applyFill="1" applyBorder="1" applyAlignment="1" applyProtection="1">
      <alignment horizontal="right" vertical="center"/>
      <protection/>
    </xf>
    <xf numFmtId="0" fontId="65" fillId="33" borderId="14" xfId="0" applyFont="1" applyFill="1" applyBorder="1" applyAlignment="1" applyProtection="1">
      <alignment horizontal="center" vertical="center"/>
      <protection/>
    </xf>
    <xf numFmtId="0" fontId="64" fillId="33" borderId="15" xfId="0" applyFont="1" applyFill="1" applyBorder="1" applyAlignment="1" applyProtection="1">
      <alignment/>
      <protection/>
    </xf>
    <xf numFmtId="0" fontId="65" fillId="33" borderId="17" xfId="0" applyFont="1" applyFill="1" applyBorder="1" applyAlignment="1" applyProtection="1">
      <alignment horizontal="center" vertical="center"/>
      <protection/>
    </xf>
    <xf numFmtId="49" fontId="65" fillId="33" borderId="10" xfId="0" applyNumberFormat="1" applyFont="1" applyFill="1" applyBorder="1" applyAlignment="1" applyProtection="1">
      <alignment vertical="center"/>
      <protection/>
    </xf>
    <xf numFmtId="0" fontId="65" fillId="33" borderId="10" xfId="0" applyFont="1" applyFill="1" applyBorder="1" applyAlignment="1" applyProtection="1">
      <alignment horizontal="center" vertical="center"/>
      <protection/>
    </xf>
    <xf numFmtId="0" fontId="64" fillId="0" borderId="14" xfId="0" applyFont="1" applyFill="1" applyBorder="1" applyAlignment="1" applyProtection="1">
      <alignment/>
      <protection/>
    </xf>
    <xf numFmtId="49" fontId="64" fillId="33" borderId="25" xfId="0" applyNumberFormat="1" applyFont="1" applyFill="1" applyBorder="1" applyAlignment="1" applyProtection="1">
      <alignment vertical="center"/>
      <protection/>
    </xf>
    <xf numFmtId="49" fontId="64" fillId="33" borderId="27" xfId="0" applyNumberFormat="1" applyFont="1" applyFill="1" applyBorder="1" applyAlignment="1" applyProtection="1">
      <alignment vertical="center"/>
      <protection/>
    </xf>
    <xf numFmtId="49" fontId="64" fillId="33" borderId="26" xfId="0" applyNumberFormat="1" applyFont="1" applyFill="1" applyBorder="1" applyAlignment="1" applyProtection="1">
      <alignment vertical="center"/>
      <protection/>
    </xf>
    <xf numFmtId="49" fontId="65" fillId="33" borderId="28" xfId="0" applyNumberFormat="1" applyFont="1" applyFill="1" applyBorder="1" applyAlignment="1" applyProtection="1">
      <alignment vertical="center"/>
      <protection/>
    </xf>
    <xf numFmtId="0" fontId="64" fillId="33" borderId="14" xfId="0" applyFont="1" applyFill="1" applyBorder="1" applyAlignment="1" applyProtection="1">
      <alignment/>
      <protection/>
    </xf>
    <xf numFmtId="0" fontId="64" fillId="0" borderId="0" xfId="0" applyFont="1" applyFill="1" applyBorder="1" applyAlignment="1" applyProtection="1">
      <alignment/>
      <protection/>
    </xf>
    <xf numFmtId="49" fontId="67" fillId="33" borderId="25" xfId="0" applyNumberFormat="1" applyFont="1" applyFill="1" applyBorder="1" applyAlignment="1" applyProtection="1">
      <alignment vertical="center"/>
      <protection/>
    </xf>
    <xf numFmtId="0" fontId="5" fillId="33" borderId="0" xfId="59" applyFont="1" applyFill="1" applyBorder="1" applyAlignment="1" applyProtection="1" quotePrefix="1">
      <alignment vertical="center"/>
      <protection/>
    </xf>
    <xf numFmtId="49" fontId="65" fillId="33" borderId="27" xfId="0" applyNumberFormat="1" applyFont="1" applyFill="1" applyBorder="1" applyAlignment="1" applyProtection="1">
      <alignment horizontal="right" vertical="center"/>
      <protection/>
    </xf>
    <xf numFmtId="0" fontId="64" fillId="33" borderId="0" xfId="0" applyFont="1" applyFill="1" applyBorder="1" applyAlignment="1" applyProtection="1">
      <alignment vertical="center" wrapText="1"/>
      <protection/>
    </xf>
    <xf numFmtId="44" fontId="5" fillId="34" borderId="24" xfId="0" applyNumberFormat="1" applyFont="1" applyFill="1" applyBorder="1" applyAlignment="1" applyProtection="1">
      <alignment horizontal="center" vertical="center"/>
      <protection locked="0"/>
    </xf>
    <xf numFmtId="44" fontId="64" fillId="35" borderId="24" xfId="44" applyNumberFormat="1" applyFont="1" applyFill="1" applyBorder="1" applyAlignment="1" applyProtection="1">
      <alignment vertical="center"/>
      <protection locked="0"/>
    </xf>
    <xf numFmtId="0" fontId="68" fillId="35" borderId="24" xfId="0" applyFont="1" applyFill="1" applyBorder="1" applyAlignment="1" applyProtection="1">
      <alignment vertical="center" wrapText="1"/>
      <protection locked="0"/>
    </xf>
    <xf numFmtId="4" fontId="68" fillId="35" borderId="24" xfId="0" applyNumberFormat="1" applyFont="1" applyFill="1" applyBorder="1" applyAlignment="1" applyProtection="1">
      <alignment vertical="center" wrapText="1"/>
      <protection locked="0"/>
    </xf>
    <xf numFmtId="0" fontId="5" fillId="35" borderId="24" xfId="59" applyFont="1" applyFill="1" applyBorder="1" applyAlignment="1" applyProtection="1">
      <alignment horizontal="center" vertical="center"/>
      <protection locked="0"/>
    </xf>
    <xf numFmtId="0" fontId="5" fillId="35" borderId="29" xfId="59" applyFont="1" applyFill="1" applyBorder="1" applyAlignment="1" applyProtection="1">
      <alignment horizontal="center" vertical="center"/>
      <protection locked="0"/>
    </xf>
    <xf numFmtId="0" fontId="64" fillId="0" borderId="0" xfId="0" applyFont="1" applyFill="1" applyAlignment="1" applyProtection="1">
      <alignment/>
      <protection/>
    </xf>
    <xf numFmtId="0" fontId="64" fillId="33" borderId="11" xfId="0" applyFont="1" applyFill="1" applyBorder="1" applyAlignment="1" applyProtection="1">
      <alignment/>
      <protection/>
    </xf>
    <xf numFmtId="0" fontId="64" fillId="33" borderId="12" xfId="0" applyFont="1" applyFill="1" applyBorder="1" applyAlignment="1" applyProtection="1">
      <alignment/>
      <protection/>
    </xf>
    <xf numFmtId="0" fontId="64" fillId="33" borderId="13" xfId="0" applyFont="1" applyFill="1" applyBorder="1" applyAlignment="1" applyProtection="1">
      <alignment/>
      <protection/>
    </xf>
    <xf numFmtId="0" fontId="64" fillId="33" borderId="14" xfId="0" applyFont="1" applyFill="1" applyBorder="1" applyAlignment="1" applyProtection="1">
      <alignment/>
      <protection/>
    </xf>
    <xf numFmtId="0" fontId="64" fillId="33" borderId="0" xfId="0" applyFont="1" applyFill="1" applyBorder="1" applyAlignment="1" applyProtection="1">
      <alignment/>
      <protection/>
    </xf>
    <xf numFmtId="0" fontId="0" fillId="33" borderId="0" xfId="0" applyFill="1" applyAlignment="1" applyProtection="1">
      <alignment horizontal="center" vertical="center"/>
      <protection/>
    </xf>
    <xf numFmtId="0" fontId="64" fillId="33" borderId="15" xfId="0" applyFont="1" applyFill="1" applyBorder="1" applyAlignment="1" applyProtection="1">
      <alignment/>
      <protection/>
    </xf>
    <xf numFmtId="0" fontId="65" fillId="33" borderId="0" xfId="0" applyFont="1" applyFill="1" applyBorder="1" applyAlignment="1" applyProtection="1">
      <alignment vertical="center"/>
      <protection/>
    </xf>
    <xf numFmtId="49" fontId="64"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vertical="center"/>
      <protection/>
    </xf>
    <xf numFmtId="0" fontId="64" fillId="33" borderId="0" xfId="0" applyFont="1" applyFill="1" applyBorder="1" applyAlignment="1" applyProtection="1">
      <alignment vertical="center"/>
      <protection/>
    </xf>
    <xf numFmtId="0" fontId="64" fillId="33" borderId="0" xfId="0" applyFont="1" applyFill="1" applyBorder="1" applyAlignment="1" applyProtection="1">
      <alignment vertical="center" wrapText="1"/>
      <protection/>
    </xf>
    <xf numFmtId="165" fontId="64" fillId="33" borderId="0" xfId="44" applyNumberFormat="1" applyFont="1" applyFill="1" applyBorder="1" applyAlignment="1" applyProtection="1">
      <alignment vertical="center"/>
      <protection/>
    </xf>
    <xf numFmtId="0" fontId="64" fillId="33" borderId="25" xfId="0" applyFont="1" applyFill="1" applyBorder="1" applyAlignment="1" applyProtection="1">
      <alignment/>
      <protection/>
    </xf>
    <xf numFmtId="0" fontId="4" fillId="33" borderId="10" xfId="59" applyFont="1" applyFill="1" applyBorder="1" applyAlignment="1" applyProtection="1">
      <alignment horizontal="center" vertical="center"/>
      <protection/>
    </xf>
    <xf numFmtId="0" fontId="4" fillId="33" borderId="23" xfId="59" applyFont="1" applyFill="1" applyBorder="1" applyAlignment="1" applyProtection="1">
      <alignment horizontal="center" vertical="center"/>
      <protection/>
    </xf>
    <xf numFmtId="0" fontId="4" fillId="33" borderId="30" xfId="59" applyFont="1" applyFill="1" applyBorder="1" applyAlignment="1" applyProtection="1">
      <alignment horizontal="center" vertical="center"/>
      <protection/>
    </xf>
    <xf numFmtId="0" fontId="64" fillId="33" borderId="26" xfId="0" applyFont="1" applyFill="1" applyBorder="1" applyAlignment="1" applyProtection="1">
      <alignment/>
      <protection/>
    </xf>
    <xf numFmtId="0" fontId="4" fillId="33" borderId="0" xfId="59" applyFont="1" applyFill="1" applyBorder="1" applyAlignment="1" applyProtection="1">
      <alignment horizontal="center" vertical="center"/>
      <protection/>
    </xf>
    <xf numFmtId="0" fontId="4" fillId="33" borderId="31" xfId="59" applyFont="1" applyFill="1" applyBorder="1" applyAlignment="1" applyProtection="1">
      <alignment horizontal="center" vertical="center"/>
      <protection/>
    </xf>
    <xf numFmtId="0" fontId="5" fillId="33" borderId="31" xfId="59" applyFont="1" applyFill="1" applyBorder="1" applyAlignment="1" applyProtection="1">
      <alignment horizontal="center" vertical="center"/>
      <protection/>
    </xf>
    <xf numFmtId="0" fontId="69" fillId="33" borderId="20" xfId="59" applyFont="1" applyFill="1" applyBorder="1" applyAlignment="1" applyProtection="1">
      <alignment horizontal="center" vertical="center"/>
      <protection/>
    </xf>
    <xf numFmtId="0" fontId="4" fillId="33" borderId="31" xfId="59" applyFont="1" applyFill="1" applyBorder="1" applyAlignment="1" applyProtection="1">
      <alignment horizontal="left" vertical="center"/>
      <protection/>
    </xf>
    <xf numFmtId="1" fontId="5" fillId="33" borderId="21" xfId="59" applyNumberFormat="1" applyFont="1" applyFill="1" applyBorder="1" applyAlignment="1" applyProtection="1">
      <alignment horizontal="center" vertical="center"/>
      <protection/>
    </xf>
    <xf numFmtId="1" fontId="5" fillId="33" borderId="20" xfId="59" applyNumberFormat="1" applyFont="1" applyFill="1" applyBorder="1" applyAlignment="1" applyProtection="1">
      <alignment horizontal="center" vertical="center"/>
      <protection/>
    </xf>
    <xf numFmtId="0" fontId="4" fillId="33" borderId="0" xfId="59" applyFont="1" applyFill="1" applyBorder="1" applyAlignment="1" applyProtection="1">
      <alignment horizontal="left" vertical="center"/>
      <protection/>
    </xf>
    <xf numFmtId="1" fontId="5" fillId="33" borderId="0" xfId="59" applyNumberFormat="1" applyFont="1" applyFill="1" applyBorder="1" applyAlignment="1" applyProtection="1">
      <alignment horizontal="center" vertical="center"/>
      <protection/>
    </xf>
    <xf numFmtId="1" fontId="5" fillId="33" borderId="23" xfId="59" applyNumberFormat="1" applyFont="1" applyFill="1" applyBorder="1" applyAlignment="1" applyProtection="1">
      <alignment horizontal="center" vertical="center"/>
      <protection/>
    </xf>
    <xf numFmtId="1" fontId="5" fillId="33" borderId="31" xfId="59"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65" fontId="4" fillId="0" borderId="0" xfId="44" applyNumberFormat="1" applyFont="1" applyFill="1" applyBorder="1" applyAlignment="1" applyProtection="1">
      <alignment horizontal="right" vertical="center"/>
      <protection/>
    </xf>
    <xf numFmtId="1" fontId="5" fillId="33" borderId="10" xfId="59" applyNumberFormat="1" applyFont="1" applyFill="1" applyBorder="1" applyAlignment="1" applyProtection="1">
      <alignment horizontal="center" vertical="center"/>
      <protection/>
    </xf>
    <xf numFmtId="44" fontId="64" fillId="0" borderId="24" xfId="0" applyNumberFormat="1" applyFont="1" applyFill="1" applyBorder="1" applyAlignment="1" applyProtection="1">
      <alignment/>
      <protection/>
    </xf>
    <xf numFmtId="0" fontId="64" fillId="33" borderId="27" xfId="0" applyFont="1" applyFill="1" applyBorder="1" applyAlignment="1" applyProtection="1">
      <alignment/>
      <protection/>
    </xf>
    <xf numFmtId="0" fontId="6" fillId="33" borderId="16" xfId="59" applyFont="1" applyFill="1" applyBorder="1" applyAlignment="1" applyProtection="1">
      <alignment horizontal="center"/>
      <protection/>
    </xf>
    <xf numFmtId="0" fontId="5" fillId="33" borderId="28" xfId="59" applyFont="1" applyFill="1" applyBorder="1" applyProtection="1">
      <alignment/>
      <protection/>
    </xf>
    <xf numFmtId="6" fontId="64" fillId="0" borderId="0" xfId="0" applyNumberFormat="1" applyFont="1" applyFill="1" applyBorder="1" applyAlignment="1" applyProtection="1">
      <alignment horizontal="right" vertical="center"/>
      <protection/>
    </xf>
    <xf numFmtId="0" fontId="64" fillId="33" borderId="17" xfId="0" applyFont="1" applyFill="1" applyBorder="1" applyAlignment="1" applyProtection="1">
      <alignment/>
      <protection/>
    </xf>
    <xf numFmtId="0" fontId="64" fillId="33" borderId="18" xfId="0" applyFont="1" applyFill="1" applyBorder="1" applyAlignment="1" applyProtection="1">
      <alignment/>
      <protection/>
    </xf>
    <xf numFmtId="0" fontId="64" fillId="33" borderId="19" xfId="0" applyFont="1" applyFill="1" applyBorder="1" applyAlignment="1" applyProtection="1">
      <alignment/>
      <protection/>
    </xf>
    <xf numFmtId="0" fontId="64" fillId="0" borderId="0" xfId="0" applyFont="1" applyFill="1" applyBorder="1" applyAlignment="1" applyProtection="1">
      <alignment horizontal="right" vertical="center"/>
      <protection/>
    </xf>
    <xf numFmtId="6" fontId="65" fillId="0" borderId="0" xfId="0" applyNumberFormat="1" applyFont="1" applyFill="1" applyBorder="1" applyAlignment="1" applyProtection="1">
      <alignment horizontal="right" vertical="center"/>
      <protection/>
    </xf>
    <xf numFmtId="1" fontId="5" fillId="35" borderId="24" xfId="59" applyNumberFormat="1" applyFont="1" applyFill="1" applyBorder="1" applyAlignment="1" applyProtection="1">
      <alignment horizontal="center" vertical="center"/>
      <protection locked="0"/>
    </xf>
    <xf numFmtId="0" fontId="65" fillId="0" borderId="0" xfId="0" applyFont="1" applyFill="1" applyBorder="1" applyAlignment="1" applyProtection="1">
      <alignment/>
      <protection/>
    </xf>
    <xf numFmtId="0" fontId="64"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64" fillId="0" borderId="0" xfId="0" applyFont="1" applyFill="1" applyAlignment="1" applyProtection="1">
      <alignment vertical="center"/>
      <protection/>
    </xf>
    <xf numFmtId="0" fontId="5" fillId="0" borderId="0" xfId="0" applyFont="1" applyFill="1" applyBorder="1" applyAlignment="1" applyProtection="1">
      <alignment horizontal="left" vertical="center"/>
      <protection/>
    </xf>
    <xf numFmtId="0" fontId="64" fillId="0" borderId="0" xfId="0" applyFont="1" applyFill="1" applyBorder="1" applyAlignment="1" applyProtection="1">
      <alignment vertical="center"/>
      <protection/>
    </xf>
    <xf numFmtId="0" fontId="5" fillId="0" borderId="0" xfId="0" applyFont="1" applyFill="1" applyBorder="1" applyAlignment="1" applyProtection="1">
      <alignment horizontal="left" vertical="top" wrapText="1"/>
      <protection/>
    </xf>
    <xf numFmtId="0" fontId="64"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33" borderId="11" xfId="0" applyFont="1" applyFill="1" applyBorder="1" applyAlignment="1" applyProtection="1">
      <alignment vertical="center"/>
      <protection/>
    </xf>
    <xf numFmtId="0" fontId="3" fillId="33" borderId="12" xfId="0" applyFont="1" applyFill="1" applyBorder="1" applyAlignment="1" applyProtection="1">
      <alignment horizontal="center" vertical="center"/>
      <protection/>
    </xf>
    <xf numFmtId="0" fontId="5" fillId="33" borderId="13" xfId="0" applyFont="1" applyFill="1" applyBorder="1" applyAlignment="1" applyProtection="1">
      <alignment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33" borderId="14"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5" fillId="33" borderId="15" xfId="0" applyFont="1" applyFill="1" applyBorder="1" applyAlignment="1" applyProtection="1">
      <alignment vertical="center"/>
      <protection/>
    </xf>
    <xf numFmtId="0" fontId="4" fillId="0" borderId="0" xfId="0" applyFont="1" applyFill="1" applyAlignment="1" applyProtection="1">
      <alignment/>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33" borderId="25"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5" fillId="33" borderId="30"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4" fillId="33" borderId="0" xfId="0" applyFont="1" applyFill="1" applyBorder="1" applyAlignment="1" applyProtection="1">
      <alignment horizontal="center" vertical="center" wrapText="1"/>
      <protection/>
    </xf>
    <xf numFmtId="0" fontId="34" fillId="33" borderId="0" xfId="0" applyFont="1" applyFill="1" applyBorder="1" applyAlignment="1" applyProtection="1">
      <alignment horizontal="center" vertical="center"/>
      <protection/>
    </xf>
    <xf numFmtId="0" fontId="5" fillId="33" borderId="31"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0" borderId="0" xfId="0" applyFont="1" applyBorder="1" applyAlignment="1" applyProtection="1">
      <alignment vertical="center" wrapText="1"/>
      <protection/>
    </xf>
    <xf numFmtId="5" fontId="4" fillId="0" borderId="21" xfId="0" applyNumberFormat="1" applyFont="1" applyBorder="1" applyAlignment="1" applyProtection="1">
      <alignment horizontal="center" vertical="center" wrapText="1"/>
      <protection/>
    </xf>
    <xf numFmtId="5" fontId="4" fillId="0" borderId="27" xfId="0" applyNumberFormat="1" applyFont="1" applyBorder="1" applyAlignment="1" applyProtection="1">
      <alignment horizontal="center" vertical="center" wrapText="1"/>
      <protection/>
    </xf>
    <xf numFmtId="5" fontId="4" fillId="0" borderId="24" xfId="0" applyNumberFormat="1" applyFont="1" applyBorder="1" applyAlignment="1" applyProtection="1">
      <alignment horizontal="center" vertical="center" wrapText="1"/>
      <protection/>
    </xf>
    <xf numFmtId="5" fontId="4" fillId="33" borderId="0" xfId="0" applyNumberFormat="1" applyFont="1" applyFill="1" applyBorder="1" applyAlignment="1" applyProtection="1">
      <alignment horizontal="center" vertical="center" wrapText="1"/>
      <protection/>
    </xf>
    <xf numFmtId="0" fontId="70" fillId="36" borderId="24" xfId="0" applyFont="1" applyFill="1" applyBorder="1" applyAlignment="1" applyProtection="1">
      <alignment vertical="center"/>
      <protection/>
    </xf>
    <xf numFmtId="0" fontId="70" fillId="33" borderId="0" xfId="0" applyFont="1" applyFill="1" applyBorder="1" applyAlignment="1" applyProtection="1">
      <alignment vertical="center"/>
      <protection/>
    </xf>
    <xf numFmtId="37" fontId="4" fillId="33" borderId="22" xfId="0" applyNumberFormat="1" applyFont="1" applyFill="1" applyBorder="1" applyAlignment="1" applyProtection="1">
      <alignment horizontal="center" vertical="center"/>
      <protection/>
    </xf>
    <xf numFmtId="37" fontId="4" fillId="33" borderId="23" xfId="0" applyNumberFormat="1" applyFont="1" applyFill="1" applyBorder="1" applyAlignment="1" applyProtection="1">
      <alignment horizontal="center" vertical="center"/>
      <protection/>
    </xf>
    <xf numFmtId="37" fontId="4" fillId="33" borderId="32" xfId="0" applyNumberFormat="1" applyFont="1" applyFill="1" applyBorder="1" applyAlignment="1" applyProtection="1">
      <alignment horizontal="center" vertical="center"/>
      <protection/>
    </xf>
    <xf numFmtId="37" fontId="4" fillId="33" borderId="0"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3" fontId="4" fillId="33" borderId="23" xfId="0" applyNumberFormat="1" applyFont="1" applyFill="1" applyBorder="1" applyAlignment="1" applyProtection="1">
      <alignment horizontal="center" vertical="center"/>
      <protection/>
    </xf>
    <xf numFmtId="3" fontId="4" fillId="33" borderId="32"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horizontal="center" vertical="center"/>
      <protection/>
    </xf>
    <xf numFmtId="0" fontId="5" fillId="33" borderId="31" xfId="0" applyFont="1" applyFill="1" applyBorder="1" applyAlignment="1" applyProtection="1">
      <alignment vertical="center"/>
      <protection/>
    </xf>
    <xf numFmtId="44" fontId="5" fillId="0" borderId="24" xfId="0" applyNumberFormat="1" applyFont="1" applyFill="1" applyBorder="1" applyAlignment="1" applyProtection="1">
      <alignment horizontal="center" vertical="center"/>
      <protection/>
    </xf>
    <xf numFmtId="44" fontId="5" fillId="33" borderId="0" xfId="0" applyNumberFormat="1" applyFont="1" applyFill="1" applyBorder="1" applyAlignment="1" applyProtection="1">
      <alignment horizontal="center" vertical="center"/>
      <protection/>
    </xf>
    <xf numFmtId="0" fontId="4" fillId="33" borderId="31"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4" fillId="37" borderId="24" xfId="0" applyFont="1" applyFill="1" applyBorder="1" applyAlignment="1" applyProtection="1">
      <alignment vertical="center"/>
      <protection/>
    </xf>
    <xf numFmtId="167" fontId="4" fillId="0" borderId="24" xfId="0" applyNumberFormat="1" applyFont="1" applyFill="1" applyBorder="1" applyAlignment="1" applyProtection="1">
      <alignment horizontal="center" vertical="center"/>
      <protection/>
    </xf>
    <xf numFmtId="44" fontId="4" fillId="0" borderId="33" xfId="0" applyNumberFormat="1" applyFont="1" applyFill="1" applyBorder="1" applyAlignment="1" applyProtection="1">
      <alignment horizontal="center" vertical="center"/>
      <protection/>
    </xf>
    <xf numFmtId="44" fontId="4" fillId="0" borderId="24" xfId="0" applyNumberFormat="1" applyFont="1" applyFill="1" applyBorder="1" applyAlignment="1" applyProtection="1">
      <alignment horizontal="center" vertical="center"/>
      <protection/>
    </xf>
    <xf numFmtId="44" fontId="4" fillId="33" borderId="0" xfId="0" applyNumberFormat="1" applyFont="1" applyFill="1" applyBorder="1" applyAlignment="1" applyProtection="1">
      <alignment horizontal="center" vertical="center"/>
      <protection/>
    </xf>
    <xf numFmtId="0" fontId="4" fillId="37" borderId="33" xfId="0" applyFont="1" applyFill="1" applyBorder="1" applyAlignment="1" applyProtection="1">
      <alignment vertical="center"/>
      <protection/>
    </xf>
    <xf numFmtId="0" fontId="4" fillId="37" borderId="26"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31" xfId="0" applyFont="1" applyFill="1" applyBorder="1" applyAlignment="1" applyProtection="1">
      <alignment vertical="center"/>
      <protection/>
    </xf>
    <xf numFmtId="0" fontId="4" fillId="33" borderId="27"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3" fontId="4" fillId="33" borderId="27"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xf>
    <xf numFmtId="3" fontId="4" fillId="33" borderId="28" xfId="0" applyNumberFormat="1" applyFont="1" applyFill="1" applyBorder="1" applyAlignment="1" applyProtection="1">
      <alignment horizontal="center" vertical="center"/>
      <protection/>
    </xf>
    <xf numFmtId="167" fontId="5" fillId="33" borderId="0" xfId="0" applyNumberFormat="1" applyFont="1" applyFill="1" applyBorder="1" applyAlignment="1" applyProtection="1">
      <alignment horizontal="center" vertical="center"/>
      <protection/>
    </xf>
    <xf numFmtId="3" fontId="5" fillId="33" borderId="31" xfId="0" applyNumberFormat="1"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167" fontId="4" fillId="33" borderId="0" xfId="0" applyNumberFormat="1" applyFont="1" applyFill="1" applyBorder="1" applyAlignment="1" applyProtection="1">
      <alignment horizontal="center" vertical="center"/>
      <protection/>
    </xf>
    <xf numFmtId="0" fontId="4" fillId="33" borderId="20" xfId="0" applyFont="1" applyFill="1" applyBorder="1" applyAlignment="1" applyProtection="1">
      <alignment vertical="center"/>
      <protection/>
    </xf>
    <xf numFmtId="167" fontId="4" fillId="33" borderId="25" xfId="0" applyNumberFormat="1" applyFont="1" applyFill="1" applyBorder="1" applyAlignment="1" applyProtection="1">
      <alignment horizontal="center" vertical="center"/>
      <protection/>
    </xf>
    <xf numFmtId="44" fontId="4" fillId="33" borderId="16" xfId="0" applyNumberFormat="1" applyFont="1" applyFill="1" applyBorder="1" applyAlignment="1" applyProtection="1">
      <alignment horizontal="center" vertical="center"/>
      <protection/>
    </xf>
    <xf numFmtId="44" fontId="4" fillId="33" borderId="32" xfId="0" applyNumberFormat="1" applyFont="1" applyFill="1" applyBorder="1" applyAlignment="1" applyProtection="1">
      <alignment horizontal="center" vertical="center"/>
      <protection/>
    </xf>
    <xf numFmtId="44" fontId="5" fillId="33" borderId="16" xfId="0" applyNumberFormat="1" applyFont="1" applyFill="1" applyBorder="1" applyAlignment="1" applyProtection="1">
      <alignment horizontal="center" vertical="center"/>
      <protection/>
    </xf>
    <xf numFmtId="167" fontId="4" fillId="33" borderId="32" xfId="0" applyNumberFormat="1" applyFont="1" applyFill="1" applyBorder="1" applyAlignment="1" applyProtection="1">
      <alignment horizontal="center" vertical="center"/>
      <protection/>
    </xf>
    <xf numFmtId="167" fontId="4" fillId="33" borderId="31" xfId="0" applyNumberFormat="1" applyFont="1" applyFill="1" applyBorder="1" applyAlignment="1" applyProtection="1">
      <alignment horizontal="center" vertical="center"/>
      <protection/>
    </xf>
    <xf numFmtId="0" fontId="4" fillId="0" borderId="20" xfId="0" applyFont="1" applyBorder="1" applyAlignment="1" applyProtection="1">
      <alignment horizontal="center" vertical="center" wrapText="1"/>
      <protection/>
    </xf>
    <xf numFmtId="5" fontId="4" fillId="33" borderId="20" xfId="0" applyNumberFormat="1" applyFont="1" applyFill="1" applyBorder="1" applyAlignment="1" applyProtection="1">
      <alignment horizontal="center" vertical="center" wrapText="1"/>
      <protection/>
    </xf>
    <xf numFmtId="5" fontId="4" fillId="0" borderId="16" xfId="0" applyNumberFormat="1" applyFont="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1" fontId="5" fillId="33" borderId="26" xfId="0" applyNumberFormat="1" applyFont="1" applyFill="1" applyBorder="1" applyAlignment="1" applyProtection="1">
      <alignment horizontal="center" vertical="center"/>
      <protection/>
    </xf>
    <xf numFmtId="1" fontId="5" fillId="33" borderId="23" xfId="0" applyNumberFormat="1" applyFont="1" applyFill="1" applyBorder="1" applyAlignment="1" applyProtection="1">
      <alignment horizontal="center" vertical="center"/>
      <protection/>
    </xf>
    <xf numFmtId="1" fontId="5" fillId="33" borderId="32" xfId="0" applyNumberFormat="1" applyFont="1" applyFill="1" applyBorder="1" applyAlignment="1" applyProtection="1">
      <alignment horizontal="center" vertical="center"/>
      <protection/>
    </xf>
    <xf numFmtId="1" fontId="5" fillId="33" borderId="0" xfId="0" applyNumberFormat="1"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0" borderId="21" xfId="0" applyFont="1" applyFill="1" applyBorder="1" applyAlignment="1" applyProtection="1">
      <alignment vertical="center"/>
      <protection/>
    </xf>
    <xf numFmtId="1" fontId="5" fillId="33" borderId="20" xfId="0" applyNumberFormat="1"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0" borderId="24" xfId="0" applyFont="1" applyFill="1" applyBorder="1" applyAlignment="1" applyProtection="1">
      <alignment vertical="center"/>
      <protection/>
    </xf>
    <xf numFmtId="168" fontId="5" fillId="0" borderId="24" xfId="0" applyNumberFormat="1" applyFont="1" applyFill="1" applyBorder="1" applyAlignment="1" applyProtection="1">
      <alignment horizontal="center" vertical="center"/>
      <protection/>
    </xf>
    <xf numFmtId="168" fontId="5" fillId="0" borderId="32" xfId="0" applyNumberFormat="1" applyFont="1" applyFill="1" applyBorder="1" applyAlignment="1" applyProtection="1">
      <alignment horizontal="center" vertical="center"/>
      <protection/>
    </xf>
    <xf numFmtId="10" fontId="5" fillId="0" borderId="24" xfId="0" applyNumberFormat="1" applyFont="1" applyFill="1" applyBorder="1" applyAlignment="1" applyProtection="1">
      <alignment horizontal="center" vertical="center"/>
      <protection/>
    </xf>
    <xf numFmtId="10" fontId="5" fillId="0" borderId="32" xfId="0" applyNumberFormat="1" applyFont="1" applyFill="1" applyBorder="1" applyAlignment="1" applyProtection="1">
      <alignment horizontal="center" vertical="center"/>
      <protection/>
    </xf>
    <xf numFmtId="1" fontId="5" fillId="33" borderId="21" xfId="0" applyNumberFormat="1"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7" xfId="0" applyFont="1" applyFill="1" applyBorder="1" applyAlignment="1" applyProtection="1">
      <alignment vertical="center"/>
      <protection/>
    </xf>
    <xf numFmtId="0" fontId="4" fillId="37" borderId="16"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5" fillId="33" borderId="16" xfId="0" applyFont="1" applyFill="1" applyBorder="1" applyAlignment="1" applyProtection="1">
      <alignment vertical="center"/>
      <protection/>
    </xf>
    <xf numFmtId="167" fontId="4" fillId="37" borderId="16" xfId="0" applyNumberFormat="1" applyFont="1" applyFill="1" applyBorder="1" applyAlignment="1" applyProtection="1">
      <alignment horizontal="center" vertical="center"/>
      <protection/>
    </xf>
    <xf numFmtId="44" fontId="4" fillId="37" borderId="16" xfId="0" applyNumberFormat="1" applyFont="1" applyFill="1" applyBorder="1" applyAlignment="1" applyProtection="1">
      <alignment horizontal="center" vertical="center"/>
      <protection/>
    </xf>
    <xf numFmtId="167" fontId="4" fillId="33" borderId="16" xfId="0" applyNumberFormat="1" applyFont="1" applyFill="1" applyBorder="1" applyAlignment="1" applyProtection="1">
      <alignment horizontal="center" vertical="center"/>
      <protection/>
    </xf>
    <xf numFmtId="0" fontId="5" fillId="33" borderId="28" xfId="0" applyFont="1" applyFill="1" applyBorder="1" applyAlignment="1" applyProtection="1">
      <alignment vertical="center"/>
      <protection/>
    </xf>
    <xf numFmtId="5" fontId="5" fillId="0" borderId="0" xfId="0" applyNumberFormat="1" applyFont="1" applyFill="1" applyBorder="1" applyAlignment="1" applyProtection="1">
      <alignment/>
      <protection/>
    </xf>
    <xf numFmtId="167" fontId="4" fillId="37" borderId="0" xfId="0" applyNumberFormat="1" applyFont="1" applyFill="1" applyBorder="1" applyAlignment="1" applyProtection="1">
      <alignment horizontal="center" vertical="center"/>
      <protection/>
    </xf>
    <xf numFmtId="44" fontId="4" fillId="37" borderId="0" xfId="0" applyNumberFormat="1" applyFont="1" applyFill="1" applyBorder="1" applyAlignment="1" applyProtection="1">
      <alignment horizontal="center" vertical="center"/>
      <protection/>
    </xf>
    <xf numFmtId="0" fontId="4" fillId="37"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167" fontId="4" fillId="37" borderId="10" xfId="0" applyNumberFormat="1" applyFont="1" applyFill="1" applyBorder="1" applyAlignment="1" applyProtection="1">
      <alignment horizontal="center" vertical="center"/>
      <protection/>
    </xf>
    <xf numFmtId="44" fontId="4" fillId="37" borderId="10" xfId="0" applyNumberFormat="1" applyFont="1" applyFill="1" applyBorder="1" applyAlignment="1" applyProtection="1">
      <alignment horizontal="center" vertical="center"/>
      <protection/>
    </xf>
    <xf numFmtId="44" fontId="4" fillId="33" borderId="10" xfId="0" applyNumberFormat="1" applyFont="1" applyFill="1" applyBorder="1" applyAlignment="1" applyProtection="1">
      <alignment horizontal="center" vertical="center"/>
      <protection/>
    </xf>
    <xf numFmtId="167" fontId="4" fillId="33" borderId="10" xfId="0" applyNumberFormat="1" applyFont="1" applyFill="1" applyBorder="1" applyAlignment="1" applyProtection="1">
      <alignment horizontal="center" vertical="center"/>
      <protection/>
    </xf>
    <xf numFmtId="0" fontId="70" fillId="38" borderId="24" xfId="0" applyFont="1" applyFill="1" applyBorder="1" applyAlignment="1" applyProtection="1">
      <alignment vertical="center"/>
      <protection/>
    </xf>
    <xf numFmtId="42" fontId="4" fillId="33" borderId="0" xfId="0" applyNumberFormat="1" applyFont="1" applyFill="1" applyBorder="1" applyAlignment="1" applyProtection="1">
      <alignment vertical="center"/>
      <protection/>
    </xf>
    <xf numFmtId="0" fontId="4" fillId="33" borderId="26" xfId="0" applyFont="1" applyFill="1" applyBorder="1" applyAlignment="1" applyProtection="1">
      <alignment vertical="center"/>
      <protection/>
    </xf>
    <xf numFmtId="42" fontId="4" fillId="33" borderId="0" xfId="46" applyNumberFormat="1"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4" fillId="0" borderId="0" xfId="0" applyFont="1" applyFill="1" applyBorder="1" applyAlignment="1" applyProtection="1">
      <alignment/>
      <protection/>
    </xf>
    <xf numFmtId="9" fontId="5" fillId="0" borderId="0" xfId="0" applyNumberFormat="1" applyFont="1" applyFill="1" applyBorder="1" applyAlignment="1" applyProtection="1">
      <alignment horizontal="center"/>
      <protection/>
    </xf>
    <xf numFmtId="1" fontId="5" fillId="33" borderId="0" xfId="0" applyNumberFormat="1" applyFont="1" applyFill="1" applyBorder="1" applyAlignment="1" applyProtection="1">
      <alignment vertical="center"/>
      <protection/>
    </xf>
    <xf numFmtId="44" fontId="4" fillId="33" borderId="31" xfId="0" applyNumberFormat="1" applyFont="1" applyFill="1" applyBorder="1" applyAlignment="1" applyProtection="1">
      <alignment horizontal="center" vertical="center"/>
      <protection/>
    </xf>
    <xf numFmtId="44" fontId="4" fillId="33" borderId="31" xfId="0" applyNumberFormat="1" applyFont="1" applyFill="1" applyBorder="1" applyAlignment="1" applyProtection="1">
      <alignment vertical="center"/>
      <protection/>
    </xf>
    <xf numFmtId="0" fontId="4" fillId="33" borderId="27" xfId="0" applyFont="1" applyFill="1" applyBorder="1" applyAlignment="1" applyProtection="1">
      <alignment vertical="center"/>
      <protection/>
    </xf>
    <xf numFmtId="167" fontId="5" fillId="33" borderId="16" xfId="0" applyNumberFormat="1" applyFont="1" applyFill="1" applyBorder="1" applyAlignment="1" applyProtection="1">
      <alignment horizontal="center" vertical="center"/>
      <protection/>
    </xf>
    <xf numFmtId="167" fontId="4" fillId="33" borderId="28" xfId="0" applyNumberFormat="1" applyFont="1" applyFill="1" applyBorder="1" applyAlignment="1" applyProtection="1">
      <alignment horizontal="center" vertical="center"/>
      <protection/>
    </xf>
    <xf numFmtId="0" fontId="36" fillId="33" borderId="16"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1" fontId="5" fillId="0" borderId="0" xfId="0" applyNumberFormat="1" applyFont="1" applyFill="1" applyAlignment="1" applyProtection="1">
      <alignment/>
      <protection/>
    </xf>
    <xf numFmtId="165" fontId="4" fillId="33" borderId="31" xfId="44" applyNumberFormat="1" applyFont="1" applyFill="1" applyBorder="1" applyAlignment="1" applyProtection="1">
      <alignment horizontal="center" vertical="center" wrapText="1"/>
      <protection/>
    </xf>
    <xf numFmtId="0" fontId="62" fillId="33" borderId="16" xfId="0" applyFont="1" applyFill="1" applyBorder="1" applyAlignment="1" applyProtection="1">
      <alignment horizontal="right" vertical="center"/>
      <protection/>
    </xf>
    <xf numFmtId="165" fontId="64" fillId="0" borderId="0" xfId="44" applyNumberFormat="1" applyFont="1" applyFill="1" applyAlignment="1" applyProtection="1">
      <alignment vertical="center"/>
      <protection/>
    </xf>
    <xf numFmtId="0" fontId="71" fillId="0" borderId="0" xfId="0" applyFont="1" applyFill="1" applyAlignment="1" applyProtection="1">
      <alignment vertical="center"/>
      <protection/>
    </xf>
    <xf numFmtId="0" fontId="64" fillId="0" borderId="0" xfId="0" applyFont="1" applyFill="1" applyAlignment="1" applyProtection="1">
      <alignment vertical="center" wrapText="1"/>
      <protection/>
    </xf>
    <xf numFmtId="0" fontId="64" fillId="33" borderId="11" xfId="0" applyFont="1" applyFill="1" applyBorder="1" applyAlignment="1" applyProtection="1">
      <alignment vertical="center"/>
      <protection/>
    </xf>
    <xf numFmtId="0" fontId="71" fillId="33" borderId="12" xfId="0" applyFont="1" applyFill="1" applyBorder="1" applyAlignment="1" applyProtection="1">
      <alignment vertical="center"/>
      <protection/>
    </xf>
    <xf numFmtId="0" fontId="64" fillId="33" borderId="13" xfId="0" applyFont="1" applyFill="1" applyBorder="1" applyAlignment="1" applyProtection="1">
      <alignment vertical="center"/>
      <protection/>
    </xf>
    <xf numFmtId="0" fontId="64" fillId="33" borderId="14" xfId="0" applyFont="1" applyFill="1" applyBorder="1" applyAlignment="1" applyProtection="1">
      <alignment vertical="center"/>
      <protection/>
    </xf>
    <xf numFmtId="165" fontId="64" fillId="33" borderId="0" xfId="44" applyNumberFormat="1" applyFont="1" applyFill="1" applyBorder="1" applyAlignment="1" applyProtection="1">
      <alignment vertical="center"/>
      <protection/>
    </xf>
    <xf numFmtId="0" fontId="71" fillId="33" borderId="0" xfId="0" applyFont="1" applyFill="1" applyBorder="1" applyAlignment="1" applyProtection="1">
      <alignment vertical="center"/>
      <protection/>
    </xf>
    <xf numFmtId="0" fontId="64" fillId="33" borderId="15" xfId="0" applyFont="1" applyFill="1" applyBorder="1" applyAlignment="1" applyProtection="1">
      <alignment vertical="center"/>
      <protection/>
    </xf>
    <xf numFmtId="0" fontId="64" fillId="0" borderId="0" xfId="0" applyFont="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0" fontId="0" fillId="0" borderId="31" xfId="0" applyBorder="1" applyAlignment="1" applyProtection="1">
      <alignment horizontal="center" vertical="center"/>
      <protection/>
    </xf>
    <xf numFmtId="0" fontId="65" fillId="33" borderId="23" xfId="0" applyFont="1" applyFill="1" applyBorder="1" applyAlignment="1" applyProtection="1">
      <alignment vertical="center"/>
      <protection/>
    </xf>
    <xf numFmtId="165" fontId="64" fillId="33" borderId="23" xfId="44" applyNumberFormat="1" applyFont="1" applyFill="1" applyBorder="1" applyAlignment="1" applyProtection="1">
      <alignment vertical="center"/>
      <protection/>
    </xf>
    <xf numFmtId="0" fontId="68" fillId="33" borderId="31" xfId="0" applyFont="1" applyFill="1" applyBorder="1" applyAlignment="1" applyProtection="1">
      <alignment vertical="center" wrapText="1"/>
      <protection/>
    </xf>
    <xf numFmtId="0" fontId="72" fillId="0" borderId="0" xfId="0" applyFont="1" applyFill="1" applyBorder="1" applyAlignment="1" applyProtection="1">
      <alignment horizontal="left" vertical="center" wrapText="1"/>
      <protection/>
    </xf>
    <xf numFmtId="0" fontId="64" fillId="0" borderId="0" xfId="0" applyFont="1" applyFill="1" applyBorder="1" applyAlignment="1" applyProtection="1">
      <alignment vertical="center"/>
      <protection/>
    </xf>
    <xf numFmtId="44" fontId="64" fillId="33" borderId="32" xfId="0" applyNumberFormat="1" applyFont="1" applyFill="1" applyBorder="1" applyAlignment="1" applyProtection="1">
      <alignment vertical="center"/>
      <protection/>
    </xf>
    <xf numFmtId="44" fontId="64" fillId="33" borderId="24" xfId="44" applyNumberFormat="1" applyFont="1" applyFill="1" applyBorder="1" applyAlignment="1" applyProtection="1">
      <alignment vertical="center"/>
      <protection/>
    </xf>
    <xf numFmtId="49" fontId="5" fillId="33" borderId="15" xfId="0" applyNumberFormat="1" applyFont="1" applyFill="1" applyBorder="1" applyAlignment="1" applyProtection="1">
      <alignment horizontal="left" vertical="center"/>
      <protection/>
    </xf>
    <xf numFmtId="0" fontId="68" fillId="33" borderId="31" xfId="0" applyFont="1" applyFill="1" applyBorder="1" applyAlignment="1" applyProtection="1">
      <alignment vertical="center"/>
      <protection/>
    </xf>
    <xf numFmtId="0" fontId="71" fillId="33" borderId="31" xfId="0" applyFont="1" applyFill="1" applyBorder="1" applyAlignment="1" applyProtection="1">
      <alignment vertical="center"/>
      <protection/>
    </xf>
    <xf numFmtId="4" fontId="68" fillId="33" borderId="31" xfId="0" applyNumberFormat="1" applyFont="1" applyFill="1" applyBorder="1" applyAlignment="1" applyProtection="1">
      <alignment vertical="center" wrapText="1"/>
      <protection/>
    </xf>
    <xf numFmtId="0" fontId="64" fillId="33" borderId="15" xfId="0" applyFont="1" applyFill="1" applyBorder="1" applyAlignment="1" applyProtection="1">
      <alignment horizontal="left" vertical="center"/>
      <protection/>
    </xf>
    <xf numFmtId="49" fontId="36" fillId="0" borderId="0" xfId="0" applyNumberFormat="1" applyFont="1" applyFill="1" applyAlignment="1" applyProtection="1">
      <alignment horizontal="left" vertical="center"/>
      <protection/>
    </xf>
    <xf numFmtId="44" fontId="64" fillId="33" borderId="23" xfId="0" applyNumberFormat="1" applyFont="1" applyFill="1" applyBorder="1" applyAlignment="1" applyProtection="1">
      <alignment vertical="center"/>
      <protection/>
    </xf>
    <xf numFmtId="0" fontId="64" fillId="33" borderId="23" xfId="0" applyFont="1" applyFill="1" applyBorder="1" applyAlignment="1" applyProtection="1">
      <alignment vertical="center"/>
      <protection/>
    </xf>
    <xf numFmtId="44" fontId="65" fillId="33" borderId="32" xfId="0" applyNumberFormat="1" applyFont="1" applyFill="1" applyBorder="1" applyAlignment="1" applyProtection="1">
      <alignment horizontal="right" vertical="center"/>
      <protection/>
    </xf>
    <xf numFmtId="44" fontId="65" fillId="33" borderId="24" xfId="0" applyNumberFormat="1" applyFont="1" applyFill="1" applyBorder="1" applyAlignment="1" applyProtection="1">
      <alignment horizontal="right" vertical="center"/>
      <protection/>
    </xf>
    <xf numFmtId="44" fontId="64" fillId="33" borderId="10" xfId="0" applyNumberFormat="1" applyFont="1" applyFill="1" applyBorder="1" applyAlignment="1" applyProtection="1">
      <alignment vertical="center"/>
      <protection/>
    </xf>
    <xf numFmtId="165" fontId="64" fillId="33" borderId="10" xfId="44" applyNumberFormat="1" applyFont="1" applyFill="1" applyBorder="1" applyAlignment="1" applyProtection="1">
      <alignment vertical="center"/>
      <protection/>
    </xf>
    <xf numFmtId="0" fontId="68" fillId="33" borderId="30" xfId="0" applyFont="1" applyFill="1" applyBorder="1" applyAlignment="1" applyProtection="1">
      <alignment vertical="center" wrapText="1"/>
      <protection/>
    </xf>
    <xf numFmtId="44" fontId="65" fillId="33" borderId="27" xfId="0" applyNumberFormat="1" applyFont="1" applyFill="1" applyBorder="1" applyAlignment="1" applyProtection="1">
      <alignment vertical="center"/>
      <protection/>
    </xf>
    <xf numFmtId="0" fontId="68" fillId="33" borderId="28" xfId="0" applyFont="1" applyFill="1" applyBorder="1" applyAlignment="1" applyProtection="1">
      <alignment vertical="center" wrapText="1"/>
      <protection/>
    </xf>
    <xf numFmtId="0" fontId="65" fillId="33" borderId="16" xfId="0" applyFont="1" applyFill="1" applyBorder="1" applyAlignment="1" applyProtection="1">
      <alignment vertical="center"/>
      <protection/>
    </xf>
    <xf numFmtId="165" fontId="64" fillId="33" borderId="16" xfId="44" applyNumberFormat="1" applyFont="1" applyFill="1" applyBorder="1" applyAlignment="1" applyProtection="1">
      <alignment vertical="center"/>
      <protection/>
    </xf>
    <xf numFmtId="43" fontId="5" fillId="33" borderId="15" xfId="0" applyNumberFormat="1" applyFont="1" applyFill="1" applyBorder="1" applyAlignment="1" applyProtection="1">
      <alignment horizontal="left" vertical="center"/>
      <protection/>
    </xf>
    <xf numFmtId="0" fontId="64" fillId="33" borderId="0" xfId="0" applyFont="1" applyFill="1" applyBorder="1" applyAlignment="1" applyProtection="1">
      <alignment vertical="center"/>
      <protection/>
    </xf>
    <xf numFmtId="0" fontId="64" fillId="33" borderId="16" xfId="0" applyFont="1" applyFill="1" applyBorder="1" applyAlignment="1" applyProtection="1">
      <alignment vertical="center"/>
      <protection/>
    </xf>
    <xf numFmtId="0" fontId="68" fillId="33" borderId="30" xfId="0" applyFont="1" applyFill="1" applyBorder="1" applyAlignment="1" applyProtection="1">
      <alignment vertical="center"/>
      <protection/>
    </xf>
    <xf numFmtId="44" fontId="65" fillId="33" borderId="26" xfId="0" applyNumberFormat="1" applyFont="1" applyFill="1" applyBorder="1" applyAlignment="1" applyProtection="1">
      <alignment vertical="center"/>
      <protection/>
    </xf>
    <xf numFmtId="0" fontId="64" fillId="0" borderId="0" xfId="0" applyFont="1" applyFill="1" applyBorder="1" applyAlignment="1" applyProtection="1">
      <alignment vertical="center" wrapText="1"/>
      <protection/>
    </xf>
    <xf numFmtId="44" fontId="64" fillId="33" borderId="26" xfId="0" applyNumberFormat="1" applyFont="1" applyFill="1" applyBorder="1" applyAlignment="1" applyProtection="1">
      <alignment vertical="center"/>
      <protection/>
    </xf>
    <xf numFmtId="0" fontId="68" fillId="33" borderId="28" xfId="0" applyFont="1" applyFill="1" applyBorder="1" applyAlignment="1" applyProtection="1">
      <alignment vertical="center"/>
      <protection/>
    </xf>
    <xf numFmtId="44" fontId="65" fillId="33" borderId="10" xfId="0" applyNumberFormat="1" applyFont="1" applyFill="1" applyBorder="1" applyAlignment="1" applyProtection="1">
      <alignment vertical="center"/>
      <protection/>
    </xf>
    <xf numFmtId="0" fontId="65" fillId="33" borderId="31" xfId="0" applyFont="1" applyFill="1" applyBorder="1" applyAlignment="1" applyProtection="1">
      <alignment vertical="center"/>
      <protection/>
    </xf>
    <xf numFmtId="0" fontId="64" fillId="0" borderId="0" xfId="0" applyFont="1" applyFill="1" applyAlignment="1" applyProtection="1">
      <alignment horizontal="center" vertical="center" wrapText="1"/>
      <protection/>
    </xf>
    <xf numFmtId="49" fontId="68" fillId="33" borderId="31" xfId="0" applyNumberFormat="1" applyFont="1" applyFill="1" applyBorder="1" applyAlignment="1" applyProtection="1">
      <alignment horizontal="center" vertical="center" wrapText="1"/>
      <protection/>
    </xf>
    <xf numFmtId="43" fontId="5" fillId="33" borderId="15" xfId="0" applyNumberFormat="1" applyFont="1" applyFill="1" applyBorder="1" applyAlignment="1" applyProtection="1">
      <alignment horizontal="left" vertical="center" wrapText="1"/>
      <protection/>
    </xf>
    <xf numFmtId="0" fontId="71" fillId="33" borderId="28" xfId="0" applyFont="1" applyFill="1" applyBorder="1" applyAlignment="1" applyProtection="1">
      <alignment vertical="center"/>
      <protection/>
    </xf>
    <xf numFmtId="0" fontId="72" fillId="0" borderId="0" xfId="0" applyFont="1" applyFill="1" applyAlignment="1" applyProtection="1">
      <alignment vertical="center" wrapText="1"/>
      <protection/>
    </xf>
    <xf numFmtId="0" fontId="64" fillId="33" borderId="32" xfId="0" applyFont="1" applyFill="1" applyBorder="1" applyAlignment="1" applyProtection="1">
      <alignment vertical="center"/>
      <protection/>
    </xf>
    <xf numFmtId="0" fontId="73" fillId="33" borderId="31" xfId="0" applyFont="1" applyFill="1" applyBorder="1" applyAlignment="1" applyProtection="1">
      <alignment vertical="center" wrapText="1"/>
      <protection/>
    </xf>
    <xf numFmtId="0" fontId="64" fillId="33" borderId="31" xfId="0" applyFont="1" applyFill="1" applyBorder="1" applyAlignment="1" applyProtection="1">
      <alignment vertical="center" wrapText="1"/>
      <protection/>
    </xf>
    <xf numFmtId="165" fontId="65" fillId="33" borderId="10" xfId="44" applyNumberFormat="1" applyFont="1" applyFill="1" applyBorder="1" applyAlignment="1" applyProtection="1">
      <alignment vertical="center"/>
      <protection/>
    </xf>
    <xf numFmtId="0" fontId="65" fillId="33" borderId="16" xfId="0" applyFont="1" applyFill="1" applyBorder="1" applyAlignment="1" applyProtection="1">
      <alignment vertical="center" wrapText="1"/>
      <protection/>
    </xf>
    <xf numFmtId="0" fontId="64" fillId="33" borderId="16" xfId="0" applyFont="1" applyFill="1" applyBorder="1" applyAlignment="1" applyProtection="1">
      <alignment vertical="center" wrapText="1"/>
      <protection/>
    </xf>
    <xf numFmtId="0" fontId="64" fillId="33" borderId="28" xfId="0" applyFont="1" applyFill="1" applyBorder="1" applyAlignment="1" applyProtection="1">
      <alignment vertical="center" wrapText="1"/>
      <protection/>
    </xf>
    <xf numFmtId="0" fontId="65" fillId="33" borderId="16" xfId="0" applyFont="1" applyFill="1" applyBorder="1" applyAlignment="1" applyProtection="1">
      <alignment horizontal="right" vertical="center"/>
      <protection/>
    </xf>
    <xf numFmtId="165" fontId="65" fillId="33" borderId="16" xfId="44" applyNumberFormat="1" applyFont="1" applyFill="1" applyBorder="1" applyAlignment="1" applyProtection="1">
      <alignment vertical="center"/>
      <protection/>
    </xf>
    <xf numFmtId="0" fontId="68" fillId="33" borderId="16" xfId="0" applyFont="1" applyFill="1" applyBorder="1" applyAlignment="1" applyProtection="1">
      <alignment vertical="center"/>
      <protection/>
    </xf>
    <xf numFmtId="0" fontId="64" fillId="33" borderId="17" xfId="0" applyFont="1" applyFill="1" applyBorder="1" applyAlignment="1" applyProtection="1">
      <alignment vertical="center"/>
      <protection/>
    </xf>
    <xf numFmtId="165" fontId="64" fillId="33" borderId="18" xfId="44" applyNumberFormat="1" applyFont="1" applyFill="1" applyBorder="1" applyAlignment="1" applyProtection="1">
      <alignment vertical="center"/>
      <protection/>
    </xf>
    <xf numFmtId="0" fontId="71" fillId="33" borderId="18" xfId="0" applyFont="1" applyFill="1" applyBorder="1" applyAlignment="1" applyProtection="1">
      <alignment vertical="center"/>
      <protection/>
    </xf>
    <xf numFmtId="0" fontId="64" fillId="33" borderId="19"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64"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68" fillId="35" borderId="21" xfId="0" applyFont="1" applyFill="1" applyBorder="1" applyAlignment="1" applyProtection="1">
      <alignment vertical="center" wrapText="1"/>
      <protection locked="0"/>
    </xf>
    <xf numFmtId="49" fontId="68" fillId="35" borderId="24" xfId="0" applyNumberFormat="1" applyFont="1" applyFill="1" applyBorder="1" applyAlignment="1" applyProtection="1">
      <alignment horizontal="center" vertical="center" wrapText="1"/>
      <protection locked="0"/>
    </xf>
    <xf numFmtId="0" fontId="73" fillId="35" borderId="24" xfId="0" applyFont="1" applyFill="1" applyBorder="1" applyAlignment="1" applyProtection="1">
      <alignment vertical="center" wrapText="1"/>
      <protection locked="0"/>
    </xf>
    <xf numFmtId="0" fontId="64" fillId="33" borderId="0" xfId="0" applyFont="1" applyFill="1" applyBorder="1" applyAlignment="1" applyProtection="1">
      <alignment horizontal="center" vertical="center"/>
      <protection/>
    </xf>
    <xf numFmtId="0" fontId="4" fillId="33" borderId="0" xfId="59" applyFont="1" applyFill="1" applyBorder="1" applyAlignment="1" applyProtection="1">
      <alignment horizontal="right" vertical="center"/>
      <protection/>
    </xf>
    <xf numFmtId="0" fontId="5" fillId="33" borderId="0" xfId="59" applyFont="1" applyFill="1" applyProtection="1">
      <alignment/>
      <protection/>
    </xf>
    <xf numFmtId="0" fontId="66" fillId="33" borderId="24" xfId="54" applyFont="1" applyFill="1" applyBorder="1" applyAlignment="1" applyProtection="1">
      <alignment horizontal="left" vertical="top"/>
      <protection locked="0"/>
    </xf>
    <xf numFmtId="0" fontId="66" fillId="33" borderId="24" xfId="54" applyFont="1" applyFill="1" applyBorder="1" applyAlignment="1" applyProtection="1">
      <alignment vertical="center"/>
      <protection locked="0"/>
    </xf>
    <xf numFmtId="0" fontId="66" fillId="33" borderId="24" xfId="54" applyFont="1" applyFill="1" applyBorder="1" applyAlignment="1" applyProtection="1">
      <alignment vertical="top"/>
      <protection locked="0"/>
    </xf>
    <xf numFmtId="0" fontId="5" fillId="33" borderId="24" xfId="59" applyFont="1" applyFill="1" applyBorder="1" applyAlignment="1" applyProtection="1">
      <alignment vertical="top"/>
      <protection/>
    </xf>
    <xf numFmtId="0" fontId="4" fillId="33" borderId="14"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44" fontId="5" fillId="33" borderId="27" xfId="42" applyNumberFormat="1" applyFont="1" applyFill="1" applyBorder="1" applyAlignment="1" applyProtection="1">
      <alignment horizontal="left" vertical="center"/>
      <protection/>
    </xf>
    <xf numFmtId="44" fontId="5" fillId="33" borderId="16" xfId="42" applyNumberFormat="1" applyFont="1" applyFill="1" applyBorder="1" applyAlignment="1" applyProtection="1">
      <alignment horizontal="left" vertical="center"/>
      <protection/>
    </xf>
    <xf numFmtId="44" fontId="5" fillId="33" borderId="34" xfId="42" applyNumberFormat="1" applyFont="1" applyFill="1" applyBorder="1" applyAlignment="1" applyProtection="1">
      <alignment horizontal="left" vertical="center"/>
      <protection/>
    </xf>
    <xf numFmtId="44" fontId="64" fillId="33" borderId="28" xfId="0" applyNumberFormat="1" applyFont="1" applyFill="1" applyBorder="1" applyAlignment="1" applyProtection="1">
      <alignment vertical="center"/>
      <protection/>
    </xf>
    <xf numFmtId="44" fontId="64" fillId="33" borderId="31" xfId="0" applyNumberFormat="1" applyFont="1" applyFill="1" applyBorder="1" applyAlignment="1" applyProtection="1">
      <alignment vertical="center"/>
      <protection/>
    </xf>
    <xf numFmtId="44" fontId="5" fillId="35" borderId="24" xfId="42" applyNumberFormat="1" applyFont="1" applyFill="1" applyBorder="1" applyAlignment="1" applyProtection="1">
      <alignment horizontal="left" vertical="center"/>
      <protection locked="0"/>
    </xf>
    <xf numFmtId="44" fontId="5" fillId="35" borderId="22" xfId="42" applyNumberFormat="1" applyFont="1" applyFill="1" applyBorder="1" applyAlignment="1" applyProtection="1">
      <alignment horizontal="left" vertical="center"/>
      <protection locked="0"/>
    </xf>
    <xf numFmtId="44" fontId="5" fillId="35" borderId="35" xfId="42" applyNumberFormat="1" applyFont="1" applyFill="1" applyBorder="1" applyAlignment="1" applyProtection="1">
      <alignment horizontal="left" vertical="center"/>
      <protection locked="0"/>
    </xf>
    <xf numFmtId="44" fontId="64" fillId="33" borderId="24" xfId="0" applyNumberFormat="1" applyFont="1" applyFill="1" applyBorder="1" applyAlignment="1" applyProtection="1">
      <alignment vertical="center"/>
      <protection/>
    </xf>
    <xf numFmtId="44" fontId="64" fillId="33" borderId="36" xfId="0" applyNumberFormat="1" applyFont="1" applyFill="1" applyBorder="1" applyAlignment="1" applyProtection="1">
      <alignment vertical="center"/>
      <protection/>
    </xf>
    <xf numFmtId="44" fontId="5" fillId="33" borderId="24" xfId="42" applyNumberFormat="1" applyFont="1" applyFill="1" applyBorder="1" applyAlignment="1" applyProtection="1">
      <alignment horizontal="left" vertical="center"/>
      <protection/>
    </xf>
    <xf numFmtId="44" fontId="5" fillId="33" borderId="22" xfId="42" applyNumberFormat="1" applyFont="1" applyFill="1" applyBorder="1" applyAlignment="1" applyProtection="1">
      <alignment horizontal="left" vertical="center"/>
      <protection/>
    </xf>
    <xf numFmtId="44" fontId="5" fillId="33" borderId="35" xfId="42" applyNumberFormat="1" applyFont="1" applyFill="1" applyBorder="1" applyAlignment="1" applyProtection="1">
      <alignment horizontal="left" vertical="center"/>
      <protection/>
    </xf>
    <xf numFmtId="44" fontId="5" fillId="33" borderId="10" xfId="42" applyNumberFormat="1" applyFont="1" applyFill="1" applyBorder="1" applyAlignment="1" applyProtection="1">
      <alignment horizontal="left" vertical="center"/>
      <protection/>
    </xf>
    <xf numFmtId="44" fontId="5" fillId="33" borderId="37" xfId="42" applyNumberFormat="1" applyFont="1" applyFill="1" applyBorder="1" applyAlignment="1" applyProtection="1">
      <alignment horizontal="left" vertical="center"/>
      <protection/>
    </xf>
    <xf numFmtId="44" fontId="64" fillId="33" borderId="30" xfId="0" applyNumberFormat="1" applyFont="1" applyFill="1" applyBorder="1" applyAlignment="1" applyProtection="1">
      <alignment vertical="center"/>
      <protection/>
    </xf>
    <xf numFmtId="44" fontId="64" fillId="33" borderId="24" xfId="0" applyNumberFormat="1" applyFont="1" applyFill="1" applyBorder="1" applyAlignment="1" applyProtection="1">
      <alignment horizontal="left" vertical="center"/>
      <protection/>
    </xf>
    <xf numFmtId="44" fontId="64" fillId="33" borderId="22" xfId="0" applyNumberFormat="1" applyFont="1" applyFill="1" applyBorder="1" applyAlignment="1" applyProtection="1">
      <alignment horizontal="left" vertical="center"/>
      <protection/>
    </xf>
    <xf numFmtId="44" fontId="64" fillId="33" borderId="35" xfId="0" applyNumberFormat="1" applyFont="1" applyFill="1" applyBorder="1" applyAlignment="1" applyProtection="1">
      <alignment horizontal="left" vertical="center"/>
      <protection/>
    </xf>
    <xf numFmtId="44" fontId="5" fillId="33" borderId="0" xfId="42" applyNumberFormat="1" applyFont="1" applyFill="1" applyBorder="1" applyAlignment="1" applyProtection="1">
      <alignment horizontal="left" vertical="center"/>
      <protection/>
    </xf>
    <xf numFmtId="44" fontId="5" fillId="33" borderId="14" xfId="42" applyNumberFormat="1" applyFont="1" applyFill="1" applyBorder="1" applyAlignment="1" applyProtection="1">
      <alignment horizontal="left" vertical="center"/>
      <protection/>
    </xf>
    <xf numFmtId="44" fontId="64" fillId="33" borderId="36" xfId="0" applyNumberFormat="1" applyFont="1" applyFill="1" applyBorder="1" applyAlignment="1" applyProtection="1">
      <alignment horizontal="left" vertical="center"/>
      <protection/>
    </xf>
    <xf numFmtId="44" fontId="64" fillId="33" borderId="23" xfId="0" applyNumberFormat="1" applyFont="1" applyFill="1" applyBorder="1" applyAlignment="1" applyProtection="1">
      <alignment horizontal="left" vertical="center"/>
      <protection/>
    </xf>
    <xf numFmtId="44" fontId="64" fillId="33" borderId="32" xfId="0" applyNumberFormat="1" applyFont="1" applyFill="1" applyBorder="1" applyAlignment="1" applyProtection="1">
      <alignment horizontal="left" vertical="center"/>
      <protection/>
    </xf>
    <xf numFmtId="44" fontId="64" fillId="33" borderId="31" xfId="0" applyNumberFormat="1" applyFont="1" applyFill="1" applyBorder="1" applyAlignment="1" applyProtection="1">
      <alignment horizontal="left" vertical="center"/>
      <protection/>
    </xf>
    <xf numFmtId="44" fontId="64" fillId="33" borderId="37" xfId="0" applyNumberFormat="1" applyFont="1" applyFill="1" applyBorder="1" applyAlignment="1" applyProtection="1">
      <alignment vertical="center"/>
      <protection/>
    </xf>
    <xf numFmtId="44" fontId="64" fillId="33" borderId="16" xfId="0" applyNumberFormat="1" applyFont="1" applyFill="1" applyBorder="1" applyAlignment="1" applyProtection="1">
      <alignment vertical="center"/>
      <protection/>
    </xf>
    <xf numFmtId="44" fontId="5" fillId="33" borderId="23" xfId="42" applyNumberFormat="1" applyFont="1" applyFill="1" applyBorder="1" applyAlignment="1" applyProtection="1">
      <alignment horizontal="left" vertical="center"/>
      <protection/>
    </xf>
    <xf numFmtId="44" fontId="5" fillId="33" borderId="36"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5" xfId="0" applyFill="1" applyBorder="1" applyAlignment="1" applyProtection="1">
      <alignment vertical="center"/>
      <protection/>
    </xf>
    <xf numFmtId="0" fontId="0" fillId="33" borderId="18" xfId="0" applyFill="1" applyBorder="1" applyAlignment="1" applyProtection="1">
      <alignment vertical="center"/>
      <protection/>
    </xf>
    <xf numFmtId="0" fontId="0" fillId="33" borderId="19" xfId="0" applyFill="1" applyBorder="1" applyAlignment="1" applyProtection="1">
      <alignment vertical="center"/>
      <protection/>
    </xf>
    <xf numFmtId="0" fontId="64" fillId="0" borderId="0" xfId="0" applyFont="1" applyAlignment="1">
      <alignment horizontal="center" vertical="center"/>
    </xf>
    <xf numFmtId="0" fontId="64" fillId="39" borderId="38" xfId="0" applyFont="1" applyFill="1" applyBorder="1" applyAlignment="1">
      <alignment horizontal="center" vertical="center"/>
    </xf>
    <xf numFmtId="0" fontId="64" fillId="0" borderId="0" xfId="0" applyFont="1" applyAlignment="1">
      <alignment vertical="center"/>
    </xf>
    <xf numFmtId="0" fontId="5" fillId="0" borderId="0" xfId="0" applyNumberFormat="1" applyFont="1" applyAlignment="1">
      <alignment vertical="center"/>
    </xf>
    <xf numFmtId="0" fontId="64" fillId="39" borderId="38" xfId="0" applyFont="1" applyFill="1" applyBorder="1" applyAlignment="1">
      <alignment vertical="center"/>
    </xf>
    <xf numFmtId="0" fontId="4" fillId="33" borderId="25" xfId="0" applyNumberFormat="1" applyFont="1" applyFill="1" applyBorder="1" applyAlignment="1">
      <alignment/>
    </xf>
    <xf numFmtId="49" fontId="64" fillId="33" borderId="10" xfId="0" applyNumberFormat="1" applyFont="1" applyFill="1" applyBorder="1" applyAlignment="1">
      <alignment/>
    </xf>
    <xf numFmtId="0" fontId="64" fillId="33" borderId="10" xfId="0" applyFont="1" applyFill="1" applyBorder="1" applyAlignment="1">
      <alignment horizontal="center" vertical="center"/>
    </xf>
    <xf numFmtId="0" fontId="64" fillId="33" borderId="10" xfId="0" applyFont="1" applyFill="1" applyBorder="1" applyAlignment="1">
      <alignment/>
    </xf>
    <xf numFmtId="0" fontId="64" fillId="33" borderId="30" xfId="0" applyFont="1" applyFill="1" applyBorder="1" applyAlignment="1">
      <alignment/>
    </xf>
    <xf numFmtId="0" fontId="4" fillId="33" borderId="26" xfId="0" applyNumberFormat="1" applyFont="1" applyFill="1" applyBorder="1" applyAlignment="1">
      <alignment/>
    </xf>
    <xf numFmtId="49" fontId="64" fillId="33" borderId="0" xfId="0" applyNumberFormat="1" applyFont="1" applyFill="1" applyBorder="1" applyAlignment="1">
      <alignment/>
    </xf>
    <xf numFmtId="0" fontId="64" fillId="33" borderId="0" xfId="0" applyFont="1" applyFill="1" applyBorder="1" applyAlignment="1">
      <alignment horizontal="center" vertical="center"/>
    </xf>
    <xf numFmtId="0" fontId="64" fillId="33" borderId="0" xfId="0" applyFont="1" applyFill="1" applyBorder="1" applyAlignment="1">
      <alignment/>
    </xf>
    <xf numFmtId="0" fontId="64" fillId="33" borderId="31" xfId="0" applyFont="1" applyFill="1" applyBorder="1" applyAlignment="1">
      <alignment/>
    </xf>
    <xf numFmtId="0" fontId="4" fillId="33" borderId="27" xfId="0" applyNumberFormat="1" applyFont="1" applyFill="1" applyBorder="1" applyAlignment="1">
      <alignment/>
    </xf>
    <xf numFmtId="49" fontId="64" fillId="33" borderId="16" xfId="0" applyNumberFormat="1" applyFont="1" applyFill="1" applyBorder="1" applyAlignment="1">
      <alignment/>
    </xf>
    <xf numFmtId="0" fontId="64" fillId="33" borderId="16" xfId="0" applyFont="1" applyFill="1" applyBorder="1" applyAlignment="1">
      <alignment horizontal="center" vertical="center"/>
    </xf>
    <xf numFmtId="0" fontId="64" fillId="33" borderId="16" xfId="0" applyFont="1" applyFill="1" applyBorder="1" applyAlignment="1">
      <alignment/>
    </xf>
    <xf numFmtId="0" fontId="64" fillId="33" borderId="28" xfId="0" applyFont="1" applyFill="1" applyBorder="1" applyAlignment="1">
      <alignment/>
    </xf>
    <xf numFmtId="0" fontId="5" fillId="35" borderId="16" xfId="59" applyNumberFormat="1" applyFont="1" applyFill="1" applyBorder="1" applyAlignment="1" applyProtection="1">
      <alignment horizontal="left" vertical="center"/>
      <protection locked="0"/>
    </xf>
    <xf numFmtId="0" fontId="70" fillId="40" borderId="39" xfId="0" applyFont="1" applyFill="1" applyBorder="1" applyAlignment="1">
      <alignment horizontal="center" vertical="center" wrapText="1"/>
    </xf>
    <xf numFmtId="1" fontId="4" fillId="33" borderId="23" xfId="59" applyNumberFormat="1" applyFont="1" applyFill="1" applyBorder="1" applyAlignment="1" applyProtection="1">
      <alignment horizontal="center" vertical="center"/>
      <protection/>
    </xf>
    <xf numFmtId="1" fontId="4" fillId="33" borderId="32" xfId="59" applyNumberFormat="1" applyFont="1" applyFill="1" applyBorder="1" applyAlignment="1" applyProtection="1">
      <alignment horizontal="center" vertical="center"/>
      <protection/>
    </xf>
    <xf numFmtId="0" fontId="65" fillId="0" borderId="0" xfId="0" applyFont="1" applyAlignment="1">
      <alignment vertical="center"/>
    </xf>
    <xf numFmtId="0" fontId="3" fillId="33" borderId="12" xfId="0" applyFont="1" applyFill="1" applyBorder="1" applyAlignment="1" applyProtection="1">
      <alignment horizontal="center" vertical="center"/>
      <protection/>
    </xf>
    <xf numFmtId="0" fontId="5" fillId="35" borderId="23" xfId="59" applyNumberFormat="1" applyFont="1" applyFill="1" applyBorder="1" applyAlignment="1" applyProtection="1">
      <alignment horizontal="left" vertical="center"/>
      <protection locked="0"/>
    </xf>
    <xf numFmtId="0" fontId="65" fillId="33" borderId="0" xfId="44" applyNumberFormat="1" applyFont="1" applyFill="1" applyBorder="1" applyAlignment="1" applyProtection="1" quotePrefix="1">
      <alignment horizontal="left" vertical="center"/>
      <protection/>
    </xf>
    <xf numFmtId="0" fontId="65" fillId="33" borderId="0" xfId="0" applyFont="1" applyFill="1" applyBorder="1" applyAlignment="1" applyProtection="1">
      <alignment horizontal="left" vertical="center"/>
      <protection/>
    </xf>
    <xf numFmtId="44" fontId="65" fillId="33" borderId="22" xfId="0" applyNumberFormat="1" applyFont="1" applyFill="1" applyBorder="1" applyAlignment="1" applyProtection="1">
      <alignment horizontal="right" vertical="center"/>
      <protection/>
    </xf>
    <xf numFmtId="0" fontId="68" fillId="33" borderId="20" xfId="0" applyFont="1" applyFill="1" applyBorder="1" applyAlignment="1" applyProtection="1">
      <alignment vertical="center" wrapText="1"/>
      <protection/>
    </xf>
    <xf numFmtId="0" fontId="68" fillId="33" borderId="20" xfId="0" applyFont="1" applyFill="1" applyBorder="1" applyAlignment="1" applyProtection="1">
      <alignment vertical="center" wrapText="1"/>
      <protection locked="0"/>
    </xf>
    <xf numFmtId="0" fontId="68" fillId="33" borderId="20" xfId="0" applyFont="1" applyFill="1" applyBorder="1" applyAlignment="1" applyProtection="1">
      <alignment vertical="center"/>
      <protection locked="0"/>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71" fillId="35" borderId="31" xfId="0" applyFont="1" applyFill="1" applyBorder="1" applyAlignment="1" applyProtection="1">
      <alignment vertical="center" wrapText="1"/>
      <protection locked="0"/>
    </xf>
    <xf numFmtId="0" fontId="64" fillId="33" borderId="10" xfId="0" applyFont="1" applyFill="1" applyBorder="1" applyAlignment="1" applyProtection="1">
      <alignment horizontal="center" vertical="center"/>
      <protection/>
    </xf>
    <xf numFmtId="44" fontId="65" fillId="33" borderId="24" xfId="44" applyNumberFormat="1" applyFont="1" applyFill="1" applyBorder="1" applyAlignment="1" applyProtection="1">
      <alignment vertical="center"/>
      <protection/>
    </xf>
    <xf numFmtId="0" fontId="68" fillId="0" borderId="0" xfId="0" applyFont="1" applyAlignment="1">
      <alignment vertical="center"/>
    </xf>
    <xf numFmtId="0" fontId="74" fillId="0" borderId="0" xfId="0" applyFont="1" applyAlignment="1">
      <alignment horizontal="center" vertical="center"/>
    </xf>
    <xf numFmtId="0" fontId="0" fillId="0" borderId="0" xfId="0" applyAlignment="1">
      <alignment vertical="center"/>
    </xf>
    <xf numFmtId="0" fontId="65" fillId="33" borderId="25" xfId="0" applyFont="1" applyFill="1" applyBorder="1" applyAlignment="1" applyProtection="1">
      <alignment vertical="center"/>
      <protection/>
    </xf>
    <xf numFmtId="44" fontId="64" fillId="33" borderId="0" xfId="0" applyNumberFormat="1" applyFont="1" applyFill="1" applyBorder="1" applyAlignment="1" applyProtection="1">
      <alignment vertical="center"/>
      <protection/>
    </xf>
    <xf numFmtId="44" fontId="65" fillId="33" borderId="31" xfId="0" applyNumberFormat="1" applyFont="1" applyFill="1" applyBorder="1" applyAlignment="1" applyProtection="1">
      <alignment horizontal="right" vertical="center"/>
      <protection/>
    </xf>
    <xf numFmtId="44" fontId="64" fillId="33" borderId="33" xfId="0" applyNumberFormat="1" applyFont="1" applyFill="1" applyBorder="1" applyAlignment="1" applyProtection="1">
      <alignment vertical="center"/>
      <protection/>
    </xf>
    <xf numFmtId="44" fontId="64" fillId="33" borderId="20" xfId="0" applyNumberFormat="1" applyFont="1" applyFill="1" applyBorder="1" applyAlignment="1" applyProtection="1">
      <alignment vertical="center"/>
      <protection/>
    </xf>
    <xf numFmtId="44" fontId="64" fillId="33" borderId="21" xfId="0" applyNumberFormat="1" applyFont="1" applyFill="1" applyBorder="1" applyAlignment="1" applyProtection="1">
      <alignment vertical="center"/>
      <protection/>
    </xf>
    <xf numFmtId="44" fontId="65" fillId="33" borderId="0" xfId="0" applyNumberFormat="1" applyFont="1" applyFill="1" applyBorder="1" applyAlignment="1" applyProtection="1">
      <alignment vertical="center"/>
      <protection/>
    </xf>
    <xf numFmtId="0" fontId="5" fillId="33" borderId="24" xfId="59" applyFont="1" applyFill="1" applyBorder="1" applyAlignment="1" applyProtection="1">
      <alignment horizontal="left" vertical="center" wrapText="1" indent="1"/>
      <protection/>
    </xf>
    <xf numFmtId="0" fontId="64" fillId="0" borderId="0" xfId="0" applyFont="1" applyAlignment="1">
      <alignment horizontal="center" vertical="center"/>
    </xf>
    <xf numFmtId="44" fontId="64" fillId="0" borderId="0" xfId="0" applyNumberFormat="1" applyFont="1" applyAlignment="1">
      <alignment vertical="center"/>
    </xf>
    <xf numFmtId="0" fontId="70" fillId="4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xf>
    <xf numFmtId="176" fontId="64" fillId="39" borderId="0" xfId="0" applyNumberFormat="1" applyFont="1" applyFill="1" applyBorder="1" applyAlignment="1">
      <alignment horizontal="center" vertical="center"/>
    </xf>
    <xf numFmtId="176" fontId="64" fillId="0" borderId="0" xfId="0" applyNumberFormat="1" applyFont="1" applyAlignment="1">
      <alignment vertical="center"/>
    </xf>
    <xf numFmtId="2" fontId="64" fillId="39" borderId="0" xfId="0" applyNumberFormat="1" applyFont="1" applyFill="1" applyBorder="1" applyAlignment="1">
      <alignment horizontal="center" vertical="center"/>
    </xf>
    <xf numFmtId="0" fontId="64" fillId="0" borderId="0" xfId="0" applyFont="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xf>
    <xf numFmtId="177" fontId="75" fillId="0" borderId="0" xfId="0" applyNumberFormat="1" applyFont="1" applyFill="1" applyBorder="1" applyAlignment="1">
      <alignment horizontal="center" vertical="center" wrapText="1"/>
    </xf>
    <xf numFmtId="0" fontId="75" fillId="0" borderId="0" xfId="0" applyFont="1" applyFill="1" applyBorder="1" applyAlignment="1">
      <alignment horizontal="left" vertical="top"/>
    </xf>
    <xf numFmtId="44" fontId="5" fillId="0" borderId="0" xfId="59" applyNumberFormat="1" applyFont="1" applyFill="1" applyBorder="1" applyAlignment="1" applyProtection="1">
      <alignment horizontal="center" vertical="center"/>
      <protection/>
    </xf>
    <xf numFmtId="44" fontId="64" fillId="33" borderId="0" xfId="0" applyNumberFormat="1" applyFont="1" applyFill="1" applyBorder="1" applyAlignment="1">
      <alignment vertical="center"/>
    </xf>
    <xf numFmtId="44" fontId="64" fillId="33" borderId="20" xfId="0" applyNumberFormat="1" applyFont="1" applyFill="1" applyBorder="1" applyAlignment="1">
      <alignment vertical="center"/>
    </xf>
    <xf numFmtId="0" fontId="5" fillId="0" borderId="0" xfId="0" applyNumberFormat="1" applyFont="1" applyAlignment="1">
      <alignment horizontal="center" vertical="center"/>
    </xf>
    <xf numFmtId="0" fontId="70" fillId="40" borderId="0" xfId="0" applyFont="1" applyFill="1" applyBorder="1" applyAlignment="1">
      <alignment horizontal="center" vertical="center"/>
    </xf>
    <xf numFmtId="0" fontId="75" fillId="0" borderId="0" xfId="0" applyFont="1" applyFill="1" applyBorder="1" applyAlignment="1">
      <alignment horizontal="center" vertical="top"/>
    </xf>
    <xf numFmtId="178" fontId="75" fillId="0" borderId="0" xfId="0" applyNumberFormat="1" applyFont="1" applyFill="1" applyBorder="1" applyAlignment="1">
      <alignment horizontal="center" vertical="top"/>
    </xf>
    <xf numFmtId="0" fontId="36" fillId="33"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26" xfId="0" applyFont="1" applyBorder="1" applyAlignment="1" applyProtection="1">
      <alignment vertical="center"/>
      <protection/>
    </xf>
    <xf numFmtId="0" fontId="64" fillId="33" borderId="0" xfId="0" applyFont="1" applyFill="1" applyBorder="1" applyAlignment="1" applyProtection="1">
      <alignment vertical="center" wrapText="1"/>
      <protection/>
    </xf>
    <xf numFmtId="0" fontId="64" fillId="33" borderId="0" xfId="0" applyFont="1" applyFill="1" applyBorder="1" applyAlignment="1" applyProtection="1">
      <alignment vertical="center"/>
      <protection/>
    </xf>
    <xf numFmtId="0" fontId="64" fillId="33" borderId="10" xfId="0" applyFont="1" applyFill="1" applyBorder="1" applyAlignment="1" applyProtection="1">
      <alignment vertical="center"/>
      <protection/>
    </xf>
    <xf numFmtId="0" fontId="64" fillId="33" borderId="23" xfId="0" applyFont="1" applyFill="1" applyBorder="1" applyAlignment="1" applyProtection="1">
      <alignment vertical="center"/>
      <protection/>
    </xf>
    <xf numFmtId="44" fontId="64" fillId="0" borderId="0" xfId="0" applyNumberFormat="1" applyFont="1" applyFill="1" applyAlignment="1" applyProtection="1">
      <alignment/>
      <protection/>
    </xf>
    <xf numFmtId="0" fontId="5" fillId="33" borderId="41" xfId="59" applyFont="1" applyFill="1" applyBorder="1" applyAlignment="1" applyProtection="1">
      <alignment horizontal="center" vertical="center"/>
      <protection/>
    </xf>
    <xf numFmtId="44" fontId="64" fillId="0" borderId="0" xfId="0" applyNumberFormat="1" applyFont="1" applyFill="1" applyAlignment="1" applyProtection="1">
      <alignment vertical="center" wrapText="1"/>
      <protection/>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wrapText="1"/>
      <protection/>
    </xf>
    <xf numFmtId="0" fontId="74" fillId="33" borderId="0"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64" fillId="33" borderId="0" xfId="0" applyFont="1" applyFill="1" applyBorder="1" applyAlignment="1" applyProtection="1">
      <alignment horizontal="center" vertical="center"/>
      <protection/>
    </xf>
    <xf numFmtId="0" fontId="0" fillId="0" borderId="10" xfId="0" applyBorder="1" applyAlignment="1">
      <alignment/>
    </xf>
    <xf numFmtId="0" fontId="0" fillId="0" borderId="30" xfId="0" applyBorder="1" applyAlignment="1">
      <alignment/>
    </xf>
    <xf numFmtId="0" fontId="0" fillId="0" borderId="26" xfId="0" applyBorder="1" applyAlignment="1">
      <alignment/>
    </xf>
    <xf numFmtId="0" fontId="0" fillId="0" borderId="0" xfId="0" applyBorder="1" applyAlignment="1">
      <alignment/>
    </xf>
    <xf numFmtId="0" fontId="0" fillId="0" borderId="31" xfId="0" applyBorder="1" applyAlignment="1">
      <alignment/>
    </xf>
    <xf numFmtId="0" fontId="0" fillId="0" borderId="27" xfId="0" applyBorder="1" applyAlignment="1">
      <alignment/>
    </xf>
    <xf numFmtId="0" fontId="0" fillId="0" borderId="16" xfId="0" applyBorder="1" applyAlignment="1">
      <alignment/>
    </xf>
    <xf numFmtId="0" fontId="0" fillId="0" borderId="28" xfId="0" applyBorder="1" applyAlignment="1">
      <alignment/>
    </xf>
    <xf numFmtId="0" fontId="64" fillId="0" borderId="26" xfId="0" applyFont="1" applyBorder="1" applyAlignment="1">
      <alignment vertical="center" wrapText="1"/>
    </xf>
    <xf numFmtId="0" fontId="0" fillId="0" borderId="0" xfId="0" applyBorder="1" applyAlignment="1">
      <alignment vertical="center"/>
    </xf>
    <xf numFmtId="0" fontId="0" fillId="0" borderId="3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0" fontId="4" fillId="33" borderId="25" xfId="0" applyFont="1" applyFill="1" applyBorder="1" applyAlignment="1" applyProtection="1">
      <alignment horizontal="center" vertical="center"/>
      <protection/>
    </xf>
    <xf numFmtId="0" fontId="62" fillId="33" borderId="10" xfId="0" applyFont="1" applyFill="1" applyBorder="1" applyAlignment="1" applyProtection="1">
      <alignment horizontal="center" vertical="center"/>
      <protection/>
    </xf>
    <xf numFmtId="0" fontId="62" fillId="33" borderId="30" xfId="0" applyFont="1" applyFill="1" applyBorder="1" applyAlignment="1" applyProtection="1">
      <alignment horizontal="center" vertical="center"/>
      <protection/>
    </xf>
    <xf numFmtId="5" fontId="4" fillId="0" borderId="22" xfId="0" applyNumberFormat="1" applyFont="1" applyBorder="1" applyAlignment="1" applyProtection="1">
      <alignment horizontal="center" vertical="center"/>
      <protection/>
    </xf>
    <xf numFmtId="0" fontId="34" fillId="0" borderId="23" xfId="0" applyFont="1" applyBorder="1" applyAlignment="1" applyProtection="1">
      <alignment horizontal="center" vertical="center"/>
      <protection/>
    </xf>
    <xf numFmtId="0" fontId="34" fillId="0" borderId="32" xfId="0" applyFont="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74" fillId="33" borderId="12" xfId="0" applyFont="1" applyFill="1" applyBorder="1" applyAlignment="1" applyProtection="1">
      <alignment horizontal="center" vertical="center"/>
      <protection/>
    </xf>
    <xf numFmtId="5" fontId="4" fillId="0" borderId="25" xfId="0" applyNumberFormat="1" applyFont="1" applyBorder="1" applyAlignment="1" applyProtection="1">
      <alignment horizontal="center" vertical="center"/>
      <protection/>
    </xf>
    <xf numFmtId="0" fontId="34" fillId="0" borderId="10" xfId="0" applyFont="1" applyBorder="1" applyAlignment="1" applyProtection="1">
      <alignment horizontal="center" vertical="center"/>
      <protection/>
    </xf>
    <xf numFmtId="0" fontId="34" fillId="0" borderId="30" xfId="0" applyFont="1" applyBorder="1" applyAlignment="1" applyProtection="1">
      <alignment horizontal="center" vertical="center"/>
      <protection/>
    </xf>
    <xf numFmtId="0" fontId="42" fillId="33" borderId="25" xfId="0" applyFont="1" applyFill="1" applyBorder="1" applyAlignment="1" applyProtection="1">
      <alignment horizontal="center" wrapText="1"/>
      <protection/>
    </xf>
    <xf numFmtId="0" fontId="0" fillId="0" borderId="10" xfId="0" applyBorder="1" applyAlignment="1">
      <alignment horizontal="center"/>
    </xf>
    <xf numFmtId="0" fontId="0" fillId="0" borderId="30" xfId="0" applyBorder="1" applyAlignment="1">
      <alignment horizontal="center"/>
    </xf>
    <xf numFmtId="49" fontId="64" fillId="33" borderId="26" xfId="0" applyNumberFormat="1" applyFont="1" applyFill="1" applyBorder="1" applyAlignment="1" applyProtection="1">
      <alignment vertical="center"/>
      <protection/>
    </xf>
    <xf numFmtId="0" fontId="0" fillId="33" borderId="0" xfId="0" applyFont="1" applyFill="1" applyBorder="1" applyAlignment="1" applyProtection="1">
      <alignment vertical="center"/>
      <protection/>
    </xf>
    <xf numFmtId="49" fontId="65" fillId="33" borderId="27" xfId="0" applyNumberFormat="1" applyFont="1" applyFill="1" applyBorder="1" applyAlignment="1" applyProtection="1">
      <alignment horizontal="right" vertical="center"/>
      <protection/>
    </xf>
    <xf numFmtId="0" fontId="62" fillId="33" borderId="28" xfId="0" applyFont="1" applyFill="1" applyBorder="1" applyAlignment="1" applyProtection="1">
      <alignment horizontal="right" vertical="center"/>
      <protection/>
    </xf>
    <xf numFmtId="49" fontId="64" fillId="33" borderId="22" xfId="0" applyNumberFormat="1" applyFont="1" applyFill="1" applyBorder="1" applyAlignment="1" applyProtection="1">
      <alignment vertical="center"/>
      <protection/>
    </xf>
    <xf numFmtId="0" fontId="0" fillId="33" borderId="23" xfId="0" applyFont="1" applyFill="1" applyBorder="1" applyAlignment="1" applyProtection="1">
      <alignment vertical="center"/>
      <protection/>
    </xf>
    <xf numFmtId="49" fontId="64" fillId="33" borderId="25"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49" fontId="65" fillId="33" borderId="26" xfId="0" applyNumberFormat="1" applyFont="1" applyFill="1" applyBorder="1" applyAlignment="1" applyProtection="1">
      <alignment horizontal="right" vertical="center"/>
      <protection/>
    </xf>
    <xf numFmtId="0" fontId="62" fillId="33" borderId="31" xfId="0" applyFont="1" applyFill="1" applyBorder="1" applyAlignment="1" applyProtection="1">
      <alignment horizontal="right" vertical="center"/>
      <protection/>
    </xf>
    <xf numFmtId="49" fontId="64" fillId="33" borderId="27" xfId="0" applyNumberFormat="1" applyFont="1" applyFill="1" applyBorder="1" applyAlignment="1" applyProtection="1">
      <alignment vertical="center"/>
      <protection/>
    </xf>
    <xf numFmtId="0" fontId="0" fillId="33" borderId="16" xfId="0" applyFont="1" applyFill="1" applyBorder="1" applyAlignment="1" applyProtection="1">
      <alignment vertical="center"/>
      <protection/>
    </xf>
    <xf numFmtId="49" fontId="65" fillId="33" borderId="22" xfId="0" applyNumberFormat="1" applyFont="1" applyFill="1" applyBorder="1" applyAlignment="1" applyProtection="1">
      <alignment vertical="center"/>
      <protection/>
    </xf>
    <xf numFmtId="0" fontId="62" fillId="33" borderId="23" xfId="0" applyFont="1" applyFill="1" applyBorder="1" applyAlignment="1" applyProtection="1">
      <alignment vertical="center"/>
      <protection/>
    </xf>
    <xf numFmtId="49" fontId="65" fillId="33" borderId="23" xfId="0" applyNumberFormat="1" applyFont="1" applyFill="1" applyBorder="1" applyAlignment="1" applyProtection="1">
      <alignment horizontal="center" vertical="center"/>
      <protection/>
    </xf>
    <xf numFmtId="0" fontId="62" fillId="33" borderId="23" xfId="0" applyFont="1" applyFill="1" applyBorder="1" applyAlignment="1" applyProtection="1">
      <alignment horizontal="center" vertical="center"/>
      <protection/>
    </xf>
    <xf numFmtId="0" fontId="62" fillId="33" borderId="0" xfId="0" applyFont="1" applyFill="1" applyBorder="1" applyAlignment="1" applyProtection="1">
      <alignment horizontal="right" vertical="center"/>
      <protection/>
    </xf>
    <xf numFmtId="17" fontId="4" fillId="33" borderId="24" xfId="0" applyNumberFormat="1"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165" fontId="4" fillId="33" borderId="24" xfId="44" applyNumberFormat="1" applyFont="1"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49" fontId="70" fillId="38" borderId="24" xfId="0" applyNumberFormat="1" applyFont="1" applyFill="1" applyBorder="1" applyAlignment="1" applyProtection="1">
      <alignment horizontal="center" vertical="center"/>
      <protection/>
    </xf>
    <xf numFmtId="0" fontId="0" fillId="0" borderId="24" xfId="0" applyBorder="1" applyAlignment="1" applyProtection="1">
      <alignment vertical="center"/>
      <protection/>
    </xf>
    <xf numFmtId="49" fontId="70" fillId="38" borderId="25" xfId="0" applyNumberFormat="1" applyFont="1" applyFill="1" applyBorder="1" applyAlignment="1" applyProtection="1">
      <alignment horizontal="center" vertical="center"/>
      <protection/>
    </xf>
    <xf numFmtId="0" fontId="49" fillId="38" borderId="10" xfId="0"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6" xfId="0" applyBorder="1" applyAlignment="1" applyProtection="1">
      <alignment horizontal="center" vertical="center"/>
      <protection/>
    </xf>
    <xf numFmtId="17" fontId="4" fillId="33" borderId="24" xfId="0" applyNumberFormat="1" applyFont="1" applyFill="1" applyBorder="1" applyAlignment="1" applyProtection="1">
      <alignment horizontal="center" vertical="center" wrapText="1"/>
      <protection/>
    </xf>
    <xf numFmtId="0" fontId="62" fillId="33" borderId="32" xfId="0" applyFont="1" applyFill="1" applyBorder="1" applyAlignment="1" applyProtection="1">
      <alignment vertical="center"/>
      <protection/>
    </xf>
    <xf numFmtId="0" fontId="0" fillId="0" borderId="12" xfId="0" applyBorder="1" applyAlignment="1">
      <alignment horizontal="center" vertical="center"/>
    </xf>
    <xf numFmtId="17" fontId="4" fillId="33" borderId="22"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17" fontId="4" fillId="33" borderId="35"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44" fontId="64" fillId="33" borderId="23" xfId="44" applyNumberFormat="1" applyFont="1" applyFill="1" applyBorder="1" applyAlignment="1" applyProtection="1">
      <alignment vertical="center"/>
      <protection/>
    </xf>
    <xf numFmtId="0" fontId="0" fillId="0" borderId="23" xfId="0" applyBorder="1" applyAlignment="1" applyProtection="1">
      <alignment vertical="center"/>
      <protection/>
    </xf>
    <xf numFmtId="0" fontId="0" fillId="0" borderId="32" xfId="0" applyBorder="1" applyAlignment="1" applyProtection="1">
      <alignment vertical="center"/>
      <protection/>
    </xf>
    <xf numFmtId="0" fontId="0" fillId="0" borderId="23" xfId="0" applyBorder="1" applyAlignment="1">
      <alignment vertical="center"/>
    </xf>
    <xf numFmtId="0" fontId="0" fillId="0" borderId="32" xfId="0" applyBorder="1" applyAlignment="1">
      <alignment vertical="center"/>
    </xf>
    <xf numFmtId="0" fontId="68" fillId="33" borderId="16" xfId="0" applyFont="1" applyFill="1" applyBorder="1" applyAlignment="1" applyProtection="1">
      <alignment vertical="center" wrapText="1"/>
      <protection/>
    </xf>
    <xf numFmtId="0" fontId="64" fillId="33" borderId="16" xfId="0" applyFont="1" applyFill="1" applyBorder="1" applyAlignment="1" applyProtection="1">
      <alignment vertical="center" wrapText="1"/>
      <protection/>
    </xf>
    <xf numFmtId="0" fontId="65" fillId="33" borderId="16" xfId="0" applyFont="1" applyFill="1" applyBorder="1" applyAlignment="1" applyProtection="1">
      <alignment vertical="center" wrapText="1"/>
      <protection/>
    </xf>
    <xf numFmtId="0" fontId="64" fillId="33" borderId="28" xfId="0" applyFont="1" applyFill="1" applyBorder="1" applyAlignment="1" applyProtection="1">
      <alignment vertical="center" wrapText="1"/>
      <protection/>
    </xf>
    <xf numFmtId="49" fontId="65" fillId="33" borderId="27" xfId="0" applyNumberFormat="1" applyFont="1" applyFill="1" applyBorder="1" applyAlignment="1" applyProtection="1">
      <alignment vertical="center"/>
      <protection/>
    </xf>
    <xf numFmtId="0" fontId="65" fillId="33" borderId="28" xfId="0" applyFont="1" applyFill="1" applyBorder="1" applyAlignment="1" applyProtection="1">
      <alignment vertical="center"/>
      <protection/>
    </xf>
    <xf numFmtId="0" fontId="64" fillId="33" borderId="32" xfId="0" applyFont="1" applyFill="1" applyBorder="1" applyAlignment="1" applyProtection="1">
      <alignment vertical="center"/>
      <protection/>
    </xf>
    <xf numFmtId="0" fontId="64" fillId="33" borderId="23" xfId="0" applyFont="1" applyFill="1" applyBorder="1" applyAlignment="1" applyProtection="1">
      <alignment vertical="center"/>
      <protection/>
    </xf>
    <xf numFmtId="0" fontId="64" fillId="33" borderId="10" xfId="0" applyFont="1" applyFill="1" applyBorder="1" applyAlignment="1" applyProtection="1">
      <alignment vertical="center"/>
      <protection/>
    </xf>
    <xf numFmtId="0" fontId="65" fillId="33" borderId="0" xfId="0" applyFont="1" applyFill="1" applyBorder="1" applyAlignment="1" applyProtection="1">
      <alignment horizontal="right" vertical="center"/>
      <protection/>
    </xf>
    <xf numFmtId="0" fontId="64" fillId="33" borderId="16" xfId="0" applyFont="1" applyFill="1" applyBorder="1" applyAlignment="1" applyProtection="1">
      <alignment vertical="center"/>
      <protection/>
    </xf>
    <xf numFmtId="0" fontId="65" fillId="33" borderId="32" xfId="0" applyFont="1" applyFill="1" applyBorder="1" applyAlignment="1" applyProtection="1">
      <alignment vertical="center"/>
      <protection/>
    </xf>
    <xf numFmtId="0" fontId="65" fillId="33" borderId="31" xfId="0" applyFont="1" applyFill="1" applyBorder="1" applyAlignment="1" applyProtection="1">
      <alignment horizontal="right" vertical="center"/>
      <protection/>
    </xf>
    <xf numFmtId="0" fontId="64" fillId="33" borderId="0" xfId="0" applyFont="1" applyFill="1" applyBorder="1" applyAlignment="1" applyProtection="1">
      <alignment vertical="center"/>
      <protection/>
    </xf>
    <xf numFmtId="0" fontId="70" fillId="38" borderId="30" xfId="0" applyFont="1" applyFill="1" applyBorder="1" applyAlignment="1" applyProtection="1">
      <alignment horizontal="center"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49" fontId="64" fillId="33" borderId="27" xfId="0" applyNumberFormat="1" applyFont="1" applyFill="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49" fontId="64" fillId="33" borderId="0" xfId="0" applyNumberFormat="1" applyFont="1" applyFill="1" applyBorder="1" applyAlignment="1" applyProtection="1">
      <alignment vertical="center" wrapText="1"/>
      <protection/>
    </xf>
    <xf numFmtId="0" fontId="0" fillId="0" borderId="0" xfId="0" applyAlignment="1" applyProtection="1">
      <alignment vertical="center" wrapText="1"/>
      <protection/>
    </xf>
    <xf numFmtId="0" fontId="64" fillId="33" borderId="0" xfId="0" applyFont="1" applyFill="1" applyBorder="1" applyAlignment="1" applyProtection="1">
      <alignment vertical="center" wrapText="1"/>
      <protection/>
    </xf>
    <xf numFmtId="0" fontId="0" fillId="0" borderId="0" xfId="0" applyFont="1" applyAlignment="1">
      <alignment vertical="center" wrapText="1"/>
    </xf>
    <xf numFmtId="49" fontId="64" fillId="33" borderId="22" xfId="0" applyNumberFormat="1" applyFont="1" applyFill="1" applyBorder="1" applyAlignment="1" applyProtection="1">
      <alignment vertical="center" wrapText="1"/>
      <protection/>
    </xf>
    <xf numFmtId="0" fontId="64" fillId="33" borderId="32" xfId="0" applyFont="1" applyFill="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76" fillId="0" borderId="12" xfId="0" applyFont="1" applyBorder="1" applyAlignment="1">
      <alignment horizontal="center" vertical="center"/>
    </xf>
    <xf numFmtId="49" fontId="70" fillId="38" borderId="33" xfId="0" applyNumberFormat="1" applyFont="1" applyFill="1" applyBorder="1" applyAlignment="1" applyProtection="1">
      <alignment horizontal="center" vertical="center"/>
      <protection/>
    </xf>
    <xf numFmtId="0" fontId="70" fillId="38" borderId="33"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5" fillId="33" borderId="33" xfId="0" applyFont="1" applyFill="1" applyBorder="1" applyAlignment="1" applyProtection="1">
      <alignment horizontal="center" vertical="center"/>
      <protection/>
    </xf>
    <xf numFmtId="0" fontId="0" fillId="0" borderId="21" xfId="0" applyBorder="1" applyAlignment="1" applyProtection="1">
      <alignment vertical="center"/>
      <protection/>
    </xf>
    <xf numFmtId="0" fontId="4" fillId="33" borderId="33" xfId="0" applyFont="1" applyFill="1" applyBorder="1" applyAlignment="1" applyProtection="1">
      <alignment horizontal="center" vertical="center"/>
      <protection/>
    </xf>
    <xf numFmtId="0" fontId="67" fillId="0" borderId="0" xfId="0" applyFont="1" applyAlignment="1">
      <alignment horizontal="center" vertical="center"/>
    </xf>
    <xf numFmtId="0" fontId="64" fillId="0" borderId="0" xfId="0" applyFont="1" applyAlignment="1">
      <alignment horizontal="center" vertical="center"/>
    </xf>
    <xf numFmtId="0" fontId="8" fillId="33" borderId="25" xfId="0" applyFont="1" applyFill="1" applyBorder="1" applyAlignment="1" applyProtection="1">
      <alignment vertical="center" wrapText="1"/>
      <protection/>
    </xf>
    <xf numFmtId="44" fontId="5" fillId="33" borderId="0" xfId="59" applyNumberFormat="1" applyFont="1" applyFill="1" applyBorder="1" applyAlignment="1" applyProtection="1">
      <alignment horizontal="center" vertical="center"/>
      <protection/>
    </xf>
    <xf numFmtId="44" fontId="64" fillId="33" borderId="16" xfId="0" applyNumberFormat="1" applyFont="1" applyFill="1" applyBorder="1" applyAlignment="1" applyProtection="1">
      <alignment horizontal="center" vertical="center"/>
      <protection/>
    </xf>
    <xf numFmtId="44" fontId="5" fillId="33" borderId="33" xfId="59" applyNumberFormat="1" applyFont="1" applyFill="1" applyBorder="1" applyAlignment="1" applyProtection="1">
      <alignment horizontal="center" vertical="center"/>
      <protection/>
    </xf>
    <xf numFmtId="44" fontId="64" fillId="33" borderId="21" xfId="0" applyNumberFormat="1" applyFont="1" applyFill="1" applyBorder="1" applyAlignment="1" applyProtection="1">
      <alignment horizontal="center" vertical="center"/>
      <protection/>
    </xf>
    <xf numFmtId="1" fontId="4" fillId="33" borderId="24" xfId="59" applyNumberFormat="1" applyFont="1" applyFill="1" applyBorder="1" applyAlignment="1" applyProtection="1">
      <alignment horizontal="center" vertical="center"/>
      <protection/>
    </xf>
    <xf numFmtId="1" fontId="5" fillId="33" borderId="20" xfId="59" applyNumberFormat="1" applyFont="1" applyFill="1" applyBorder="1" applyAlignment="1" applyProtection="1">
      <alignment horizontal="left" vertical="center"/>
      <protection/>
    </xf>
    <xf numFmtId="0" fontId="64" fillId="33" borderId="20" xfId="0" applyFont="1" applyFill="1" applyBorder="1" applyAlignment="1">
      <alignment horizontal="left" vertical="center"/>
    </xf>
    <xf numFmtId="0" fontId="64" fillId="33" borderId="21" xfId="0" applyFont="1" applyFill="1" applyBorder="1" applyAlignment="1" applyProtection="1">
      <alignment horizontal="left" vertical="center"/>
      <protection/>
    </xf>
    <xf numFmtId="0" fontId="77" fillId="33" borderId="11" xfId="0" applyFont="1" applyFill="1" applyBorder="1" applyAlignment="1">
      <alignment horizontal="center" vertical="center" wrapText="1"/>
    </xf>
    <xf numFmtId="0" fontId="78" fillId="33" borderId="12" xfId="0" applyFont="1" applyFill="1" applyBorder="1" applyAlignment="1">
      <alignment vertical="center" wrapText="1"/>
    </xf>
    <xf numFmtId="0" fontId="78" fillId="33" borderId="13" xfId="0" applyFont="1" applyFill="1" applyBorder="1" applyAlignment="1">
      <alignment vertical="center" wrapText="1"/>
    </xf>
    <xf numFmtId="0" fontId="74" fillId="33" borderId="17" xfId="0" applyFont="1" applyFill="1" applyBorder="1" applyAlignment="1">
      <alignment horizontal="center" vertical="center"/>
    </xf>
    <xf numFmtId="0" fontId="76" fillId="33" borderId="18" xfId="0" applyFont="1" applyFill="1" applyBorder="1" applyAlignment="1">
      <alignment horizontal="center" vertical="center"/>
    </xf>
    <xf numFmtId="0" fontId="76" fillId="33" borderId="19" xfId="0" applyFont="1" applyFill="1" applyBorder="1" applyAlignment="1">
      <alignment horizontal="center" vertical="center"/>
    </xf>
    <xf numFmtId="4" fontId="68" fillId="33" borderId="24" xfId="0" applyNumberFormat="1" applyFont="1" applyFill="1" applyBorder="1" applyAlignment="1" applyProtection="1">
      <alignment vertical="center" wrapText="1"/>
      <protection/>
    </xf>
    <xf numFmtId="0" fontId="65" fillId="33" borderId="0" xfId="0" applyFont="1" applyFill="1" applyBorder="1" applyAlignment="1" applyProtection="1">
      <alignment horizontal="center" vertical="center"/>
      <protection/>
    </xf>
    <xf numFmtId="0" fontId="62" fillId="0" borderId="0" xfId="0" applyFont="1" applyAlignment="1">
      <alignment horizontal="center" vertical="center"/>
    </xf>
    <xf numFmtId="0" fontId="65" fillId="33" borderId="0" xfId="0"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0">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6"/>
  <sheetViews>
    <sheetView zoomScalePageLayoutView="0" workbookViewId="0" topLeftCell="A1">
      <selection activeCell="E6" sqref="E6"/>
    </sheetView>
  </sheetViews>
  <sheetFormatPr defaultColWidth="9.140625" defaultRowHeight="15"/>
  <cols>
    <col min="1" max="3" width="3.00390625" style="81" customWidth="1"/>
    <col min="4" max="4" width="30.7109375" style="81" customWidth="1"/>
    <col min="5" max="5" width="59.7109375" style="81" customWidth="1"/>
    <col min="6" max="6" width="3.00390625" style="81" customWidth="1"/>
    <col min="7" max="16384" width="9.140625" style="81" customWidth="1"/>
  </cols>
  <sheetData>
    <row r="1" spans="1:24" ht="15" customHeight="1" thickBot="1">
      <c r="A1" s="10"/>
      <c r="B1" s="10"/>
      <c r="C1" s="10"/>
      <c r="D1" s="10"/>
      <c r="E1" s="10"/>
      <c r="F1" s="10"/>
      <c r="H1" s="125"/>
      <c r="I1" s="126"/>
      <c r="J1" s="126"/>
      <c r="K1" s="126"/>
      <c r="L1" s="126"/>
      <c r="M1" s="126"/>
      <c r="N1" s="126"/>
      <c r="O1" s="126"/>
      <c r="P1" s="126"/>
      <c r="Q1" s="126"/>
      <c r="R1" s="126"/>
      <c r="S1" s="126"/>
      <c r="T1" s="126"/>
      <c r="U1" s="126"/>
      <c r="V1" s="126"/>
      <c r="W1" s="126"/>
      <c r="X1" s="126"/>
    </row>
    <row r="2" spans="1:24" ht="15" customHeight="1">
      <c r="A2" s="10"/>
      <c r="B2" s="13"/>
      <c r="C2" s="14"/>
      <c r="D2" s="14"/>
      <c r="E2" s="14"/>
      <c r="F2" s="15"/>
      <c r="H2" s="126"/>
      <c r="I2" s="126"/>
      <c r="J2" s="126"/>
      <c r="K2" s="126"/>
      <c r="L2" s="126"/>
      <c r="M2" s="126"/>
      <c r="N2" s="126"/>
      <c r="O2" s="126"/>
      <c r="P2" s="126"/>
      <c r="Q2" s="126"/>
      <c r="R2" s="126"/>
      <c r="S2" s="126"/>
      <c r="T2" s="126"/>
      <c r="U2" s="126"/>
      <c r="V2" s="126"/>
      <c r="W2" s="126"/>
      <c r="X2" s="126"/>
    </row>
    <row r="3" spans="1:24" ht="18.75">
      <c r="A3" s="10"/>
      <c r="B3" s="16"/>
      <c r="C3" s="463" t="s">
        <v>145</v>
      </c>
      <c r="D3" s="464"/>
      <c r="E3" s="464"/>
      <c r="F3" s="17"/>
      <c r="H3" s="126"/>
      <c r="I3" s="126"/>
      <c r="J3" s="126"/>
      <c r="K3" s="126"/>
      <c r="L3" s="126"/>
      <c r="M3" s="126"/>
      <c r="N3" s="126"/>
      <c r="O3" s="126"/>
      <c r="P3" s="126"/>
      <c r="Q3" s="126"/>
      <c r="R3" s="126"/>
      <c r="S3" s="126"/>
      <c r="T3" s="126"/>
      <c r="U3" s="126"/>
      <c r="V3" s="126"/>
      <c r="W3" s="126"/>
      <c r="X3" s="126"/>
    </row>
    <row r="4" spans="1:24" ht="15" customHeight="1">
      <c r="A4" s="10"/>
      <c r="B4" s="16"/>
      <c r="C4" s="48"/>
      <c r="D4" s="72" t="s">
        <v>191</v>
      </c>
      <c r="E4" s="25"/>
      <c r="F4" s="17"/>
      <c r="O4" s="126"/>
      <c r="P4" s="126"/>
      <c r="Q4" s="126"/>
      <c r="R4" s="126"/>
      <c r="S4" s="126"/>
      <c r="T4" s="126"/>
      <c r="U4" s="126"/>
      <c r="V4" s="126"/>
      <c r="W4" s="126"/>
      <c r="X4" s="126"/>
    </row>
    <row r="5" spans="1:24" ht="15" customHeight="1">
      <c r="A5" s="10"/>
      <c r="B5" s="16"/>
      <c r="C5" s="18"/>
      <c r="D5" s="18"/>
      <c r="E5" s="19"/>
      <c r="F5" s="17"/>
      <c r="H5" s="127"/>
      <c r="I5" s="126"/>
      <c r="J5" s="126"/>
      <c r="K5" s="126"/>
      <c r="L5" s="126"/>
      <c r="M5" s="126"/>
      <c r="N5" s="126"/>
      <c r="O5" s="126"/>
      <c r="P5" s="126"/>
      <c r="Q5" s="126"/>
      <c r="R5" s="126"/>
      <c r="S5" s="126"/>
      <c r="T5" s="126"/>
      <c r="U5" s="126"/>
      <c r="V5" s="126"/>
      <c r="W5" s="126"/>
      <c r="X5" s="126"/>
    </row>
    <row r="6" spans="1:24" ht="15" customHeight="1">
      <c r="A6" s="10"/>
      <c r="B6" s="16"/>
      <c r="C6" s="18"/>
      <c r="D6" s="342" t="s">
        <v>164</v>
      </c>
      <c r="E6" s="404"/>
      <c r="F6" s="17"/>
      <c r="H6" s="127"/>
      <c r="I6" s="126"/>
      <c r="J6" s="126"/>
      <c r="K6" s="126"/>
      <c r="L6" s="126"/>
      <c r="M6" s="126"/>
      <c r="N6" s="126"/>
      <c r="O6" s="126"/>
      <c r="P6" s="126"/>
      <c r="Q6" s="126"/>
      <c r="R6" s="126"/>
      <c r="S6" s="126"/>
      <c r="T6" s="126"/>
      <c r="U6" s="126"/>
      <c r="V6" s="126"/>
      <c r="W6" s="126"/>
      <c r="X6" s="126"/>
    </row>
    <row r="7" spans="1:24" ht="15" customHeight="1">
      <c r="A7" s="10"/>
      <c r="B7" s="16"/>
      <c r="C7" s="18"/>
      <c r="D7" s="342" t="s">
        <v>147</v>
      </c>
      <c r="E7" s="410"/>
      <c r="F7" s="17"/>
      <c r="H7" s="127"/>
      <c r="I7" s="126"/>
      <c r="J7" s="126"/>
      <c r="K7" s="126"/>
      <c r="L7" s="126"/>
      <c r="M7" s="126"/>
      <c r="N7" s="126"/>
      <c r="O7" s="126"/>
      <c r="P7" s="126"/>
      <c r="Q7" s="126"/>
      <c r="R7" s="126"/>
      <c r="S7" s="126"/>
      <c r="T7" s="126"/>
      <c r="U7" s="126"/>
      <c r="V7" s="126"/>
      <c r="W7" s="126"/>
      <c r="X7" s="126"/>
    </row>
    <row r="8" spans="1:24" ht="15" customHeight="1">
      <c r="A8" s="10"/>
      <c r="B8" s="16"/>
      <c r="C8" s="18"/>
      <c r="D8" s="342" t="s">
        <v>496</v>
      </c>
      <c r="E8" s="404" t="s">
        <v>512</v>
      </c>
      <c r="F8" s="17"/>
      <c r="H8" s="127"/>
      <c r="I8" s="126"/>
      <c r="J8" s="126"/>
      <c r="K8" s="126"/>
      <c r="L8" s="126"/>
      <c r="M8" s="126"/>
      <c r="N8" s="126"/>
      <c r="O8" s="126"/>
      <c r="P8" s="126"/>
      <c r="Q8" s="126"/>
      <c r="R8" s="126"/>
      <c r="S8" s="126"/>
      <c r="T8" s="126"/>
      <c r="U8" s="126"/>
      <c r="V8" s="126"/>
      <c r="W8" s="126"/>
      <c r="X8" s="126"/>
    </row>
    <row r="9" spans="1:24" ht="15" customHeight="1">
      <c r="A9" s="10"/>
      <c r="B9" s="16"/>
      <c r="C9" s="20"/>
      <c r="D9" s="343"/>
      <c r="E9" s="21"/>
      <c r="F9" s="17"/>
      <c r="H9" s="127"/>
      <c r="I9" s="127"/>
      <c r="J9" s="127"/>
      <c r="K9" s="127"/>
      <c r="L9" s="127"/>
      <c r="M9" s="127"/>
      <c r="N9" s="126"/>
      <c r="O9" s="126"/>
      <c r="P9" s="126"/>
      <c r="Q9" s="126"/>
      <c r="R9" s="126"/>
      <c r="S9" s="126"/>
      <c r="T9" s="126"/>
      <c r="U9" s="126"/>
      <c r="V9" s="126"/>
      <c r="W9" s="126"/>
      <c r="X9" s="126"/>
    </row>
    <row r="10" spans="1:24" ht="55.5" customHeight="1">
      <c r="A10" s="10"/>
      <c r="B10" s="16"/>
      <c r="C10" s="22"/>
      <c r="D10" s="344" t="s">
        <v>138</v>
      </c>
      <c r="E10" s="432" t="s">
        <v>499</v>
      </c>
      <c r="F10" s="17"/>
      <c r="H10" s="127"/>
      <c r="I10" s="127"/>
      <c r="J10" s="127"/>
      <c r="K10" s="127"/>
      <c r="L10" s="127"/>
      <c r="M10" s="127"/>
      <c r="N10" s="126"/>
      <c r="O10" s="126"/>
      <c r="P10" s="126"/>
      <c r="Q10" s="126"/>
      <c r="R10" s="126"/>
      <c r="S10" s="126"/>
      <c r="T10" s="126"/>
      <c r="U10" s="126"/>
      <c r="V10" s="126"/>
      <c r="W10" s="126"/>
      <c r="X10" s="126"/>
    </row>
    <row r="11" spans="1:24" s="128" customFormat="1" ht="33" customHeight="1">
      <c r="A11" s="47"/>
      <c r="B11" s="30"/>
      <c r="C11" s="31"/>
      <c r="D11" s="345" t="s">
        <v>139</v>
      </c>
      <c r="E11" s="432" t="s">
        <v>502</v>
      </c>
      <c r="F11" s="32"/>
      <c r="H11" s="129"/>
      <c r="I11" s="130"/>
      <c r="J11" s="130"/>
      <c r="K11" s="130"/>
      <c r="L11" s="130"/>
      <c r="M11" s="130"/>
      <c r="N11" s="130"/>
      <c r="O11" s="130"/>
      <c r="P11" s="130"/>
      <c r="Q11" s="130"/>
      <c r="R11" s="130"/>
      <c r="S11" s="130"/>
      <c r="T11" s="130"/>
      <c r="U11" s="130"/>
      <c r="V11" s="130"/>
      <c r="W11" s="130"/>
      <c r="X11" s="130"/>
    </row>
    <row r="12" spans="1:24" s="128" customFormat="1" ht="182.25" customHeight="1">
      <c r="A12" s="47"/>
      <c r="B12" s="30"/>
      <c r="C12" s="33"/>
      <c r="D12" s="345" t="s">
        <v>140</v>
      </c>
      <c r="E12" s="432" t="s">
        <v>503</v>
      </c>
      <c r="F12" s="32"/>
      <c r="H12" s="465"/>
      <c r="I12" s="465"/>
      <c r="J12" s="465"/>
      <c r="K12" s="465"/>
      <c r="L12" s="465"/>
      <c r="M12" s="465"/>
      <c r="N12" s="465"/>
      <c r="O12" s="465"/>
      <c r="P12" s="465"/>
      <c r="Q12" s="465"/>
      <c r="R12" s="465"/>
      <c r="S12" s="465"/>
      <c r="T12" s="130"/>
      <c r="U12" s="130"/>
      <c r="V12" s="130"/>
      <c r="W12" s="130"/>
      <c r="X12" s="130"/>
    </row>
    <row r="13" spans="1:24" ht="35.25" customHeight="1">
      <c r="A13" s="10"/>
      <c r="B13" s="16"/>
      <c r="C13" s="19"/>
      <c r="D13" s="346" t="s">
        <v>141</v>
      </c>
      <c r="E13" s="432" t="s">
        <v>172</v>
      </c>
      <c r="F13" s="17"/>
      <c r="H13" s="131"/>
      <c r="I13" s="131"/>
      <c r="J13" s="131"/>
      <c r="K13" s="131"/>
      <c r="L13" s="131"/>
      <c r="M13" s="131"/>
      <c r="N13" s="131"/>
      <c r="O13" s="131"/>
      <c r="P13" s="131"/>
      <c r="Q13" s="131"/>
      <c r="R13" s="131"/>
      <c r="S13" s="131"/>
      <c r="T13" s="126"/>
      <c r="U13" s="126"/>
      <c r="V13" s="126"/>
      <c r="W13" s="126"/>
      <c r="X13" s="126"/>
    </row>
    <row r="14" spans="1:24" ht="60.75" customHeight="1">
      <c r="A14" s="10"/>
      <c r="B14" s="16"/>
      <c r="C14" s="19"/>
      <c r="D14" s="346" t="s">
        <v>142</v>
      </c>
      <c r="E14" s="432" t="s">
        <v>500</v>
      </c>
      <c r="F14" s="17"/>
      <c r="H14" s="465"/>
      <c r="I14" s="465"/>
      <c r="J14" s="465"/>
      <c r="K14" s="465"/>
      <c r="L14" s="465"/>
      <c r="M14" s="465"/>
      <c r="N14" s="465"/>
      <c r="O14" s="465"/>
      <c r="P14" s="465"/>
      <c r="Q14" s="465"/>
      <c r="R14" s="465"/>
      <c r="S14" s="465"/>
      <c r="T14" s="126"/>
      <c r="U14" s="126"/>
      <c r="V14" s="126"/>
      <c r="W14" s="126"/>
      <c r="X14" s="126"/>
    </row>
    <row r="15" spans="1:24" ht="121.5" customHeight="1">
      <c r="A15" s="10"/>
      <c r="B15" s="16"/>
      <c r="C15" s="19"/>
      <c r="D15" s="347" t="s">
        <v>143</v>
      </c>
      <c r="E15" s="432" t="s">
        <v>501</v>
      </c>
      <c r="F15" s="17"/>
      <c r="H15" s="466"/>
      <c r="I15" s="466"/>
      <c r="J15" s="466"/>
      <c r="K15" s="466"/>
      <c r="L15" s="466"/>
      <c r="M15" s="466"/>
      <c r="N15" s="466"/>
      <c r="O15" s="466"/>
      <c r="P15" s="466"/>
      <c r="Q15" s="466"/>
      <c r="R15" s="466"/>
      <c r="S15" s="466"/>
      <c r="T15" s="126"/>
      <c r="U15" s="126"/>
      <c r="V15" s="126"/>
      <c r="W15" s="126"/>
      <c r="X15" s="126"/>
    </row>
    <row r="16" spans="1:24" ht="15" customHeight="1">
      <c r="A16" s="10"/>
      <c r="B16" s="16"/>
      <c r="C16" s="19"/>
      <c r="D16" s="23"/>
      <c r="E16" s="24"/>
      <c r="F16" s="17"/>
      <c r="H16" s="126"/>
      <c r="I16" s="126"/>
      <c r="J16" s="126"/>
      <c r="K16" s="126"/>
      <c r="L16" s="126"/>
      <c r="M16" s="126"/>
      <c r="N16" s="126"/>
      <c r="O16" s="126"/>
      <c r="P16" s="126"/>
      <c r="Q16" s="126"/>
      <c r="R16" s="126"/>
      <c r="S16" s="126"/>
      <c r="T16" s="126"/>
      <c r="U16" s="126"/>
      <c r="V16" s="126"/>
      <c r="W16" s="126"/>
      <c r="X16" s="126"/>
    </row>
    <row r="17" spans="1:24" ht="15" customHeight="1" thickBot="1">
      <c r="A17" s="10"/>
      <c r="B17" s="26"/>
      <c r="C17" s="27"/>
      <c r="D17" s="27"/>
      <c r="E17" s="28"/>
      <c r="F17" s="29" t="s">
        <v>564</v>
      </c>
      <c r="O17" s="126"/>
      <c r="P17" s="126"/>
      <c r="Q17" s="126"/>
      <c r="R17" s="126"/>
      <c r="S17" s="126"/>
      <c r="T17" s="126"/>
      <c r="U17" s="126"/>
      <c r="V17" s="126"/>
      <c r="W17" s="126"/>
      <c r="X17" s="126"/>
    </row>
    <row r="18" spans="1:24" ht="15" customHeight="1">
      <c r="A18" s="10"/>
      <c r="B18" s="10"/>
      <c r="C18" s="10"/>
      <c r="D18" s="10"/>
      <c r="E18" s="12"/>
      <c r="F18" s="11"/>
      <c r="O18" s="126"/>
      <c r="P18" s="126"/>
      <c r="Q18" s="126"/>
      <c r="R18" s="126"/>
      <c r="S18" s="126"/>
      <c r="T18" s="126"/>
      <c r="U18" s="126"/>
      <c r="V18" s="126"/>
      <c r="W18" s="126"/>
      <c r="X18" s="126"/>
    </row>
    <row r="19" spans="1:24" ht="12.75">
      <c r="A19" s="10"/>
      <c r="O19" s="126"/>
      <c r="P19" s="126"/>
      <c r="Q19" s="126"/>
      <c r="R19" s="126"/>
      <c r="S19" s="126"/>
      <c r="T19" s="126"/>
      <c r="U19" s="126"/>
      <c r="V19" s="126"/>
      <c r="W19" s="126"/>
      <c r="X19" s="126"/>
    </row>
    <row r="20" spans="15:24" ht="12.75">
      <c r="O20" s="126"/>
      <c r="P20" s="126"/>
      <c r="Q20" s="126"/>
      <c r="R20" s="126"/>
      <c r="S20" s="126"/>
      <c r="T20" s="126"/>
      <c r="U20" s="126"/>
      <c r="V20" s="126"/>
      <c r="W20" s="126"/>
      <c r="X20" s="126"/>
    </row>
    <row r="21" spans="8:24" ht="12.75">
      <c r="H21" s="126"/>
      <c r="I21" s="126"/>
      <c r="J21" s="126"/>
      <c r="K21" s="126"/>
      <c r="L21" s="126"/>
      <c r="M21" s="126"/>
      <c r="N21" s="126"/>
      <c r="O21" s="126"/>
      <c r="P21" s="126"/>
      <c r="Q21" s="126"/>
      <c r="R21" s="126"/>
      <c r="S21" s="126"/>
      <c r="T21" s="126"/>
      <c r="U21" s="126"/>
      <c r="V21" s="126"/>
      <c r="W21" s="126"/>
      <c r="X21" s="126"/>
    </row>
    <row r="22" spans="8:24" ht="12.75">
      <c r="H22" s="126"/>
      <c r="I22" s="126"/>
      <c r="J22" s="126"/>
      <c r="K22" s="126"/>
      <c r="L22" s="126"/>
      <c r="M22" s="126"/>
      <c r="N22" s="126"/>
      <c r="O22" s="126"/>
      <c r="P22" s="126"/>
      <c r="Q22" s="126"/>
      <c r="R22" s="126"/>
      <c r="S22" s="126"/>
      <c r="T22" s="126"/>
      <c r="U22" s="126"/>
      <c r="V22" s="126"/>
      <c r="W22" s="126"/>
      <c r="X22" s="126"/>
    </row>
    <row r="23" spans="8:24" ht="12.75">
      <c r="H23" s="126"/>
      <c r="I23" s="126"/>
      <c r="J23" s="126"/>
      <c r="K23" s="126"/>
      <c r="L23" s="126"/>
      <c r="M23" s="126"/>
      <c r="N23" s="126"/>
      <c r="O23" s="126"/>
      <c r="P23" s="126"/>
      <c r="Q23" s="126"/>
      <c r="R23" s="126"/>
      <c r="S23" s="126"/>
      <c r="T23" s="126"/>
      <c r="U23" s="126"/>
      <c r="V23" s="126"/>
      <c r="W23" s="126"/>
      <c r="X23" s="126"/>
    </row>
    <row r="24" spans="8:24" ht="12.75">
      <c r="H24" s="126"/>
      <c r="I24" s="126"/>
      <c r="J24" s="126"/>
      <c r="K24" s="126"/>
      <c r="L24" s="126"/>
      <c r="M24" s="126"/>
      <c r="N24" s="126"/>
      <c r="O24" s="126"/>
      <c r="P24" s="126"/>
      <c r="Q24" s="126"/>
      <c r="R24" s="126"/>
      <c r="S24" s="126"/>
      <c r="T24" s="126"/>
      <c r="U24" s="126"/>
      <c r="V24" s="126"/>
      <c r="W24" s="126"/>
      <c r="X24" s="126"/>
    </row>
    <row r="25" spans="8:24" ht="12.75">
      <c r="H25" s="126"/>
      <c r="I25" s="126"/>
      <c r="J25" s="126"/>
      <c r="K25" s="126"/>
      <c r="L25" s="126"/>
      <c r="M25" s="126"/>
      <c r="N25" s="126"/>
      <c r="O25" s="126"/>
      <c r="P25" s="126"/>
      <c r="Q25" s="126"/>
      <c r="R25" s="126"/>
      <c r="S25" s="126"/>
      <c r="T25" s="126"/>
      <c r="U25" s="126"/>
      <c r="V25" s="126"/>
      <c r="W25" s="126"/>
      <c r="X25" s="126"/>
    </row>
    <row r="26" spans="8:24" ht="12.75">
      <c r="H26" s="126"/>
      <c r="I26" s="126"/>
      <c r="J26" s="126"/>
      <c r="K26" s="126"/>
      <c r="L26" s="126"/>
      <c r="M26" s="126"/>
      <c r="N26" s="126"/>
      <c r="O26" s="126"/>
      <c r="P26" s="126"/>
      <c r="Q26" s="126"/>
      <c r="R26" s="126"/>
      <c r="S26" s="126"/>
      <c r="T26" s="126"/>
      <c r="U26" s="126"/>
      <c r="V26" s="126"/>
      <c r="W26" s="126"/>
      <c r="X26" s="126"/>
    </row>
    <row r="27" spans="8:24" ht="12.75">
      <c r="H27" s="126"/>
      <c r="I27" s="126"/>
      <c r="J27" s="132"/>
      <c r="K27" s="126"/>
      <c r="L27" s="126"/>
      <c r="M27" s="126"/>
      <c r="N27" s="126"/>
      <c r="O27" s="126"/>
      <c r="P27" s="126"/>
      <c r="Q27" s="126"/>
      <c r="R27" s="126"/>
      <c r="S27" s="126"/>
      <c r="T27" s="126"/>
      <c r="U27" s="126"/>
      <c r="V27" s="126"/>
      <c r="W27" s="126"/>
      <c r="X27" s="126"/>
    </row>
    <row r="28" spans="8:24" ht="12.75">
      <c r="H28" s="126"/>
      <c r="I28" s="126"/>
      <c r="J28" s="126"/>
      <c r="K28" s="126"/>
      <c r="L28" s="126"/>
      <c r="M28" s="126"/>
      <c r="N28" s="126"/>
      <c r="O28" s="126"/>
      <c r="P28" s="126"/>
      <c r="Q28" s="126"/>
      <c r="R28" s="126"/>
      <c r="S28" s="126"/>
      <c r="T28" s="126"/>
      <c r="U28" s="126"/>
      <c r="V28" s="126"/>
      <c r="W28" s="126"/>
      <c r="X28" s="126"/>
    </row>
    <row r="29" spans="8:24" ht="12.75">
      <c r="H29" s="126"/>
      <c r="I29" s="126"/>
      <c r="J29" s="126"/>
      <c r="K29" s="126"/>
      <c r="L29" s="126"/>
      <c r="M29" s="126"/>
      <c r="N29" s="126"/>
      <c r="O29" s="126"/>
      <c r="P29" s="126"/>
      <c r="Q29" s="126"/>
      <c r="R29" s="126"/>
      <c r="S29" s="126"/>
      <c r="T29" s="126"/>
      <c r="U29" s="126"/>
      <c r="V29" s="126"/>
      <c r="W29" s="126"/>
      <c r="X29" s="126"/>
    </row>
    <row r="30" spans="8:24" ht="12.75">
      <c r="H30" s="126"/>
      <c r="I30" s="126"/>
      <c r="J30" s="126"/>
      <c r="K30" s="126"/>
      <c r="L30" s="126"/>
      <c r="M30" s="126"/>
      <c r="N30" s="126"/>
      <c r="O30" s="126"/>
      <c r="P30" s="126"/>
      <c r="Q30" s="126"/>
      <c r="R30" s="126"/>
      <c r="S30" s="126"/>
      <c r="T30" s="126"/>
      <c r="U30" s="126"/>
      <c r="V30" s="126"/>
      <c r="W30" s="126"/>
      <c r="X30" s="126"/>
    </row>
    <row r="31" spans="8:24" ht="12.75">
      <c r="H31" s="126"/>
      <c r="I31" s="126"/>
      <c r="J31" s="126"/>
      <c r="K31" s="126"/>
      <c r="L31" s="126"/>
      <c r="M31" s="126"/>
      <c r="N31" s="126"/>
      <c r="O31" s="126"/>
      <c r="P31" s="126"/>
      <c r="Q31" s="126"/>
      <c r="R31" s="126"/>
      <c r="S31" s="126"/>
      <c r="T31" s="126"/>
      <c r="U31" s="126"/>
      <c r="V31" s="126"/>
      <c r="W31" s="126"/>
      <c r="X31" s="126"/>
    </row>
    <row r="32" spans="8:24" ht="12.75">
      <c r="H32" s="126"/>
      <c r="I32" s="126"/>
      <c r="J32" s="126"/>
      <c r="K32" s="126"/>
      <c r="L32" s="126"/>
      <c r="M32" s="126"/>
      <c r="N32" s="126"/>
      <c r="O32" s="126"/>
      <c r="P32" s="126"/>
      <c r="Q32" s="126"/>
      <c r="R32" s="126"/>
      <c r="S32" s="126"/>
      <c r="T32" s="126"/>
      <c r="U32" s="126"/>
      <c r="V32" s="126"/>
      <c r="W32" s="126"/>
      <c r="X32" s="126"/>
    </row>
    <row r="33" spans="8:24" ht="12.75">
      <c r="H33" s="126"/>
      <c r="I33" s="126"/>
      <c r="J33" s="126"/>
      <c r="K33" s="126"/>
      <c r="L33" s="126"/>
      <c r="M33" s="126"/>
      <c r="N33" s="126"/>
      <c r="O33" s="126"/>
      <c r="P33" s="126"/>
      <c r="Q33" s="126"/>
      <c r="R33" s="126"/>
      <c r="S33" s="126"/>
      <c r="T33" s="126"/>
      <c r="U33" s="126"/>
      <c r="V33" s="126"/>
      <c r="W33" s="126"/>
      <c r="X33" s="126"/>
    </row>
    <row r="34" spans="8:24" ht="12.75">
      <c r="H34" s="126"/>
      <c r="I34" s="126"/>
      <c r="J34" s="126"/>
      <c r="K34" s="126"/>
      <c r="L34" s="126"/>
      <c r="M34" s="126"/>
      <c r="N34" s="126"/>
      <c r="O34" s="126"/>
      <c r="P34" s="126"/>
      <c r="Q34" s="126"/>
      <c r="R34" s="126"/>
      <c r="S34" s="126"/>
      <c r="T34" s="126"/>
      <c r="U34" s="126"/>
      <c r="V34" s="126"/>
      <c r="W34" s="126"/>
      <c r="X34" s="126"/>
    </row>
    <row r="35" spans="8:24" ht="12.75">
      <c r="H35" s="126"/>
      <c r="I35" s="126"/>
      <c r="J35" s="126"/>
      <c r="K35" s="126"/>
      <c r="L35" s="126"/>
      <c r="M35" s="126"/>
      <c r="N35" s="126"/>
      <c r="O35" s="126"/>
      <c r="P35" s="126"/>
      <c r="Q35" s="126"/>
      <c r="R35" s="126"/>
      <c r="S35" s="126"/>
      <c r="T35" s="126"/>
      <c r="U35" s="126"/>
      <c r="V35" s="126"/>
      <c r="W35" s="126"/>
      <c r="X35" s="126"/>
    </row>
    <row r="36" spans="8:24" ht="12.75">
      <c r="H36" s="126"/>
      <c r="I36" s="126"/>
      <c r="J36" s="126"/>
      <c r="K36" s="126"/>
      <c r="L36" s="126"/>
      <c r="M36" s="126"/>
      <c r="N36" s="126"/>
      <c r="O36" s="126"/>
      <c r="P36" s="126"/>
      <c r="Q36" s="126"/>
      <c r="R36" s="126"/>
      <c r="S36" s="126"/>
      <c r="T36" s="126"/>
      <c r="U36" s="126"/>
      <c r="V36" s="126"/>
      <c r="W36" s="126"/>
      <c r="X36" s="126"/>
    </row>
    <row r="37" spans="8:24" ht="12.75">
      <c r="H37" s="126"/>
      <c r="I37" s="126"/>
      <c r="J37" s="126"/>
      <c r="K37" s="126"/>
      <c r="L37" s="126"/>
      <c r="M37" s="126"/>
      <c r="N37" s="126"/>
      <c r="O37" s="126"/>
      <c r="P37" s="126"/>
      <c r="Q37" s="126"/>
      <c r="R37" s="126"/>
      <c r="S37" s="126"/>
      <c r="T37" s="126"/>
      <c r="U37" s="126"/>
      <c r="V37" s="126"/>
      <c r="W37" s="126"/>
      <c r="X37" s="126"/>
    </row>
    <row r="38" spans="8:24" ht="12.75">
      <c r="H38" s="126"/>
      <c r="I38" s="126"/>
      <c r="J38" s="126"/>
      <c r="K38" s="126"/>
      <c r="L38" s="126"/>
      <c r="M38" s="126"/>
      <c r="N38" s="126"/>
      <c r="O38" s="126"/>
      <c r="P38" s="126"/>
      <c r="Q38" s="126"/>
      <c r="R38" s="126"/>
      <c r="S38" s="126"/>
      <c r="T38" s="126"/>
      <c r="U38" s="126"/>
      <c r="V38" s="126"/>
      <c r="W38" s="126"/>
      <c r="X38" s="126"/>
    </row>
    <row r="39" spans="8:24" ht="12.75">
      <c r="H39" s="126"/>
      <c r="I39" s="126"/>
      <c r="J39" s="126"/>
      <c r="K39" s="126"/>
      <c r="L39" s="126"/>
      <c r="M39" s="126"/>
      <c r="N39" s="126"/>
      <c r="O39" s="126"/>
      <c r="P39" s="126"/>
      <c r="Q39" s="126"/>
      <c r="R39" s="126"/>
      <c r="S39" s="126"/>
      <c r="T39" s="126"/>
      <c r="U39" s="126"/>
      <c r="V39" s="126"/>
      <c r="W39" s="126"/>
      <c r="X39" s="126"/>
    </row>
    <row r="40" spans="8:24" ht="12.75">
      <c r="H40" s="126"/>
      <c r="I40" s="126"/>
      <c r="J40" s="126"/>
      <c r="K40" s="126"/>
      <c r="L40" s="126"/>
      <c r="M40" s="126"/>
      <c r="N40" s="126"/>
      <c r="O40" s="126"/>
      <c r="P40" s="126"/>
      <c r="Q40" s="126"/>
      <c r="R40" s="126"/>
      <c r="S40" s="126"/>
      <c r="T40" s="126"/>
      <c r="U40" s="126"/>
      <c r="V40" s="126"/>
      <c r="W40" s="126"/>
      <c r="X40" s="126"/>
    </row>
    <row r="41" spans="8:24" ht="12.75">
      <c r="H41" s="126"/>
      <c r="I41" s="126"/>
      <c r="J41" s="126"/>
      <c r="K41" s="126"/>
      <c r="L41" s="126"/>
      <c r="M41" s="126"/>
      <c r="N41" s="126"/>
      <c r="O41" s="126"/>
      <c r="P41" s="126"/>
      <c r="Q41" s="126"/>
      <c r="R41" s="126"/>
      <c r="S41" s="126"/>
      <c r="T41" s="126"/>
      <c r="U41" s="126"/>
      <c r="V41" s="126"/>
      <c r="W41" s="126"/>
      <c r="X41" s="126"/>
    </row>
    <row r="42" spans="8:24" ht="12.75">
      <c r="H42" s="126"/>
      <c r="I42" s="126"/>
      <c r="J42" s="126"/>
      <c r="K42" s="126"/>
      <c r="L42" s="126"/>
      <c r="M42" s="126"/>
      <c r="N42" s="126"/>
      <c r="O42" s="126"/>
      <c r="P42" s="126"/>
      <c r="Q42" s="126"/>
      <c r="R42" s="126"/>
      <c r="S42" s="126"/>
      <c r="T42" s="126"/>
      <c r="U42" s="126"/>
      <c r="V42" s="126"/>
      <c r="W42" s="126"/>
      <c r="X42" s="126"/>
    </row>
    <row r="43" spans="8:24" ht="12.75">
      <c r="H43" s="126"/>
      <c r="I43" s="126"/>
      <c r="J43" s="126"/>
      <c r="K43" s="126"/>
      <c r="L43" s="126"/>
      <c r="M43" s="126"/>
      <c r="N43" s="126"/>
      <c r="O43" s="126"/>
      <c r="P43" s="126"/>
      <c r="Q43" s="126"/>
      <c r="R43" s="126"/>
      <c r="S43" s="126"/>
      <c r="T43" s="126"/>
      <c r="U43" s="126"/>
      <c r="V43" s="126"/>
      <c r="W43" s="126"/>
      <c r="X43" s="126"/>
    </row>
    <row r="44" spans="8:24" ht="12.75">
      <c r="H44" s="126"/>
      <c r="I44" s="126"/>
      <c r="J44" s="126"/>
      <c r="K44" s="126"/>
      <c r="L44" s="126"/>
      <c r="M44" s="126"/>
      <c r="N44" s="126"/>
      <c r="O44" s="126"/>
      <c r="P44" s="126"/>
      <c r="Q44" s="126"/>
      <c r="R44" s="126"/>
      <c r="S44" s="126"/>
      <c r="T44" s="126"/>
      <c r="U44" s="126"/>
      <c r="V44" s="126"/>
      <c r="W44" s="126"/>
      <c r="X44" s="126"/>
    </row>
    <row r="45" spans="8:24" ht="12.75">
      <c r="H45" s="126"/>
      <c r="I45" s="126"/>
      <c r="J45" s="126"/>
      <c r="K45" s="126"/>
      <c r="L45" s="126"/>
      <c r="M45" s="126"/>
      <c r="N45" s="126"/>
      <c r="O45" s="126"/>
      <c r="P45" s="126"/>
      <c r="Q45" s="126"/>
      <c r="R45" s="126"/>
      <c r="S45" s="126"/>
      <c r="T45" s="126"/>
      <c r="U45" s="126"/>
      <c r="V45" s="126"/>
      <c r="W45" s="126"/>
      <c r="X45" s="126"/>
    </row>
    <row r="46" spans="8:24" ht="12.75">
      <c r="H46" s="126"/>
      <c r="I46" s="126"/>
      <c r="J46" s="126"/>
      <c r="K46" s="126"/>
      <c r="L46" s="126"/>
      <c r="M46" s="126"/>
      <c r="N46" s="126"/>
      <c r="O46" s="126"/>
      <c r="P46" s="126"/>
      <c r="Q46" s="126"/>
      <c r="R46" s="126"/>
      <c r="S46" s="126"/>
      <c r="T46" s="126"/>
      <c r="U46" s="126"/>
      <c r="V46" s="126"/>
      <c r="W46" s="126"/>
      <c r="X46" s="126"/>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R52"/>
  <sheetViews>
    <sheetView zoomScalePageLayoutView="0" workbookViewId="0" topLeftCell="A10">
      <selection activeCell="E12" sqref="E12"/>
    </sheetView>
  </sheetViews>
  <sheetFormatPr defaultColWidth="9.140625" defaultRowHeight="15"/>
  <cols>
    <col min="1" max="3" width="3.00390625" style="81" customWidth="1"/>
    <col min="4" max="4" width="19.7109375" style="81" customWidth="1"/>
    <col min="5" max="9" width="14.28125" style="81" customWidth="1"/>
    <col min="10" max="11" width="3.00390625" style="81" customWidth="1"/>
    <col min="12" max="18" width="9.140625" style="81" customWidth="1"/>
    <col min="19" max="16384" width="9.140625" style="81" customWidth="1"/>
  </cols>
  <sheetData>
    <row r="1" ht="15" customHeight="1" thickBot="1"/>
    <row r="2" spans="2:11" ht="15" customHeight="1">
      <c r="B2" s="82"/>
      <c r="C2" s="83"/>
      <c r="D2" s="83"/>
      <c r="E2" s="83"/>
      <c r="F2" s="83"/>
      <c r="G2" s="83"/>
      <c r="H2" s="83"/>
      <c r="I2" s="83"/>
      <c r="J2" s="83"/>
      <c r="K2" s="84"/>
    </row>
    <row r="3" spans="2:11" ht="18.75">
      <c r="B3" s="85"/>
      <c r="C3" s="86"/>
      <c r="D3" s="467" t="s">
        <v>148</v>
      </c>
      <c r="E3" s="468"/>
      <c r="F3" s="468"/>
      <c r="G3" s="468"/>
      <c r="H3" s="468"/>
      <c r="I3" s="468"/>
      <c r="J3" s="87"/>
      <c r="K3" s="88"/>
    </row>
    <row r="4" spans="2:11" ht="15" customHeight="1">
      <c r="B4" s="85"/>
      <c r="C4" s="86"/>
      <c r="D4" s="469" t="s">
        <v>149</v>
      </c>
      <c r="E4" s="468"/>
      <c r="F4" s="468"/>
      <c r="G4" s="468"/>
      <c r="H4" s="468"/>
      <c r="I4" s="468"/>
      <c r="J4" s="87"/>
      <c r="K4" s="88"/>
    </row>
    <row r="5" spans="2:11" ht="15" customHeight="1">
      <c r="B5" s="85"/>
      <c r="C5" s="86"/>
      <c r="D5" s="590"/>
      <c r="E5" s="591"/>
      <c r="F5" s="591"/>
      <c r="G5" s="591"/>
      <c r="H5" s="591"/>
      <c r="I5" s="591"/>
      <c r="J5" s="86"/>
      <c r="K5" s="88"/>
    </row>
    <row r="6" spans="2:11" ht="15" customHeight="1">
      <c r="B6" s="85"/>
      <c r="C6" s="86"/>
      <c r="D6" s="89" t="s">
        <v>144</v>
      </c>
      <c r="E6" s="90"/>
      <c r="F6" s="91" t="str">
        <f>IF(ISBLANK('1. Instructions'!E6),"Please enter School Name on Tab 1.",'1. Instructions'!E6)</f>
        <v>Please enter School Name on Tab 1.</v>
      </c>
      <c r="G6" s="92"/>
      <c r="H6" s="93"/>
      <c r="I6" s="92"/>
      <c r="J6" s="92"/>
      <c r="K6" s="88"/>
    </row>
    <row r="7" spans="2:11" ht="15" customHeight="1">
      <c r="B7" s="85"/>
      <c r="C7" s="86"/>
      <c r="D7" s="89" t="s">
        <v>146</v>
      </c>
      <c r="E7" s="94"/>
      <c r="F7" s="411" t="str">
        <f>IF(ISBLANK('1. Instructions'!E7),"Please enter School's Opening Year on Tab 1.",'1. Instructions'!E7)</f>
        <v>Please enter School's Opening Year on Tab 1.</v>
      </c>
      <c r="G7" s="92"/>
      <c r="H7" s="93"/>
      <c r="I7" s="592" t="s">
        <v>579</v>
      </c>
      <c r="J7" s="92"/>
      <c r="K7" s="88"/>
    </row>
    <row r="8" spans="2:11" ht="15" customHeight="1">
      <c r="B8" s="85"/>
      <c r="C8" s="86"/>
      <c r="D8" s="89" t="s">
        <v>496</v>
      </c>
      <c r="E8" s="94"/>
      <c r="F8" s="411" t="s">
        <v>578</v>
      </c>
      <c r="G8" s="92"/>
      <c r="H8" s="93"/>
      <c r="I8" s="592" t="s">
        <v>579</v>
      </c>
      <c r="J8" s="92"/>
      <c r="K8" s="88"/>
    </row>
    <row r="9" spans="2:11" ht="15" customHeight="1">
      <c r="B9" s="85"/>
      <c r="C9" s="86"/>
      <c r="D9" s="33"/>
      <c r="E9" s="33"/>
      <c r="F9" s="33"/>
      <c r="G9" s="33"/>
      <c r="H9" s="33"/>
      <c r="I9" s="33"/>
      <c r="J9" s="33"/>
      <c r="K9" s="88"/>
    </row>
    <row r="10" spans="2:11" ht="15" customHeight="1">
      <c r="B10" s="85"/>
      <c r="C10" s="95"/>
      <c r="D10" s="96" t="s">
        <v>171</v>
      </c>
      <c r="E10" s="96" t="s">
        <v>14</v>
      </c>
      <c r="F10" s="96" t="s">
        <v>15</v>
      </c>
      <c r="G10" s="96" t="s">
        <v>16</v>
      </c>
      <c r="H10" s="96" t="s">
        <v>17</v>
      </c>
      <c r="I10" s="97" t="s">
        <v>18</v>
      </c>
      <c r="J10" s="98"/>
      <c r="K10" s="88"/>
    </row>
    <row r="11" spans="2:11" ht="15" customHeight="1">
      <c r="B11" s="85"/>
      <c r="C11" s="99"/>
      <c r="D11" s="100"/>
      <c r="E11" s="96"/>
      <c r="F11" s="96"/>
      <c r="G11" s="96"/>
      <c r="H11" s="96"/>
      <c r="I11" s="97"/>
      <c r="J11" s="101"/>
      <c r="K11" s="88"/>
    </row>
    <row r="12" spans="2:11" ht="15" customHeight="1">
      <c r="B12" s="85"/>
      <c r="C12" s="99"/>
      <c r="D12" s="102" t="s">
        <v>150</v>
      </c>
      <c r="E12" s="79"/>
      <c r="F12" s="79"/>
      <c r="G12" s="79"/>
      <c r="H12" s="79"/>
      <c r="I12" s="79"/>
      <c r="J12" s="103"/>
      <c r="K12" s="88"/>
    </row>
    <row r="13" spans="2:11" ht="15" customHeight="1">
      <c r="B13" s="85"/>
      <c r="C13" s="99"/>
      <c r="D13" s="102" t="s">
        <v>151</v>
      </c>
      <c r="E13" s="79"/>
      <c r="F13" s="79"/>
      <c r="G13" s="79"/>
      <c r="H13" s="79"/>
      <c r="I13" s="79"/>
      <c r="J13" s="103"/>
      <c r="K13" s="88"/>
    </row>
    <row r="14" spans="2:11" ht="15" customHeight="1">
      <c r="B14" s="85"/>
      <c r="C14" s="99"/>
      <c r="D14" s="102" t="s">
        <v>152</v>
      </c>
      <c r="E14" s="79"/>
      <c r="F14" s="79"/>
      <c r="G14" s="79"/>
      <c r="H14" s="79"/>
      <c r="I14" s="79"/>
      <c r="J14" s="103"/>
      <c r="K14" s="88"/>
    </row>
    <row r="15" spans="2:11" ht="15" customHeight="1">
      <c r="B15" s="85"/>
      <c r="C15" s="99"/>
      <c r="D15" s="102" t="s">
        <v>153</v>
      </c>
      <c r="E15" s="79"/>
      <c r="F15" s="79"/>
      <c r="G15" s="79"/>
      <c r="H15" s="79"/>
      <c r="I15" s="79"/>
      <c r="J15" s="103"/>
      <c r="K15" s="88"/>
    </row>
    <row r="16" spans="2:11" ht="15" customHeight="1">
      <c r="B16" s="85"/>
      <c r="C16" s="99"/>
      <c r="D16" s="102" t="s">
        <v>154</v>
      </c>
      <c r="E16" s="79"/>
      <c r="F16" s="79"/>
      <c r="G16" s="79"/>
      <c r="H16" s="79"/>
      <c r="I16" s="79"/>
      <c r="J16" s="103"/>
      <c r="K16" s="88"/>
    </row>
    <row r="17" spans="2:11" ht="15" customHeight="1">
      <c r="B17" s="85"/>
      <c r="C17" s="99"/>
      <c r="D17" s="102" t="s">
        <v>155</v>
      </c>
      <c r="E17" s="79"/>
      <c r="F17" s="79"/>
      <c r="G17" s="79"/>
      <c r="H17" s="79"/>
      <c r="I17" s="79"/>
      <c r="J17" s="103"/>
      <c r="K17" s="88"/>
    </row>
    <row r="18" spans="2:11" ht="15" customHeight="1">
      <c r="B18" s="85"/>
      <c r="C18" s="99"/>
      <c r="D18" s="102" t="s">
        <v>156</v>
      </c>
      <c r="E18" s="79"/>
      <c r="F18" s="79"/>
      <c r="G18" s="79"/>
      <c r="H18" s="79"/>
      <c r="I18" s="79"/>
      <c r="J18" s="103"/>
      <c r="K18" s="88"/>
    </row>
    <row r="19" spans="2:11" ht="15" customHeight="1">
      <c r="B19" s="85"/>
      <c r="C19" s="99"/>
      <c r="D19" s="102" t="s">
        <v>157</v>
      </c>
      <c r="E19" s="79"/>
      <c r="F19" s="79"/>
      <c r="G19" s="79"/>
      <c r="H19" s="79"/>
      <c r="I19" s="79"/>
      <c r="J19" s="103"/>
      <c r="K19" s="88"/>
    </row>
    <row r="20" spans="2:11" ht="15" customHeight="1">
      <c r="B20" s="85"/>
      <c r="C20" s="99"/>
      <c r="D20" s="102" t="s">
        <v>158</v>
      </c>
      <c r="E20" s="79"/>
      <c r="F20" s="79"/>
      <c r="G20" s="79"/>
      <c r="H20" s="79"/>
      <c r="I20" s="79"/>
      <c r="J20" s="103"/>
      <c r="K20" s="88"/>
    </row>
    <row r="21" spans="2:11" ht="15" customHeight="1">
      <c r="B21" s="85"/>
      <c r="C21" s="99"/>
      <c r="D21" s="102" t="s">
        <v>159</v>
      </c>
      <c r="E21" s="79"/>
      <c r="F21" s="79"/>
      <c r="G21" s="79"/>
      <c r="H21" s="79"/>
      <c r="I21" s="79"/>
      <c r="J21" s="103"/>
      <c r="K21" s="88"/>
    </row>
    <row r="22" spans="2:11" ht="15" customHeight="1">
      <c r="B22" s="85"/>
      <c r="C22" s="99"/>
      <c r="D22" s="102" t="s">
        <v>160</v>
      </c>
      <c r="E22" s="79"/>
      <c r="F22" s="79"/>
      <c r="G22" s="79"/>
      <c r="H22" s="79"/>
      <c r="I22" s="79"/>
      <c r="J22" s="103"/>
      <c r="K22" s="88"/>
    </row>
    <row r="23" spans="2:11" ht="15" customHeight="1">
      <c r="B23" s="85"/>
      <c r="C23" s="99"/>
      <c r="D23" s="102" t="s">
        <v>161</v>
      </c>
      <c r="E23" s="79"/>
      <c r="F23" s="79"/>
      <c r="G23" s="79"/>
      <c r="H23" s="79"/>
      <c r="I23" s="79"/>
      <c r="J23" s="103"/>
      <c r="K23" s="88"/>
    </row>
    <row r="24" spans="2:11" ht="15" customHeight="1">
      <c r="B24" s="85"/>
      <c r="C24" s="99"/>
      <c r="D24" s="102" t="s">
        <v>162</v>
      </c>
      <c r="E24" s="79"/>
      <c r="F24" s="79"/>
      <c r="G24" s="79"/>
      <c r="H24" s="79"/>
      <c r="I24" s="79"/>
      <c r="J24" s="103"/>
      <c r="K24" s="88"/>
    </row>
    <row r="25" spans="2:11" ht="15" customHeight="1" thickBot="1">
      <c r="B25" s="85"/>
      <c r="C25" s="99"/>
      <c r="D25" s="102" t="s">
        <v>163</v>
      </c>
      <c r="E25" s="80"/>
      <c r="F25" s="80"/>
      <c r="G25" s="80"/>
      <c r="H25" s="80"/>
      <c r="I25" s="80"/>
      <c r="J25" s="103"/>
      <c r="K25" s="88"/>
    </row>
    <row r="26" spans="2:11" ht="15" customHeight="1">
      <c r="B26" s="85"/>
      <c r="C26" s="99"/>
      <c r="D26" s="104" t="s">
        <v>561</v>
      </c>
      <c r="E26" s="461">
        <f>E25</f>
        <v>0</v>
      </c>
      <c r="F26" s="461">
        <f>F25</f>
        <v>0</v>
      </c>
      <c r="G26" s="461">
        <f>G25</f>
        <v>0</v>
      </c>
      <c r="H26" s="461">
        <f>H25</f>
        <v>0</v>
      </c>
      <c r="I26" s="461">
        <f>I25</f>
        <v>0</v>
      </c>
      <c r="J26" s="103"/>
      <c r="K26" s="88"/>
    </row>
    <row r="27" spans="2:11" ht="15" customHeight="1">
      <c r="B27" s="85"/>
      <c r="C27" s="99"/>
      <c r="D27" s="104" t="s">
        <v>562</v>
      </c>
      <c r="E27" s="105">
        <f>SUM(E12:E24)</f>
        <v>0</v>
      </c>
      <c r="F27" s="105">
        <f>SUM(F12:F24)</f>
        <v>0</v>
      </c>
      <c r="G27" s="105">
        <f>SUM(G12:G24)</f>
        <v>0</v>
      </c>
      <c r="H27" s="105">
        <f>SUM(H12:H24)</f>
        <v>0</v>
      </c>
      <c r="I27" s="105">
        <f>SUM(I12:I24)</f>
        <v>0</v>
      </c>
      <c r="J27" s="106"/>
      <c r="K27" s="88"/>
    </row>
    <row r="28" spans="2:11" ht="15" customHeight="1">
      <c r="B28" s="85"/>
      <c r="C28" s="99"/>
      <c r="D28" s="107"/>
      <c r="E28" s="108"/>
      <c r="F28" s="108"/>
      <c r="G28" s="108"/>
      <c r="H28" s="108"/>
      <c r="I28" s="109"/>
      <c r="J28" s="110"/>
      <c r="K28" s="88"/>
    </row>
    <row r="29" spans="2:11" ht="15" customHeight="1">
      <c r="B29" s="85"/>
      <c r="C29" s="99"/>
      <c r="D29" s="107" t="s">
        <v>173</v>
      </c>
      <c r="E29" s="124"/>
      <c r="F29" s="124"/>
      <c r="G29" s="124"/>
      <c r="H29" s="124"/>
      <c r="I29" s="124"/>
      <c r="J29" s="106"/>
      <c r="K29" s="88"/>
    </row>
    <row r="30" spans="2:18" ht="15" customHeight="1">
      <c r="B30" s="85"/>
      <c r="C30" s="99"/>
      <c r="D30" s="107" t="s">
        <v>174</v>
      </c>
      <c r="E30" s="124"/>
      <c r="F30" s="124"/>
      <c r="G30" s="124"/>
      <c r="H30" s="124"/>
      <c r="I30" s="124"/>
      <c r="J30" s="106"/>
      <c r="K30" s="88"/>
      <c r="Q30" s="111"/>
      <c r="R30" s="111"/>
    </row>
    <row r="31" spans="2:18" ht="15" customHeight="1">
      <c r="B31" s="85"/>
      <c r="C31" s="99"/>
      <c r="D31" s="107" t="s">
        <v>498</v>
      </c>
      <c r="E31" s="124"/>
      <c r="F31" s="124"/>
      <c r="G31" s="124"/>
      <c r="H31" s="124"/>
      <c r="I31" s="124"/>
      <c r="J31" s="106"/>
      <c r="K31" s="88"/>
      <c r="Q31" s="112"/>
      <c r="R31" s="112"/>
    </row>
    <row r="32" spans="2:18" ht="15" customHeight="1">
      <c r="B32" s="85"/>
      <c r="C32" s="99"/>
      <c r="D32" s="107"/>
      <c r="E32" s="108"/>
      <c r="F32" s="108"/>
      <c r="G32" s="108"/>
      <c r="H32" s="108"/>
      <c r="I32" s="113"/>
      <c r="J32" s="110"/>
      <c r="K32" s="88"/>
      <c r="Q32" s="112"/>
      <c r="R32" s="112"/>
    </row>
    <row r="33" spans="2:18" ht="15" customHeight="1">
      <c r="B33" s="85"/>
      <c r="C33" s="99"/>
      <c r="D33" s="107" t="s">
        <v>522</v>
      </c>
      <c r="E33" s="114">
        <f>E27*VLOOKUP('1. Instructions'!$E$8,CONTROL!$C$17:$G$306,5,FALSE)</f>
        <v>0</v>
      </c>
      <c r="F33" s="114">
        <f>F27*VLOOKUP('1. Instructions'!$E$8,CONTROL!$C$17:$G$306,5,FALSE)</f>
        <v>0</v>
      </c>
      <c r="G33" s="114">
        <f>G27*VLOOKUP('1. Instructions'!$E$8,CONTROL!$C$17:$G$306,5,FALSE)</f>
        <v>0</v>
      </c>
      <c r="H33" s="114">
        <f>H27*VLOOKUP('1. Instructions'!$E$8,CONTROL!$C$17:$G$306,5,FALSE)</f>
        <v>0</v>
      </c>
      <c r="I33" s="114">
        <f>I27*VLOOKUP('1. Instructions'!$E$8,CONTROL!$C$17:$G$306,5,FALSE)</f>
        <v>0</v>
      </c>
      <c r="J33" s="110"/>
      <c r="K33" s="88"/>
      <c r="R33" s="112"/>
    </row>
    <row r="34" spans="2:18" ht="15" customHeight="1">
      <c r="B34" s="85"/>
      <c r="C34" s="99"/>
      <c r="D34" s="107" t="s">
        <v>523</v>
      </c>
      <c r="E34" s="114">
        <f>CONTROL!$J$22*E26</f>
        <v>0</v>
      </c>
      <c r="F34" s="114">
        <f>CONTROL!$K$22*F26</f>
        <v>0</v>
      </c>
      <c r="G34" s="114">
        <f>CONTROL!$K$22*G26</f>
        <v>0</v>
      </c>
      <c r="H34" s="114">
        <f>CONTROL!$K$22*H26</f>
        <v>0</v>
      </c>
      <c r="I34" s="114">
        <f>CONTROL!$K$22*I26</f>
        <v>0</v>
      </c>
      <c r="J34" s="110"/>
      <c r="K34" s="88"/>
      <c r="O34" s="460"/>
      <c r="R34" s="112"/>
    </row>
    <row r="35" spans="2:18" ht="15" customHeight="1">
      <c r="B35" s="85"/>
      <c r="C35" s="99"/>
      <c r="D35" s="107" t="s">
        <v>524</v>
      </c>
      <c r="E35" s="114">
        <f>SUM(E33:E34)</f>
        <v>0</v>
      </c>
      <c r="F35" s="114">
        <f>SUM(F33:F34)</f>
        <v>0</v>
      </c>
      <c r="G35" s="114">
        <f>SUM(G33:G34)</f>
        <v>0</v>
      </c>
      <c r="H35" s="114">
        <f>SUM(H33:H34)</f>
        <v>0</v>
      </c>
      <c r="I35" s="114">
        <f>SUM(I33:I34)</f>
        <v>0</v>
      </c>
      <c r="J35" s="110"/>
      <c r="K35" s="88"/>
      <c r="R35" s="112"/>
    </row>
    <row r="36" spans="2:18" ht="15" customHeight="1">
      <c r="B36" s="85"/>
      <c r="C36" s="99"/>
      <c r="D36" s="107"/>
      <c r="E36" s="108"/>
      <c r="F36" s="108"/>
      <c r="G36" s="108"/>
      <c r="H36" s="108"/>
      <c r="I36" s="108"/>
      <c r="J36" s="110"/>
      <c r="K36" s="88"/>
      <c r="Q36" s="112"/>
      <c r="R36" s="112"/>
    </row>
    <row r="37" spans="2:18" ht="15" customHeight="1">
      <c r="B37" s="85"/>
      <c r="C37" s="99"/>
      <c r="D37" s="574" t="s">
        <v>575</v>
      </c>
      <c r="E37" s="470"/>
      <c r="F37" s="470"/>
      <c r="G37" s="470"/>
      <c r="H37" s="470"/>
      <c r="I37" s="471"/>
      <c r="J37" s="110"/>
      <c r="K37" s="88"/>
      <c r="Q37" s="112"/>
      <c r="R37" s="112"/>
    </row>
    <row r="38" spans="2:18" ht="15" customHeight="1">
      <c r="B38" s="85"/>
      <c r="C38" s="99"/>
      <c r="D38" s="472"/>
      <c r="E38" s="473"/>
      <c r="F38" s="473"/>
      <c r="G38" s="473"/>
      <c r="H38" s="473"/>
      <c r="I38" s="474"/>
      <c r="J38" s="110"/>
      <c r="K38" s="88"/>
      <c r="Q38" s="112"/>
      <c r="R38" s="112"/>
    </row>
    <row r="39" spans="2:18" ht="15" customHeight="1">
      <c r="B39" s="85"/>
      <c r="C39" s="99"/>
      <c r="D39" s="472"/>
      <c r="E39" s="473"/>
      <c r="F39" s="473"/>
      <c r="G39" s="473"/>
      <c r="H39" s="473"/>
      <c r="I39" s="474"/>
      <c r="J39" s="110"/>
      <c r="K39" s="88"/>
      <c r="Q39" s="112"/>
      <c r="R39" s="112"/>
    </row>
    <row r="40" spans="2:18" ht="15" customHeight="1">
      <c r="B40" s="85"/>
      <c r="C40" s="99"/>
      <c r="D40" s="472"/>
      <c r="E40" s="473"/>
      <c r="F40" s="473"/>
      <c r="G40" s="473"/>
      <c r="H40" s="473"/>
      <c r="I40" s="474"/>
      <c r="J40" s="110"/>
      <c r="K40" s="88"/>
      <c r="Q40" s="112"/>
      <c r="R40" s="112"/>
    </row>
    <row r="41" spans="2:18" ht="15" customHeight="1">
      <c r="B41" s="85"/>
      <c r="C41" s="99"/>
      <c r="D41" s="472"/>
      <c r="E41" s="473"/>
      <c r="F41" s="473"/>
      <c r="G41" s="473"/>
      <c r="H41" s="473"/>
      <c r="I41" s="474"/>
      <c r="J41" s="110"/>
      <c r="K41" s="88"/>
      <c r="Q41" s="112"/>
      <c r="R41" s="112"/>
    </row>
    <row r="42" spans="2:18" ht="15" customHeight="1">
      <c r="B42" s="85"/>
      <c r="C42" s="99"/>
      <c r="D42" s="472"/>
      <c r="E42" s="473"/>
      <c r="F42" s="473"/>
      <c r="G42" s="473"/>
      <c r="H42" s="473"/>
      <c r="I42" s="474"/>
      <c r="J42" s="110"/>
      <c r="K42" s="88"/>
      <c r="Q42" s="112"/>
      <c r="R42" s="112"/>
    </row>
    <row r="43" spans="2:18" ht="15" customHeight="1">
      <c r="B43" s="85"/>
      <c r="C43" s="99"/>
      <c r="D43" s="472"/>
      <c r="E43" s="473"/>
      <c r="F43" s="473"/>
      <c r="G43" s="473"/>
      <c r="H43" s="473"/>
      <c r="I43" s="474"/>
      <c r="J43" s="110"/>
      <c r="K43" s="88"/>
      <c r="Q43" s="112"/>
      <c r="R43" s="112"/>
    </row>
    <row r="44" spans="2:18" ht="15" customHeight="1">
      <c r="B44" s="85"/>
      <c r="C44" s="99"/>
      <c r="D44" s="472"/>
      <c r="E44" s="473"/>
      <c r="F44" s="473"/>
      <c r="G44" s="473"/>
      <c r="H44" s="473"/>
      <c r="I44" s="474"/>
      <c r="J44" s="110"/>
      <c r="K44" s="88"/>
      <c r="Q44" s="112"/>
      <c r="R44" s="112"/>
    </row>
    <row r="45" spans="2:18" ht="15" customHeight="1">
      <c r="B45" s="85"/>
      <c r="C45" s="99"/>
      <c r="D45" s="472"/>
      <c r="E45" s="473"/>
      <c r="F45" s="473"/>
      <c r="G45" s="473"/>
      <c r="H45" s="473"/>
      <c r="I45" s="474"/>
      <c r="J45" s="110"/>
      <c r="K45" s="88"/>
      <c r="Q45" s="112"/>
      <c r="R45" s="112"/>
    </row>
    <row r="46" spans="2:18" ht="15" customHeight="1">
      <c r="B46" s="85"/>
      <c r="C46" s="99"/>
      <c r="D46" s="472"/>
      <c r="E46" s="473"/>
      <c r="F46" s="473"/>
      <c r="G46" s="473"/>
      <c r="H46" s="473"/>
      <c r="I46" s="474"/>
      <c r="J46" s="110"/>
      <c r="K46" s="88"/>
      <c r="Q46" s="112"/>
      <c r="R46" s="112"/>
    </row>
    <row r="47" spans="2:18" ht="15" customHeight="1">
      <c r="B47" s="85"/>
      <c r="C47" s="99"/>
      <c r="D47" s="472"/>
      <c r="E47" s="473"/>
      <c r="F47" s="473"/>
      <c r="G47" s="473"/>
      <c r="H47" s="473"/>
      <c r="I47" s="474"/>
      <c r="J47" s="110"/>
      <c r="K47" s="88"/>
      <c r="Q47" s="112"/>
      <c r="R47" s="112"/>
    </row>
    <row r="48" spans="2:18" ht="13.5" customHeight="1">
      <c r="B48" s="85"/>
      <c r="C48" s="99"/>
      <c r="D48" s="472"/>
      <c r="E48" s="473"/>
      <c r="F48" s="473"/>
      <c r="G48" s="473"/>
      <c r="H48" s="473"/>
      <c r="I48" s="474"/>
      <c r="J48" s="110"/>
      <c r="K48" s="88"/>
      <c r="Q48" s="112"/>
      <c r="R48" s="112"/>
    </row>
    <row r="49" spans="2:18" ht="29.25" customHeight="1">
      <c r="B49" s="85"/>
      <c r="C49" s="99"/>
      <c r="D49" s="475"/>
      <c r="E49" s="476"/>
      <c r="F49" s="476"/>
      <c r="G49" s="476"/>
      <c r="H49" s="476"/>
      <c r="I49" s="477"/>
      <c r="J49" s="110"/>
      <c r="K49" s="88"/>
      <c r="Q49" s="112"/>
      <c r="R49" s="112"/>
    </row>
    <row r="50" spans="2:18" ht="15.75" customHeight="1">
      <c r="B50" s="85"/>
      <c r="C50" s="115"/>
      <c r="D50" s="116"/>
      <c r="E50" s="21"/>
      <c r="F50" s="21"/>
      <c r="G50" s="21"/>
      <c r="H50" s="21"/>
      <c r="I50" s="21"/>
      <c r="J50" s="117"/>
      <c r="K50" s="88"/>
      <c r="Q50" s="118"/>
      <c r="R50" s="118"/>
    </row>
    <row r="51" spans="2:18" ht="15" customHeight="1" thickBot="1">
      <c r="B51" s="119"/>
      <c r="C51" s="120"/>
      <c r="D51" s="120"/>
      <c r="E51" s="120"/>
      <c r="F51" s="120"/>
      <c r="G51" s="120"/>
      <c r="H51" s="120"/>
      <c r="I51" s="120"/>
      <c r="J51" s="120"/>
      <c r="K51" s="121"/>
      <c r="Q51" s="122"/>
      <c r="R51" s="122"/>
    </row>
    <row r="52" spans="17:18" ht="12.75">
      <c r="Q52" s="123"/>
      <c r="R52" s="123"/>
    </row>
  </sheetData>
  <sheetProtection password="BDDB" sheet="1" objects="1" scenarios="1" selectLockedCells="1"/>
  <mergeCells count="4">
    <mergeCell ref="D3:I3"/>
    <mergeCell ref="D4:I4"/>
    <mergeCell ref="D37:I49"/>
    <mergeCell ref="D5:I5"/>
  </mergeCells>
  <printOptions/>
  <pageMargins left="0.7" right="0.7" top="0.75" bottom="0.75" header="0.3" footer="0.3"/>
  <pageSetup horizontalDpi="600" verticalDpi="600" orientation="portrait" r:id="rId1"/>
  <ignoredErrors>
    <ignoredError sqref="E27:I27" formulaRange="1"/>
  </ignoredErrors>
</worksheet>
</file>

<file path=xl/worksheets/sheet3.xml><?xml version="1.0" encoding="utf-8"?>
<worksheet xmlns="http://schemas.openxmlformats.org/spreadsheetml/2006/main" xmlns:r="http://schemas.openxmlformats.org/officeDocument/2006/relationships">
  <sheetPr codeName="Sheet3">
    <tabColor theme="3"/>
  </sheetPr>
  <dimension ref="A1:AV155"/>
  <sheetViews>
    <sheetView zoomScalePageLayoutView="0" workbookViewId="0" topLeftCell="A16">
      <selection activeCell="D16" sqref="D16"/>
    </sheetView>
  </sheetViews>
  <sheetFormatPr defaultColWidth="15.7109375" defaultRowHeight="15"/>
  <cols>
    <col min="1" max="1" width="3.00390625" style="133" customWidth="1"/>
    <col min="2" max="3" width="3.00390625" style="139" customWidth="1"/>
    <col min="4" max="4" width="33.140625" style="139" customWidth="1"/>
    <col min="5" max="5" width="3.00390625" style="133" customWidth="1"/>
    <col min="6" max="6" width="10.7109375" style="139" customWidth="1"/>
    <col min="7" max="7" width="14.28125" style="139" customWidth="1"/>
    <col min="8" max="8" width="17.7109375" style="139" customWidth="1"/>
    <col min="9" max="9" width="3.00390625" style="134" customWidth="1"/>
    <col min="10" max="10" width="10.7109375" style="139" customWidth="1"/>
    <col min="11" max="11" width="14.28125" style="139" customWidth="1"/>
    <col min="12" max="12" width="17.7109375" style="139" customWidth="1"/>
    <col min="13" max="13" width="3.00390625" style="134" customWidth="1"/>
    <col min="14" max="14" width="10.7109375" style="139" customWidth="1"/>
    <col min="15" max="15" width="14.28125" style="139" customWidth="1"/>
    <col min="16" max="16" width="17.7109375" style="139" customWidth="1"/>
    <col min="17" max="17" width="3.00390625" style="134" customWidth="1"/>
    <col min="18" max="18" width="10.7109375" style="139" customWidth="1"/>
    <col min="19" max="19" width="14.28125" style="139" customWidth="1"/>
    <col min="20" max="20" width="17.7109375" style="139" customWidth="1"/>
    <col min="21" max="21" width="3.00390625" style="134" customWidth="1"/>
    <col min="22" max="22" width="10.7109375" style="138" customWidth="1"/>
    <col min="23" max="23" width="14.28125" style="138" customWidth="1"/>
    <col min="24" max="24" width="17.7109375" style="138" customWidth="1"/>
    <col min="25" max="25" width="3.00390625" style="134" customWidth="1"/>
    <col min="26" max="26" width="10.7109375" style="138" customWidth="1"/>
    <col min="27" max="27" width="14.28125" style="138" customWidth="1"/>
    <col min="28" max="28" width="17.7109375" style="138" customWidth="1"/>
    <col min="29" max="29" width="3.00390625" style="134" customWidth="1"/>
    <col min="30" max="30" width="3.00390625" style="138" customWidth="1"/>
    <col min="31" max="48" width="15.7109375" style="138" customWidth="1"/>
    <col min="49" max="16384" width="15.7109375" style="139" customWidth="1"/>
  </cols>
  <sheetData>
    <row r="1" spans="9:48" s="133" customFormat="1" ht="15" customHeight="1" thickBot="1">
      <c r="I1" s="134"/>
      <c r="M1" s="134"/>
      <c r="Q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row>
    <row r="2" spans="2:30" ht="15" customHeight="1">
      <c r="B2" s="135"/>
      <c r="C2" s="491" t="s">
        <v>195</v>
      </c>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137"/>
    </row>
    <row r="3" spans="2:30" ht="15" customHeight="1">
      <c r="B3" s="140"/>
      <c r="C3" s="141"/>
      <c r="D3" s="142" t="s">
        <v>144</v>
      </c>
      <c r="E3" s="142"/>
      <c r="F3" s="143" t="str">
        <f>IF(ISBLANK('1. Instructions'!E6),"Please enter School Name on Tab 1.",'1. Instructions'!E6)</f>
        <v>Please enter School Name on Tab 1.</v>
      </c>
      <c r="G3" s="144"/>
      <c r="H3" s="144"/>
      <c r="I3" s="144"/>
      <c r="J3" s="144"/>
      <c r="K3" s="144"/>
      <c r="L3" s="144"/>
      <c r="M3" s="144"/>
      <c r="N3" s="144"/>
      <c r="O3" s="144"/>
      <c r="P3" s="144"/>
      <c r="Q3" s="144"/>
      <c r="R3" s="144"/>
      <c r="S3" s="144"/>
      <c r="T3" s="144"/>
      <c r="U3" s="144"/>
      <c r="V3" s="144"/>
      <c r="W3" s="144"/>
      <c r="X3" s="144"/>
      <c r="Y3" s="144"/>
      <c r="Z3" s="141"/>
      <c r="AA3" s="141"/>
      <c r="AB3" s="141"/>
      <c r="AC3" s="141"/>
      <c r="AD3" s="145"/>
    </row>
    <row r="4" spans="2:30" ht="15" customHeight="1">
      <c r="B4" s="140"/>
      <c r="C4" s="141"/>
      <c r="D4" s="142" t="s">
        <v>146</v>
      </c>
      <c r="E4" s="142"/>
      <c r="F4" s="143" t="str">
        <f>IF(ISBLANK('1. Instructions'!E7),"Please enter School's Opening Year on Tab 1.",'1. Instructions'!E7)</f>
        <v>Please enter School's Opening Year on Tab 1.</v>
      </c>
      <c r="G4" s="144"/>
      <c r="H4" s="144"/>
      <c r="I4" s="144"/>
      <c r="J4" s="144"/>
      <c r="K4" s="144"/>
      <c r="L4" s="144"/>
      <c r="M4" s="144"/>
      <c r="N4" s="144"/>
      <c r="O4" s="144"/>
      <c r="P4" s="144"/>
      <c r="Q4" s="144"/>
      <c r="R4" s="144"/>
      <c r="S4" s="144"/>
      <c r="T4" s="144"/>
      <c r="U4" s="144"/>
      <c r="V4" s="144"/>
      <c r="W4" s="144"/>
      <c r="X4" s="144"/>
      <c r="Y4" s="144"/>
      <c r="Z4" s="141"/>
      <c r="AA4" s="141"/>
      <c r="AB4" s="141"/>
      <c r="AC4" s="141"/>
      <c r="AD4" s="145"/>
    </row>
    <row r="5" spans="1:48" s="150" customFormat="1" ht="15" customHeight="1">
      <c r="A5" s="146"/>
      <c r="B5" s="147"/>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8"/>
      <c r="AE5" s="149"/>
      <c r="AF5" s="149"/>
      <c r="AG5" s="149"/>
      <c r="AH5" s="149"/>
      <c r="AI5" s="149"/>
      <c r="AJ5" s="149"/>
      <c r="AK5" s="149"/>
      <c r="AL5" s="149"/>
      <c r="AM5" s="149"/>
      <c r="AN5" s="149"/>
      <c r="AO5" s="149"/>
      <c r="AP5" s="149"/>
      <c r="AQ5" s="149"/>
      <c r="AR5" s="149"/>
      <c r="AS5" s="149"/>
      <c r="AT5" s="149"/>
      <c r="AU5" s="149"/>
      <c r="AV5" s="149"/>
    </row>
    <row r="6" spans="2:30" ht="15" customHeight="1">
      <c r="B6" s="140"/>
      <c r="C6" s="141"/>
      <c r="D6" s="151" t="s">
        <v>514</v>
      </c>
      <c r="E6" s="152"/>
      <c r="F6" s="152"/>
      <c r="G6" s="152"/>
      <c r="H6" s="152"/>
      <c r="I6" s="152"/>
      <c r="J6" s="152"/>
      <c r="K6" s="152"/>
      <c r="L6" s="152"/>
      <c r="M6" s="152"/>
      <c r="N6" s="152"/>
      <c r="O6" s="153"/>
      <c r="P6" s="141"/>
      <c r="Q6" s="141"/>
      <c r="R6" s="141"/>
      <c r="S6" s="141"/>
      <c r="T6" s="141"/>
      <c r="U6" s="141"/>
      <c r="V6" s="141"/>
      <c r="W6" s="141"/>
      <c r="X6" s="141"/>
      <c r="Y6" s="141"/>
      <c r="Z6" s="141"/>
      <c r="AA6" s="141"/>
      <c r="AB6" s="141"/>
      <c r="AC6" s="141"/>
      <c r="AD6" s="145"/>
    </row>
    <row r="7" spans="2:30" ht="15" customHeight="1">
      <c r="B7" s="140"/>
      <c r="C7" s="141"/>
      <c r="D7" s="455" t="s">
        <v>515</v>
      </c>
      <c r="E7" s="141"/>
      <c r="F7" s="141"/>
      <c r="G7" s="141"/>
      <c r="H7" s="141"/>
      <c r="I7" s="141"/>
      <c r="J7" s="141"/>
      <c r="K7" s="141"/>
      <c r="L7" s="141"/>
      <c r="M7" s="141"/>
      <c r="N7" s="141"/>
      <c r="O7" s="174"/>
      <c r="P7" s="141"/>
      <c r="Q7" s="141"/>
      <c r="R7" s="141"/>
      <c r="S7" s="141"/>
      <c r="T7" s="141"/>
      <c r="U7" s="141"/>
      <c r="V7" s="141"/>
      <c r="W7" s="141"/>
      <c r="X7" s="141"/>
      <c r="Y7" s="141"/>
      <c r="Z7" s="141"/>
      <c r="AA7" s="141"/>
      <c r="AB7" s="141"/>
      <c r="AC7" s="141"/>
      <c r="AD7" s="145"/>
    </row>
    <row r="8" spans="2:30" ht="15" customHeight="1">
      <c r="B8" s="140"/>
      <c r="C8" s="141"/>
      <c r="D8" s="228" t="s">
        <v>516</v>
      </c>
      <c r="E8" s="231"/>
      <c r="F8" s="231"/>
      <c r="G8" s="231"/>
      <c r="H8" s="231"/>
      <c r="I8" s="231"/>
      <c r="J8" s="231"/>
      <c r="K8" s="231"/>
      <c r="L8" s="231"/>
      <c r="M8" s="231"/>
      <c r="N8" s="231"/>
      <c r="O8" s="235"/>
      <c r="P8" s="141"/>
      <c r="Q8" s="141"/>
      <c r="R8" s="141"/>
      <c r="S8" s="141"/>
      <c r="T8" s="141"/>
      <c r="U8" s="141"/>
      <c r="V8" s="141"/>
      <c r="W8" s="141"/>
      <c r="X8" s="141"/>
      <c r="Y8" s="141"/>
      <c r="Z8" s="141"/>
      <c r="AA8" s="141"/>
      <c r="AB8" s="141"/>
      <c r="AC8" s="141"/>
      <c r="AD8" s="145"/>
    </row>
    <row r="9" spans="2:30" ht="15" customHeight="1">
      <c r="B9" s="14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5"/>
    </row>
    <row r="10" spans="2:30" ht="15" customHeight="1">
      <c r="B10" s="140"/>
      <c r="C10" s="151"/>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3"/>
      <c r="AD10" s="145"/>
    </row>
    <row r="11" spans="2:35" ht="15" customHeight="1">
      <c r="B11" s="140"/>
      <c r="C11" s="154"/>
      <c r="D11" s="155"/>
      <c r="E11" s="155"/>
      <c r="F11" s="488" t="s">
        <v>19</v>
      </c>
      <c r="G11" s="489"/>
      <c r="H11" s="490"/>
      <c r="I11" s="156"/>
      <c r="J11" s="488" t="s">
        <v>14</v>
      </c>
      <c r="K11" s="489"/>
      <c r="L11" s="490"/>
      <c r="M11" s="156"/>
      <c r="N11" s="488" t="s">
        <v>15</v>
      </c>
      <c r="O11" s="489"/>
      <c r="P11" s="490"/>
      <c r="Q11" s="156"/>
      <c r="R11" s="488" t="s">
        <v>16</v>
      </c>
      <c r="S11" s="489"/>
      <c r="T11" s="490"/>
      <c r="U11" s="156"/>
      <c r="V11" s="488" t="s">
        <v>17</v>
      </c>
      <c r="W11" s="489"/>
      <c r="X11" s="490"/>
      <c r="Y11" s="156"/>
      <c r="Z11" s="493" t="s">
        <v>18</v>
      </c>
      <c r="AA11" s="494"/>
      <c r="AB11" s="495"/>
      <c r="AC11" s="157"/>
      <c r="AD11" s="158"/>
      <c r="AE11" s="159"/>
      <c r="AF11" s="159"/>
      <c r="AG11" s="159"/>
      <c r="AH11" s="159"/>
      <c r="AI11" s="159"/>
    </row>
    <row r="12" spans="2:35" ht="30" customHeight="1">
      <c r="B12" s="140"/>
      <c r="C12" s="154"/>
      <c r="D12" s="155"/>
      <c r="E12" s="155"/>
      <c r="F12" s="160" t="s">
        <v>166</v>
      </c>
      <c r="G12" s="161" t="s">
        <v>513</v>
      </c>
      <c r="H12" s="162" t="s">
        <v>168</v>
      </c>
      <c r="I12" s="163"/>
      <c r="J12" s="160" t="s">
        <v>166</v>
      </c>
      <c r="K12" s="160" t="s">
        <v>167</v>
      </c>
      <c r="L12" s="160" t="s">
        <v>168</v>
      </c>
      <c r="M12" s="163"/>
      <c r="N12" s="160" t="s">
        <v>166</v>
      </c>
      <c r="O12" s="160" t="s">
        <v>167</v>
      </c>
      <c r="P12" s="160" t="s">
        <v>168</v>
      </c>
      <c r="Q12" s="163"/>
      <c r="R12" s="160" t="s">
        <v>166</v>
      </c>
      <c r="S12" s="160" t="s">
        <v>167</v>
      </c>
      <c r="T12" s="160" t="s">
        <v>168</v>
      </c>
      <c r="U12" s="163"/>
      <c r="V12" s="160" t="s">
        <v>166</v>
      </c>
      <c r="W12" s="160" t="s">
        <v>167</v>
      </c>
      <c r="X12" s="160" t="s">
        <v>168</v>
      </c>
      <c r="Y12" s="163"/>
      <c r="Z12" s="162" t="s">
        <v>166</v>
      </c>
      <c r="AA12" s="162" t="s">
        <v>167</v>
      </c>
      <c r="AB12" s="162" t="s">
        <v>168</v>
      </c>
      <c r="AC12" s="157"/>
      <c r="AD12" s="158"/>
      <c r="AE12" s="159"/>
      <c r="AF12" s="159"/>
      <c r="AG12" s="159"/>
      <c r="AH12" s="159"/>
      <c r="AI12" s="159"/>
    </row>
    <row r="13" spans="2:48" ht="15" customHeight="1">
      <c r="B13" s="140"/>
      <c r="C13" s="154"/>
      <c r="D13" s="164" t="s">
        <v>120</v>
      </c>
      <c r="E13" s="165"/>
      <c r="F13" s="166"/>
      <c r="G13" s="167"/>
      <c r="H13" s="168"/>
      <c r="I13" s="169"/>
      <c r="J13" s="170"/>
      <c r="K13" s="171"/>
      <c r="L13" s="172"/>
      <c r="M13" s="173"/>
      <c r="N13" s="170"/>
      <c r="O13" s="171"/>
      <c r="P13" s="172"/>
      <c r="Q13" s="173"/>
      <c r="R13" s="170"/>
      <c r="S13" s="171"/>
      <c r="T13" s="172"/>
      <c r="U13" s="173"/>
      <c r="V13" s="170"/>
      <c r="W13" s="171"/>
      <c r="X13" s="172"/>
      <c r="Y13" s="173"/>
      <c r="Z13" s="170"/>
      <c r="AA13" s="171"/>
      <c r="AB13" s="172"/>
      <c r="AC13" s="174"/>
      <c r="AD13" s="145"/>
      <c r="AJ13" s="139"/>
      <c r="AK13" s="139"/>
      <c r="AL13" s="139"/>
      <c r="AM13" s="139"/>
      <c r="AN13" s="139"/>
      <c r="AO13" s="139"/>
      <c r="AP13" s="139"/>
      <c r="AQ13" s="139"/>
      <c r="AR13" s="139"/>
      <c r="AS13" s="139"/>
      <c r="AT13" s="139"/>
      <c r="AU13" s="139"/>
      <c r="AV13" s="139"/>
    </row>
    <row r="14" spans="2:35" ht="15" customHeight="1">
      <c r="B14" s="140"/>
      <c r="C14" s="154"/>
      <c r="D14" s="41" t="s">
        <v>165</v>
      </c>
      <c r="E14" s="141"/>
      <c r="F14" s="42"/>
      <c r="G14" s="43">
        <v>0</v>
      </c>
      <c r="H14" s="175">
        <f>F14*G14</f>
        <v>0</v>
      </c>
      <c r="I14" s="176"/>
      <c r="J14" s="42"/>
      <c r="K14" s="43">
        <v>0</v>
      </c>
      <c r="L14" s="175">
        <f>J14*K14</f>
        <v>0</v>
      </c>
      <c r="M14" s="176"/>
      <c r="N14" s="42"/>
      <c r="O14" s="43">
        <v>0</v>
      </c>
      <c r="P14" s="175">
        <f>N14*O14</f>
        <v>0</v>
      </c>
      <c r="Q14" s="176"/>
      <c r="R14" s="42"/>
      <c r="S14" s="43">
        <v>0</v>
      </c>
      <c r="T14" s="175">
        <f>R14*S14</f>
        <v>0</v>
      </c>
      <c r="U14" s="176"/>
      <c r="V14" s="42"/>
      <c r="W14" s="43">
        <v>0</v>
      </c>
      <c r="X14" s="175">
        <f>V14*W14</f>
        <v>0</v>
      </c>
      <c r="Y14" s="176"/>
      <c r="Z14" s="42"/>
      <c r="AA14" s="43">
        <v>0</v>
      </c>
      <c r="AB14" s="175">
        <f>Z14*AA14</f>
        <v>0</v>
      </c>
      <c r="AC14" s="177"/>
      <c r="AD14" s="148"/>
      <c r="AE14" s="149"/>
      <c r="AF14" s="149"/>
      <c r="AG14" s="149"/>
      <c r="AH14" s="149"/>
      <c r="AI14" s="149"/>
    </row>
    <row r="15" spans="2:35" ht="15" customHeight="1">
      <c r="B15" s="140"/>
      <c r="C15" s="154"/>
      <c r="D15" s="44"/>
      <c r="E15" s="141"/>
      <c r="F15" s="42"/>
      <c r="G15" s="43">
        <v>0</v>
      </c>
      <c r="H15" s="175">
        <f aca="true" t="shared" si="0" ref="H15:H28">F15*G15</f>
        <v>0</v>
      </c>
      <c r="I15" s="176"/>
      <c r="J15" s="42"/>
      <c r="K15" s="43">
        <v>0</v>
      </c>
      <c r="L15" s="175">
        <f aca="true" t="shared" si="1" ref="L15:L28">J15*K15</f>
        <v>0</v>
      </c>
      <c r="M15" s="176"/>
      <c r="N15" s="42"/>
      <c r="O15" s="43">
        <v>0</v>
      </c>
      <c r="P15" s="175">
        <f aca="true" t="shared" si="2" ref="P15:P28">N15*O15</f>
        <v>0</v>
      </c>
      <c r="Q15" s="176"/>
      <c r="R15" s="42"/>
      <c r="S15" s="43">
        <v>0</v>
      </c>
      <c r="T15" s="175">
        <f aca="true" t="shared" si="3" ref="T15:T28">R15*S15</f>
        <v>0</v>
      </c>
      <c r="U15" s="176"/>
      <c r="V15" s="42"/>
      <c r="W15" s="43">
        <v>0</v>
      </c>
      <c r="X15" s="175">
        <f aca="true" t="shared" si="4" ref="X15:X28">V15*W15</f>
        <v>0</v>
      </c>
      <c r="Y15" s="176"/>
      <c r="Z15" s="42"/>
      <c r="AA15" s="43">
        <v>0</v>
      </c>
      <c r="AB15" s="175">
        <f aca="true" t="shared" si="5" ref="AB15:AB28">Z15*AA15</f>
        <v>0</v>
      </c>
      <c r="AC15" s="177"/>
      <c r="AD15" s="148"/>
      <c r="AE15" s="149"/>
      <c r="AF15" s="149"/>
      <c r="AG15" s="149"/>
      <c r="AH15" s="149"/>
      <c r="AI15" s="149"/>
    </row>
    <row r="16" spans="2:35" ht="15" customHeight="1">
      <c r="B16" s="140"/>
      <c r="C16" s="154"/>
      <c r="D16" s="44"/>
      <c r="E16" s="141"/>
      <c r="F16" s="42"/>
      <c r="G16" s="43">
        <v>0</v>
      </c>
      <c r="H16" s="175">
        <f t="shared" si="0"/>
        <v>0</v>
      </c>
      <c r="I16" s="176"/>
      <c r="J16" s="42"/>
      <c r="K16" s="43">
        <v>0</v>
      </c>
      <c r="L16" s="175">
        <f t="shared" si="1"/>
        <v>0</v>
      </c>
      <c r="M16" s="176"/>
      <c r="N16" s="42"/>
      <c r="O16" s="43">
        <v>0</v>
      </c>
      <c r="P16" s="175">
        <f t="shared" si="2"/>
        <v>0</v>
      </c>
      <c r="Q16" s="176"/>
      <c r="R16" s="42"/>
      <c r="S16" s="43">
        <v>0</v>
      </c>
      <c r="T16" s="175">
        <f t="shared" si="3"/>
        <v>0</v>
      </c>
      <c r="U16" s="176"/>
      <c r="V16" s="42"/>
      <c r="W16" s="43">
        <v>0</v>
      </c>
      <c r="X16" s="175">
        <f t="shared" si="4"/>
        <v>0</v>
      </c>
      <c r="Y16" s="176"/>
      <c r="Z16" s="42"/>
      <c r="AA16" s="43">
        <v>0</v>
      </c>
      <c r="AB16" s="175">
        <f t="shared" si="5"/>
        <v>0</v>
      </c>
      <c r="AC16" s="177"/>
      <c r="AD16" s="148"/>
      <c r="AE16" s="149"/>
      <c r="AF16" s="149"/>
      <c r="AG16" s="149"/>
      <c r="AH16" s="149"/>
      <c r="AI16" s="149"/>
    </row>
    <row r="17" spans="2:30" ht="15" customHeight="1">
      <c r="B17" s="140"/>
      <c r="C17" s="154"/>
      <c r="D17" s="44"/>
      <c r="E17" s="141"/>
      <c r="F17" s="42"/>
      <c r="G17" s="43">
        <v>0</v>
      </c>
      <c r="H17" s="175">
        <f t="shared" si="0"/>
        <v>0</v>
      </c>
      <c r="I17" s="176"/>
      <c r="J17" s="42"/>
      <c r="K17" s="43">
        <v>0</v>
      </c>
      <c r="L17" s="175">
        <f t="shared" si="1"/>
        <v>0</v>
      </c>
      <c r="M17" s="176"/>
      <c r="N17" s="42"/>
      <c r="O17" s="43">
        <v>0</v>
      </c>
      <c r="P17" s="175">
        <f t="shared" si="2"/>
        <v>0</v>
      </c>
      <c r="Q17" s="176"/>
      <c r="R17" s="42"/>
      <c r="S17" s="43">
        <v>0</v>
      </c>
      <c r="T17" s="175">
        <f t="shared" si="3"/>
        <v>0</v>
      </c>
      <c r="U17" s="176"/>
      <c r="V17" s="42"/>
      <c r="W17" s="43">
        <v>0</v>
      </c>
      <c r="X17" s="175">
        <f t="shared" si="4"/>
        <v>0</v>
      </c>
      <c r="Y17" s="176"/>
      <c r="Z17" s="42"/>
      <c r="AA17" s="43">
        <v>0</v>
      </c>
      <c r="AB17" s="175">
        <f t="shared" si="5"/>
        <v>0</v>
      </c>
      <c r="AC17" s="174"/>
      <c r="AD17" s="145"/>
    </row>
    <row r="18" spans="2:30" ht="15" customHeight="1">
      <c r="B18" s="140"/>
      <c r="C18" s="154"/>
      <c r="D18" s="44"/>
      <c r="E18" s="141"/>
      <c r="F18" s="42"/>
      <c r="G18" s="43">
        <v>0</v>
      </c>
      <c r="H18" s="175">
        <f t="shared" si="0"/>
        <v>0</v>
      </c>
      <c r="I18" s="176"/>
      <c r="J18" s="42"/>
      <c r="K18" s="43">
        <v>0</v>
      </c>
      <c r="L18" s="175">
        <f t="shared" si="1"/>
        <v>0</v>
      </c>
      <c r="M18" s="176"/>
      <c r="N18" s="42"/>
      <c r="O18" s="43">
        <v>0</v>
      </c>
      <c r="P18" s="175">
        <f t="shared" si="2"/>
        <v>0</v>
      </c>
      <c r="Q18" s="176"/>
      <c r="R18" s="42"/>
      <c r="S18" s="43">
        <v>0</v>
      </c>
      <c r="T18" s="175">
        <f t="shared" si="3"/>
        <v>0</v>
      </c>
      <c r="U18" s="176"/>
      <c r="V18" s="42"/>
      <c r="W18" s="43">
        <v>0</v>
      </c>
      <c r="X18" s="175">
        <f t="shared" si="4"/>
        <v>0</v>
      </c>
      <c r="Y18" s="176"/>
      <c r="Z18" s="42"/>
      <c r="AA18" s="43">
        <v>0</v>
      </c>
      <c r="AB18" s="175">
        <f t="shared" si="5"/>
        <v>0</v>
      </c>
      <c r="AC18" s="174"/>
      <c r="AD18" s="145"/>
    </row>
    <row r="19" spans="2:30" ht="15" customHeight="1">
      <c r="B19" s="140"/>
      <c r="C19" s="154"/>
      <c r="D19" s="44"/>
      <c r="E19" s="141"/>
      <c r="F19" s="42"/>
      <c r="G19" s="43">
        <v>0</v>
      </c>
      <c r="H19" s="175">
        <f t="shared" si="0"/>
        <v>0</v>
      </c>
      <c r="I19" s="176"/>
      <c r="J19" s="42"/>
      <c r="K19" s="43">
        <v>0</v>
      </c>
      <c r="L19" s="175">
        <f t="shared" si="1"/>
        <v>0</v>
      </c>
      <c r="M19" s="176"/>
      <c r="N19" s="42"/>
      <c r="O19" s="43">
        <v>0</v>
      </c>
      <c r="P19" s="175">
        <f t="shared" si="2"/>
        <v>0</v>
      </c>
      <c r="Q19" s="176"/>
      <c r="R19" s="42"/>
      <c r="S19" s="43">
        <v>0</v>
      </c>
      <c r="T19" s="175">
        <f t="shared" si="3"/>
        <v>0</v>
      </c>
      <c r="U19" s="176"/>
      <c r="V19" s="42"/>
      <c r="W19" s="43">
        <v>0</v>
      </c>
      <c r="X19" s="175">
        <f t="shared" si="4"/>
        <v>0</v>
      </c>
      <c r="Y19" s="176"/>
      <c r="Z19" s="42"/>
      <c r="AA19" s="43">
        <v>0</v>
      </c>
      <c r="AB19" s="175">
        <f t="shared" si="5"/>
        <v>0</v>
      </c>
      <c r="AC19" s="174"/>
      <c r="AD19" s="145"/>
    </row>
    <row r="20" spans="2:30" ht="15" customHeight="1">
      <c r="B20" s="140"/>
      <c r="C20" s="154"/>
      <c r="D20" s="44"/>
      <c r="E20" s="141"/>
      <c r="F20" s="42"/>
      <c r="G20" s="43">
        <v>0</v>
      </c>
      <c r="H20" s="175">
        <f t="shared" si="0"/>
        <v>0</v>
      </c>
      <c r="I20" s="176"/>
      <c r="J20" s="42"/>
      <c r="K20" s="43">
        <v>0</v>
      </c>
      <c r="L20" s="175">
        <f t="shared" si="1"/>
        <v>0</v>
      </c>
      <c r="M20" s="176"/>
      <c r="N20" s="42"/>
      <c r="O20" s="43">
        <v>0</v>
      </c>
      <c r="P20" s="175">
        <f t="shared" si="2"/>
        <v>0</v>
      </c>
      <c r="Q20" s="176"/>
      <c r="R20" s="42"/>
      <c r="S20" s="43">
        <v>0</v>
      </c>
      <c r="T20" s="175">
        <f t="shared" si="3"/>
        <v>0</v>
      </c>
      <c r="U20" s="176"/>
      <c r="V20" s="42"/>
      <c r="W20" s="43">
        <v>0</v>
      </c>
      <c r="X20" s="175">
        <f t="shared" si="4"/>
        <v>0</v>
      </c>
      <c r="Y20" s="176"/>
      <c r="Z20" s="42"/>
      <c r="AA20" s="43">
        <v>0</v>
      </c>
      <c r="AB20" s="175">
        <f t="shared" si="5"/>
        <v>0</v>
      </c>
      <c r="AC20" s="174"/>
      <c r="AD20" s="145"/>
    </row>
    <row r="21" spans="2:30" ht="15" customHeight="1">
      <c r="B21" s="140"/>
      <c r="C21" s="154"/>
      <c r="D21" s="44"/>
      <c r="E21" s="141"/>
      <c r="F21" s="42"/>
      <c r="G21" s="43">
        <v>0</v>
      </c>
      <c r="H21" s="175">
        <f t="shared" si="0"/>
        <v>0</v>
      </c>
      <c r="I21" s="176"/>
      <c r="J21" s="42"/>
      <c r="K21" s="43">
        <v>0</v>
      </c>
      <c r="L21" s="175">
        <f aca="true" t="shared" si="6" ref="L21:L26">J21*K21</f>
        <v>0</v>
      </c>
      <c r="M21" s="176"/>
      <c r="N21" s="42"/>
      <c r="O21" s="43">
        <v>0</v>
      </c>
      <c r="P21" s="175">
        <f aca="true" t="shared" si="7" ref="P21:P26">N21*O21</f>
        <v>0</v>
      </c>
      <c r="Q21" s="176"/>
      <c r="R21" s="42"/>
      <c r="S21" s="43">
        <v>0</v>
      </c>
      <c r="T21" s="175">
        <f aca="true" t="shared" si="8" ref="T21:T26">R21*S21</f>
        <v>0</v>
      </c>
      <c r="U21" s="176"/>
      <c r="V21" s="42"/>
      <c r="W21" s="43">
        <v>0</v>
      </c>
      <c r="X21" s="175">
        <f aca="true" t="shared" si="9" ref="X21:X26">V21*W21</f>
        <v>0</v>
      </c>
      <c r="Y21" s="176"/>
      <c r="Z21" s="42"/>
      <c r="AA21" s="43">
        <v>0</v>
      </c>
      <c r="AB21" s="175">
        <f aca="true" t="shared" si="10" ref="AB21:AB26">Z21*AA21</f>
        <v>0</v>
      </c>
      <c r="AC21" s="174"/>
      <c r="AD21" s="145"/>
    </row>
    <row r="22" spans="2:30" ht="15" customHeight="1">
      <c r="B22" s="140"/>
      <c r="C22" s="154"/>
      <c r="D22" s="44"/>
      <c r="E22" s="141"/>
      <c r="F22" s="42"/>
      <c r="G22" s="43">
        <v>0</v>
      </c>
      <c r="H22" s="175">
        <f t="shared" si="0"/>
        <v>0</v>
      </c>
      <c r="I22" s="176"/>
      <c r="J22" s="42"/>
      <c r="K22" s="43">
        <v>0</v>
      </c>
      <c r="L22" s="175">
        <f t="shared" si="6"/>
        <v>0</v>
      </c>
      <c r="M22" s="176"/>
      <c r="N22" s="42"/>
      <c r="O22" s="43">
        <v>0</v>
      </c>
      <c r="P22" s="175">
        <f t="shared" si="7"/>
        <v>0</v>
      </c>
      <c r="Q22" s="176"/>
      <c r="R22" s="42"/>
      <c r="S22" s="43">
        <v>0</v>
      </c>
      <c r="T22" s="175">
        <f t="shared" si="8"/>
        <v>0</v>
      </c>
      <c r="U22" s="176"/>
      <c r="V22" s="42"/>
      <c r="W22" s="43">
        <v>0</v>
      </c>
      <c r="X22" s="175">
        <f t="shared" si="9"/>
        <v>0</v>
      </c>
      <c r="Y22" s="176"/>
      <c r="Z22" s="42"/>
      <c r="AA22" s="43">
        <v>0</v>
      </c>
      <c r="AB22" s="175">
        <f t="shared" si="10"/>
        <v>0</v>
      </c>
      <c r="AC22" s="174"/>
      <c r="AD22" s="145"/>
    </row>
    <row r="23" spans="2:30" ht="15" customHeight="1">
      <c r="B23" s="140"/>
      <c r="C23" s="154"/>
      <c r="D23" s="44"/>
      <c r="E23" s="141"/>
      <c r="F23" s="42"/>
      <c r="G23" s="43">
        <v>0</v>
      </c>
      <c r="H23" s="175">
        <f t="shared" si="0"/>
        <v>0</v>
      </c>
      <c r="I23" s="176"/>
      <c r="J23" s="42"/>
      <c r="K23" s="43">
        <v>0</v>
      </c>
      <c r="L23" s="175">
        <f t="shared" si="6"/>
        <v>0</v>
      </c>
      <c r="M23" s="176"/>
      <c r="N23" s="42"/>
      <c r="O23" s="43">
        <v>0</v>
      </c>
      <c r="P23" s="175">
        <f t="shared" si="7"/>
        <v>0</v>
      </c>
      <c r="Q23" s="176"/>
      <c r="R23" s="42"/>
      <c r="S23" s="43">
        <v>0</v>
      </c>
      <c r="T23" s="175">
        <f t="shared" si="8"/>
        <v>0</v>
      </c>
      <c r="U23" s="176"/>
      <c r="V23" s="42"/>
      <c r="W23" s="43">
        <v>0</v>
      </c>
      <c r="X23" s="175">
        <f t="shared" si="9"/>
        <v>0</v>
      </c>
      <c r="Y23" s="176"/>
      <c r="Z23" s="42"/>
      <c r="AA23" s="43">
        <v>0</v>
      </c>
      <c r="AB23" s="175">
        <f t="shared" si="10"/>
        <v>0</v>
      </c>
      <c r="AC23" s="174"/>
      <c r="AD23" s="145"/>
    </row>
    <row r="24" spans="2:30" ht="15" customHeight="1">
      <c r="B24" s="140"/>
      <c r="C24" s="154"/>
      <c r="D24" s="44"/>
      <c r="E24" s="141"/>
      <c r="F24" s="42"/>
      <c r="G24" s="43">
        <v>0</v>
      </c>
      <c r="H24" s="175">
        <f t="shared" si="0"/>
        <v>0</v>
      </c>
      <c r="I24" s="176"/>
      <c r="J24" s="42"/>
      <c r="K24" s="43">
        <v>0</v>
      </c>
      <c r="L24" s="175">
        <f t="shared" si="6"/>
        <v>0</v>
      </c>
      <c r="M24" s="176"/>
      <c r="N24" s="42"/>
      <c r="O24" s="43">
        <v>0</v>
      </c>
      <c r="P24" s="175">
        <f t="shared" si="7"/>
        <v>0</v>
      </c>
      <c r="Q24" s="176"/>
      <c r="R24" s="42"/>
      <c r="S24" s="43">
        <v>0</v>
      </c>
      <c r="T24" s="175">
        <f t="shared" si="8"/>
        <v>0</v>
      </c>
      <c r="U24" s="176"/>
      <c r="V24" s="42"/>
      <c r="W24" s="43">
        <v>0</v>
      </c>
      <c r="X24" s="175">
        <f t="shared" si="9"/>
        <v>0</v>
      </c>
      <c r="Y24" s="176"/>
      <c r="Z24" s="42"/>
      <c r="AA24" s="43">
        <v>0</v>
      </c>
      <c r="AB24" s="175">
        <f t="shared" si="10"/>
        <v>0</v>
      </c>
      <c r="AC24" s="174"/>
      <c r="AD24" s="145"/>
    </row>
    <row r="25" spans="2:30" ht="15" customHeight="1">
      <c r="B25" s="140"/>
      <c r="C25" s="154"/>
      <c r="D25" s="44"/>
      <c r="E25" s="141"/>
      <c r="F25" s="42"/>
      <c r="G25" s="43">
        <v>0</v>
      </c>
      <c r="H25" s="175">
        <f t="shared" si="0"/>
        <v>0</v>
      </c>
      <c r="I25" s="176"/>
      <c r="J25" s="42"/>
      <c r="K25" s="43">
        <v>0</v>
      </c>
      <c r="L25" s="175">
        <f t="shared" si="6"/>
        <v>0</v>
      </c>
      <c r="M25" s="176"/>
      <c r="N25" s="42"/>
      <c r="O25" s="43">
        <v>0</v>
      </c>
      <c r="P25" s="175">
        <f t="shared" si="7"/>
        <v>0</v>
      </c>
      <c r="Q25" s="176"/>
      <c r="R25" s="42"/>
      <c r="S25" s="43">
        <v>0</v>
      </c>
      <c r="T25" s="175">
        <f t="shared" si="8"/>
        <v>0</v>
      </c>
      <c r="U25" s="176"/>
      <c r="V25" s="42"/>
      <c r="W25" s="43">
        <v>0</v>
      </c>
      <c r="X25" s="175">
        <f t="shared" si="9"/>
        <v>0</v>
      </c>
      <c r="Y25" s="176"/>
      <c r="Z25" s="42"/>
      <c r="AA25" s="43">
        <v>0</v>
      </c>
      <c r="AB25" s="175">
        <f t="shared" si="10"/>
        <v>0</v>
      </c>
      <c r="AC25" s="174"/>
      <c r="AD25" s="145"/>
    </row>
    <row r="26" spans="2:30" ht="15" customHeight="1">
      <c r="B26" s="140"/>
      <c r="C26" s="154"/>
      <c r="D26" s="44"/>
      <c r="E26" s="141"/>
      <c r="F26" s="42"/>
      <c r="G26" s="43">
        <v>0</v>
      </c>
      <c r="H26" s="175">
        <f t="shared" si="0"/>
        <v>0</v>
      </c>
      <c r="I26" s="176"/>
      <c r="J26" s="42"/>
      <c r="K26" s="43">
        <v>0</v>
      </c>
      <c r="L26" s="175">
        <f t="shared" si="6"/>
        <v>0</v>
      </c>
      <c r="M26" s="176"/>
      <c r="N26" s="42"/>
      <c r="O26" s="43">
        <v>0</v>
      </c>
      <c r="P26" s="175">
        <f t="shared" si="7"/>
        <v>0</v>
      </c>
      <c r="Q26" s="176"/>
      <c r="R26" s="42"/>
      <c r="S26" s="43">
        <v>0</v>
      </c>
      <c r="T26" s="175">
        <f t="shared" si="8"/>
        <v>0</v>
      </c>
      <c r="U26" s="176"/>
      <c r="V26" s="42"/>
      <c r="W26" s="43">
        <v>0</v>
      </c>
      <c r="X26" s="175">
        <f t="shared" si="9"/>
        <v>0</v>
      </c>
      <c r="Y26" s="176"/>
      <c r="Z26" s="42"/>
      <c r="AA26" s="43">
        <v>0</v>
      </c>
      <c r="AB26" s="175">
        <f t="shared" si="10"/>
        <v>0</v>
      </c>
      <c r="AC26" s="174"/>
      <c r="AD26" s="145"/>
    </row>
    <row r="27" spans="2:30" ht="15" customHeight="1">
      <c r="B27" s="140"/>
      <c r="C27" s="154"/>
      <c r="D27" s="44"/>
      <c r="E27" s="141"/>
      <c r="F27" s="42"/>
      <c r="G27" s="43">
        <v>0</v>
      </c>
      <c r="H27" s="175">
        <f t="shared" si="0"/>
        <v>0</v>
      </c>
      <c r="I27" s="176"/>
      <c r="J27" s="42"/>
      <c r="K27" s="43">
        <v>0</v>
      </c>
      <c r="L27" s="175">
        <f t="shared" si="1"/>
        <v>0</v>
      </c>
      <c r="M27" s="176"/>
      <c r="N27" s="42"/>
      <c r="O27" s="43">
        <v>0</v>
      </c>
      <c r="P27" s="175">
        <f t="shared" si="2"/>
        <v>0</v>
      </c>
      <c r="Q27" s="176"/>
      <c r="R27" s="42"/>
      <c r="S27" s="43">
        <v>0</v>
      </c>
      <c r="T27" s="175">
        <f t="shared" si="3"/>
        <v>0</v>
      </c>
      <c r="U27" s="176"/>
      <c r="V27" s="42"/>
      <c r="W27" s="43">
        <v>0</v>
      </c>
      <c r="X27" s="175">
        <f t="shared" si="4"/>
        <v>0</v>
      </c>
      <c r="Y27" s="176"/>
      <c r="Z27" s="42"/>
      <c r="AA27" s="43">
        <v>0</v>
      </c>
      <c r="AB27" s="175">
        <f t="shared" si="5"/>
        <v>0</v>
      </c>
      <c r="AC27" s="174"/>
      <c r="AD27" s="145"/>
    </row>
    <row r="28" spans="2:30" ht="15" customHeight="1">
      <c r="B28" s="140"/>
      <c r="C28" s="154"/>
      <c r="D28" s="45"/>
      <c r="E28" s="178"/>
      <c r="F28" s="42"/>
      <c r="G28" s="43">
        <v>0</v>
      </c>
      <c r="H28" s="175">
        <f t="shared" si="0"/>
        <v>0</v>
      </c>
      <c r="I28" s="176"/>
      <c r="J28" s="42"/>
      <c r="K28" s="43">
        <v>0</v>
      </c>
      <c r="L28" s="175">
        <f t="shared" si="1"/>
        <v>0</v>
      </c>
      <c r="M28" s="176"/>
      <c r="N28" s="42"/>
      <c r="O28" s="43">
        <v>0</v>
      </c>
      <c r="P28" s="175">
        <f t="shared" si="2"/>
        <v>0</v>
      </c>
      <c r="Q28" s="176"/>
      <c r="R28" s="42"/>
      <c r="S28" s="43">
        <v>0</v>
      </c>
      <c r="T28" s="175">
        <f t="shared" si="3"/>
        <v>0</v>
      </c>
      <c r="U28" s="176"/>
      <c r="V28" s="42"/>
      <c r="W28" s="43">
        <v>0</v>
      </c>
      <c r="X28" s="175">
        <f t="shared" si="4"/>
        <v>0</v>
      </c>
      <c r="Y28" s="176"/>
      <c r="Z28" s="42"/>
      <c r="AA28" s="43">
        <v>0</v>
      </c>
      <c r="AB28" s="175">
        <f t="shared" si="5"/>
        <v>0</v>
      </c>
      <c r="AC28" s="174"/>
      <c r="AD28" s="145" t="s">
        <v>2</v>
      </c>
    </row>
    <row r="29" spans="2:30" ht="15" customHeight="1">
      <c r="B29" s="140"/>
      <c r="C29" s="154"/>
      <c r="D29" s="179" t="s">
        <v>59</v>
      </c>
      <c r="E29" s="142"/>
      <c r="F29" s="180">
        <f>SUM(F14:F28)</f>
        <v>0</v>
      </c>
      <c r="G29" s="181"/>
      <c r="H29" s="182">
        <f>SUM(H14:H28)</f>
        <v>0</v>
      </c>
      <c r="I29" s="183"/>
      <c r="J29" s="180">
        <f>SUM(J14:J28)</f>
        <v>0</v>
      </c>
      <c r="K29" s="181"/>
      <c r="L29" s="182">
        <f>SUM(L14:L28)</f>
        <v>0</v>
      </c>
      <c r="M29" s="183"/>
      <c r="N29" s="180">
        <f>SUM(N14:N28)</f>
        <v>0</v>
      </c>
      <c r="O29" s="181"/>
      <c r="P29" s="182">
        <f>SUM(P14:P28)</f>
        <v>0</v>
      </c>
      <c r="Q29" s="183"/>
      <c r="R29" s="180">
        <f>SUM(R14:R28)</f>
        <v>0</v>
      </c>
      <c r="S29" s="181"/>
      <c r="T29" s="182">
        <f>SUM(T14:T28)</f>
        <v>0</v>
      </c>
      <c r="U29" s="183"/>
      <c r="V29" s="180">
        <f>SUM(V14:V28)</f>
        <v>0</v>
      </c>
      <c r="W29" s="181"/>
      <c r="X29" s="182">
        <f>SUM(X14:X28)</f>
        <v>0</v>
      </c>
      <c r="Y29" s="183"/>
      <c r="Z29" s="180">
        <f>SUM(Z14:Z28)</f>
        <v>0</v>
      </c>
      <c r="AA29" s="181"/>
      <c r="AB29" s="182">
        <f>SUM(AB14:AB28)</f>
        <v>0</v>
      </c>
      <c r="AC29" s="174"/>
      <c r="AD29" s="145"/>
    </row>
    <row r="30" spans="2:30" ht="15" customHeight="1">
      <c r="B30" s="140"/>
      <c r="C30" s="154"/>
      <c r="D30" s="184"/>
      <c r="E30" s="142"/>
      <c r="F30" s="185"/>
      <c r="G30" s="186"/>
      <c r="H30" s="187"/>
      <c r="I30" s="142"/>
      <c r="J30" s="185"/>
      <c r="K30" s="186"/>
      <c r="L30" s="187"/>
      <c r="M30" s="142"/>
      <c r="N30" s="185"/>
      <c r="O30" s="186"/>
      <c r="P30" s="187"/>
      <c r="Q30" s="142"/>
      <c r="R30" s="185"/>
      <c r="S30" s="186"/>
      <c r="T30" s="187"/>
      <c r="U30" s="142"/>
      <c r="V30" s="185"/>
      <c r="W30" s="186"/>
      <c r="X30" s="187"/>
      <c r="Y30" s="142"/>
      <c r="Z30" s="185"/>
      <c r="AA30" s="186"/>
      <c r="AB30" s="187"/>
      <c r="AC30" s="174"/>
      <c r="AD30" s="145"/>
    </row>
    <row r="31" spans="2:35" ht="15" customHeight="1">
      <c r="B31" s="140"/>
      <c r="C31" s="154"/>
      <c r="D31" s="164" t="s">
        <v>121</v>
      </c>
      <c r="E31" s="165"/>
      <c r="F31" s="188"/>
      <c r="G31" s="189"/>
      <c r="H31" s="190"/>
      <c r="I31" s="144"/>
      <c r="J31" s="191"/>
      <c r="K31" s="192"/>
      <c r="L31" s="193"/>
      <c r="M31" s="173"/>
      <c r="N31" s="191"/>
      <c r="O31" s="192"/>
      <c r="P31" s="193"/>
      <c r="Q31" s="173"/>
      <c r="R31" s="191"/>
      <c r="S31" s="192"/>
      <c r="T31" s="193"/>
      <c r="U31" s="173"/>
      <c r="V31" s="191"/>
      <c r="W31" s="192"/>
      <c r="X31" s="193"/>
      <c r="Y31" s="173"/>
      <c r="Z31" s="191"/>
      <c r="AA31" s="192"/>
      <c r="AB31" s="193"/>
      <c r="AC31" s="177"/>
      <c r="AD31" s="148"/>
      <c r="AE31" s="149"/>
      <c r="AF31" s="149"/>
      <c r="AG31" s="149"/>
      <c r="AH31" s="149"/>
      <c r="AI31" s="149"/>
    </row>
    <row r="32" spans="2:30" ht="15" customHeight="1">
      <c r="B32" s="140"/>
      <c r="C32" s="154"/>
      <c r="D32" s="41" t="s">
        <v>165</v>
      </c>
      <c r="E32" s="141"/>
      <c r="F32" s="42"/>
      <c r="G32" s="43">
        <v>0</v>
      </c>
      <c r="H32" s="175">
        <f>F32*G32</f>
        <v>0</v>
      </c>
      <c r="I32" s="176"/>
      <c r="J32" s="42"/>
      <c r="K32" s="43">
        <v>0</v>
      </c>
      <c r="L32" s="175">
        <f>J32*K32</f>
        <v>0</v>
      </c>
      <c r="M32" s="194"/>
      <c r="N32" s="42"/>
      <c r="O32" s="43">
        <v>0</v>
      </c>
      <c r="P32" s="175">
        <f>N32*O32</f>
        <v>0</v>
      </c>
      <c r="Q32" s="194"/>
      <c r="R32" s="42"/>
      <c r="S32" s="43">
        <v>0</v>
      </c>
      <c r="T32" s="175">
        <f>R32*S32</f>
        <v>0</v>
      </c>
      <c r="U32" s="194"/>
      <c r="V32" s="42"/>
      <c r="W32" s="43">
        <v>0</v>
      </c>
      <c r="X32" s="175">
        <f>V32*W32</f>
        <v>0</v>
      </c>
      <c r="Y32" s="194"/>
      <c r="Z32" s="42"/>
      <c r="AA32" s="43">
        <v>0</v>
      </c>
      <c r="AB32" s="175">
        <f>Z32*AA32</f>
        <v>0</v>
      </c>
      <c r="AC32" s="195"/>
      <c r="AD32" s="145"/>
    </row>
    <row r="33" spans="2:31" ht="15" customHeight="1">
      <c r="B33" s="140"/>
      <c r="C33" s="154"/>
      <c r="D33" s="44"/>
      <c r="E33" s="141"/>
      <c r="F33" s="42"/>
      <c r="G33" s="43">
        <v>0</v>
      </c>
      <c r="H33" s="175">
        <f aca="true" t="shared" si="11" ref="H33:H46">F33*G33</f>
        <v>0</v>
      </c>
      <c r="I33" s="176"/>
      <c r="J33" s="42"/>
      <c r="K33" s="43">
        <v>0</v>
      </c>
      <c r="L33" s="175">
        <f aca="true" t="shared" si="12" ref="L33:L46">J33*K33</f>
        <v>0</v>
      </c>
      <c r="M33" s="194"/>
      <c r="N33" s="42"/>
      <c r="O33" s="43">
        <v>0</v>
      </c>
      <c r="P33" s="175">
        <f aca="true" t="shared" si="13" ref="P33:P46">N33*O33</f>
        <v>0</v>
      </c>
      <c r="Q33" s="194"/>
      <c r="R33" s="42"/>
      <c r="S33" s="43">
        <v>0</v>
      </c>
      <c r="T33" s="175">
        <f aca="true" t="shared" si="14" ref="T33:T46">R33*S33</f>
        <v>0</v>
      </c>
      <c r="U33" s="194"/>
      <c r="V33" s="42"/>
      <c r="W33" s="43">
        <v>0</v>
      </c>
      <c r="X33" s="175">
        <f aca="true" t="shared" si="15" ref="X33:X46">V33*W33</f>
        <v>0</v>
      </c>
      <c r="Y33" s="194"/>
      <c r="Z33" s="42"/>
      <c r="AA33" s="43">
        <v>0</v>
      </c>
      <c r="AB33" s="175">
        <f aca="true" t="shared" si="16" ref="AB33:AB46">Z33*AA33</f>
        <v>0</v>
      </c>
      <c r="AC33" s="195"/>
      <c r="AD33" s="145"/>
      <c r="AE33" s="138" t="s">
        <v>2</v>
      </c>
    </row>
    <row r="34" spans="2:30" ht="15" customHeight="1">
      <c r="B34" s="140"/>
      <c r="C34" s="154"/>
      <c r="D34" s="44"/>
      <c r="E34" s="141"/>
      <c r="F34" s="42"/>
      <c r="G34" s="43">
        <v>0</v>
      </c>
      <c r="H34" s="175">
        <f t="shared" si="11"/>
        <v>0</v>
      </c>
      <c r="I34" s="176"/>
      <c r="J34" s="42"/>
      <c r="K34" s="43">
        <v>0</v>
      </c>
      <c r="L34" s="175">
        <f t="shared" si="12"/>
        <v>0</v>
      </c>
      <c r="M34" s="194"/>
      <c r="N34" s="42"/>
      <c r="O34" s="43">
        <v>0</v>
      </c>
      <c r="P34" s="175">
        <f t="shared" si="13"/>
        <v>0</v>
      </c>
      <c r="Q34" s="194"/>
      <c r="R34" s="42"/>
      <c r="S34" s="43">
        <v>0</v>
      </c>
      <c r="T34" s="175">
        <f t="shared" si="14"/>
        <v>0</v>
      </c>
      <c r="U34" s="194"/>
      <c r="V34" s="42"/>
      <c r="W34" s="43">
        <v>0</v>
      </c>
      <c r="X34" s="175">
        <f t="shared" si="15"/>
        <v>0</v>
      </c>
      <c r="Y34" s="194"/>
      <c r="Z34" s="42"/>
      <c r="AA34" s="43">
        <v>0</v>
      </c>
      <c r="AB34" s="175">
        <f t="shared" si="16"/>
        <v>0</v>
      </c>
      <c r="AC34" s="195"/>
      <c r="AD34" s="145"/>
    </row>
    <row r="35" spans="2:30" ht="15" customHeight="1">
      <c r="B35" s="140"/>
      <c r="C35" s="154"/>
      <c r="D35" s="46"/>
      <c r="E35" s="196"/>
      <c r="F35" s="42"/>
      <c r="G35" s="43">
        <v>0</v>
      </c>
      <c r="H35" s="175">
        <f t="shared" si="11"/>
        <v>0</v>
      </c>
      <c r="I35" s="176"/>
      <c r="J35" s="42"/>
      <c r="K35" s="43">
        <v>0</v>
      </c>
      <c r="L35" s="175">
        <f t="shared" si="12"/>
        <v>0</v>
      </c>
      <c r="M35" s="194"/>
      <c r="N35" s="42"/>
      <c r="O35" s="43">
        <v>0</v>
      </c>
      <c r="P35" s="175">
        <f t="shared" si="13"/>
        <v>0</v>
      </c>
      <c r="Q35" s="194"/>
      <c r="R35" s="42"/>
      <c r="S35" s="43">
        <v>0</v>
      </c>
      <c r="T35" s="175">
        <f t="shared" si="14"/>
        <v>0</v>
      </c>
      <c r="U35" s="194"/>
      <c r="V35" s="42"/>
      <c r="W35" s="43">
        <v>0</v>
      </c>
      <c r="X35" s="175">
        <f t="shared" si="15"/>
        <v>0</v>
      </c>
      <c r="Y35" s="194"/>
      <c r="Z35" s="42"/>
      <c r="AA35" s="43">
        <v>0</v>
      </c>
      <c r="AB35" s="175">
        <f t="shared" si="16"/>
        <v>0</v>
      </c>
      <c r="AC35" s="195" t="s">
        <v>2</v>
      </c>
      <c r="AD35" s="145"/>
    </row>
    <row r="36" spans="2:30" ht="15" customHeight="1">
      <c r="B36" s="140"/>
      <c r="C36" s="154"/>
      <c r="D36" s="46"/>
      <c r="E36" s="196"/>
      <c r="F36" s="42"/>
      <c r="G36" s="43">
        <v>0</v>
      </c>
      <c r="H36" s="175">
        <f aca="true" t="shared" si="17" ref="H36:H41">F36*G36</f>
        <v>0</v>
      </c>
      <c r="I36" s="176"/>
      <c r="J36" s="42"/>
      <c r="K36" s="43">
        <v>0</v>
      </c>
      <c r="L36" s="175">
        <f aca="true" t="shared" si="18" ref="L36:L41">J36*K36</f>
        <v>0</v>
      </c>
      <c r="M36" s="194"/>
      <c r="N36" s="42"/>
      <c r="O36" s="43">
        <v>0</v>
      </c>
      <c r="P36" s="175">
        <f aca="true" t="shared" si="19" ref="P36:P41">N36*O36</f>
        <v>0</v>
      </c>
      <c r="Q36" s="194"/>
      <c r="R36" s="42"/>
      <c r="S36" s="43">
        <v>0</v>
      </c>
      <c r="T36" s="175">
        <f aca="true" t="shared" si="20" ref="T36:T41">R36*S36</f>
        <v>0</v>
      </c>
      <c r="U36" s="194"/>
      <c r="V36" s="42"/>
      <c r="W36" s="43">
        <v>0</v>
      </c>
      <c r="X36" s="175">
        <f aca="true" t="shared" si="21" ref="X36:X41">V36*W36</f>
        <v>0</v>
      </c>
      <c r="Y36" s="194"/>
      <c r="Z36" s="42"/>
      <c r="AA36" s="43">
        <v>0</v>
      </c>
      <c r="AB36" s="175">
        <f aca="true" t="shared" si="22" ref="AB36:AB41">Z36*AA36</f>
        <v>0</v>
      </c>
      <c r="AC36" s="195"/>
      <c r="AD36" s="145"/>
    </row>
    <row r="37" spans="2:30" ht="15" customHeight="1">
      <c r="B37" s="140"/>
      <c r="C37" s="154"/>
      <c r="D37" s="46"/>
      <c r="E37" s="196"/>
      <c r="F37" s="42"/>
      <c r="G37" s="43">
        <v>0</v>
      </c>
      <c r="H37" s="175">
        <f t="shared" si="17"/>
        <v>0</v>
      </c>
      <c r="I37" s="176"/>
      <c r="J37" s="42"/>
      <c r="K37" s="43">
        <v>0</v>
      </c>
      <c r="L37" s="175">
        <f t="shared" si="18"/>
        <v>0</v>
      </c>
      <c r="M37" s="194"/>
      <c r="N37" s="42"/>
      <c r="O37" s="43">
        <v>0</v>
      </c>
      <c r="P37" s="175">
        <f t="shared" si="19"/>
        <v>0</v>
      </c>
      <c r="Q37" s="194"/>
      <c r="R37" s="42"/>
      <c r="S37" s="43">
        <v>0</v>
      </c>
      <c r="T37" s="175">
        <f t="shared" si="20"/>
        <v>0</v>
      </c>
      <c r="U37" s="194"/>
      <c r="V37" s="42"/>
      <c r="W37" s="43">
        <v>0</v>
      </c>
      <c r="X37" s="175">
        <f t="shared" si="21"/>
        <v>0</v>
      </c>
      <c r="Y37" s="194"/>
      <c r="Z37" s="42"/>
      <c r="AA37" s="43">
        <v>0</v>
      </c>
      <c r="AB37" s="175">
        <f t="shared" si="22"/>
        <v>0</v>
      </c>
      <c r="AC37" s="195"/>
      <c r="AD37" s="145"/>
    </row>
    <row r="38" spans="2:30" ht="15" customHeight="1">
      <c r="B38" s="140"/>
      <c r="C38" s="154"/>
      <c r="D38" s="46"/>
      <c r="E38" s="196"/>
      <c r="F38" s="42"/>
      <c r="G38" s="43">
        <v>0</v>
      </c>
      <c r="H38" s="175">
        <f t="shared" si="17"/>
        <v>0</v>
      </c>
      <c r="I38" s="176"/>
      <c r="J38" s="42"/>
      <c r="K38" s="43">
        <v>0</v>
      </c>
      <c r="L38" s="175">
        <f t="shared" si="18"/>
        <v>0</v>
      </c>
      <c r="M38" s="194"/>
      <c r="N38" s="42"/>
      <c r="O38" s="43">
        <v>0</v>
      </c>
      <c r="P38" s="175">
        <f t="shared" si="19"/>
        <v>0</v>
      </c>
      <c r="Q38" s="194"/>
      <c r="R38" s="42"/>
      <c r="S38" s="43">
        <v>0</v>
      </c>
      <c r="T38" s="175">
        <f t="shared" si="20"/>
        <v>0</v>
      </c>
      <c r="U38" s="194"/>
      <c r="V38" s="42"/>
      <c r="W38" s="43">
        <v>0</v>
      </c>
      <c r="X38" s="175">
        <f t="shared" si="21"/>
        <v>0</v>
      </c>
      <c r="Y38" s="194"/>
      <c r="Z38" s="42"/>
      <c r="AA38" s="43">
        <v>0</v>
      </c>
      <c r="AB38" s="175">
        <f t="shared" si="22"/>
        <v>0</v>
      </c>
      <c r="AC38" s="195"/>
      <c r="AD38" s="145"/>
    </row>
    <row r="39" spans="2:30" ht="15" customHeight="1">
      <c r="B39" s="140"/>
      <c r="C39" s="154"/>
      <c r="D39" s="46"/>
      <c r="E39" s="196"/>
      <c r="F39" s="42"/>
      <c r="G39" s="43">
        <v>0</v>
      </c>
      <c r="H39" s="175">
        <f t="shared" si="17"/>
        <v>0</v>
      </c>
      <c r="I39" s="176"/>
      <c r="J39" s="42"/>
      <c r="K39" s="43">
        <v>0</v>
      </c>
      <c r="L39" s="175">
        <f t="shared" si="18"/>
        <v>0</v>
      </c>
      <c r="M39" s="194"/>
      <c r="N39" s="42"/>
      <c r="O39" s="43">
        <v>0</v>
      </c>
      <c r="P39" s="175">
        <f t="shared" si="19"/>
        <v>0</v>
      </c>
      <c r="Q39" s="194"/>
      <c r="R39" s="42"/>
      <c r="S39" s="43">
        <v>0</v>
      </c>
      <c r="T39" s="175">
        <f t="shared" si="20"/>
        <v>0</v>
      </c>
      <c r="U39" s="194"/>
      <c r="V39" s="42"/>
      <c r="W39" s="43">
        <v>0</v>
      </c>
      <c r="X39" s="175">
        <f t="shared" si="21"/>
        <v>0</v>
      </c>
      <c r="Y39" s="194"/>
      <c r="Z39" s="42"/>
      <c r="AA39" s="43">
        <v>0</v>
      </c>
      <c r="AB39" s="175">
        <f t="shared" si="22"/>
        <v>0</v>
      </c>
      <c r="AC39" s="195"/>
      <c r="AD39" s="145"/>
    </row>
    <row r="40" spans="2:30" ht="15" customHeight="1">
      <c r="B40" s="140"/>
      <c r="C40" s="154"/>
      <c r="D40" s="46"/>
      <c r="E40" s="196"/>
      <c r="F40" s="42"/>
      <c r="G40" s="43">
        <v>0</v>
      </c>
      <c r="H40" s="175">
        <f t="shared" si="17"/>
        <v>0</v>
      </c>
      <c r="I40" s="176"/>
      <c r="J40" s="42"/>
      <c r="K40" s="43">
        <v>0</v>
      </c>
      <c r="L40" s="175">
        <f t="shared" si="18"/>
        <v>0</v>
      </c>
      <c r="M40" s="194"/>
      <c r="N40" s="42"/>
      <c r="O40" s="43">
        <v>0</v>
      </c>
      <c r="P40" s="175">
        <f t="shared" si="19"/>
        <v>0</v>
      </c>
      <c r="Q40" s="194"/>
      <c r="R40" s="42"/>
      <c r="S40" s="43">
        <v>0</v>
      </c>
      <c r="T40" s="175">
        <f t="shared" si="20"/>
        <v>0</v>
      </c>
      <c r="U40" s="194"/>
      <c r="V40" s="42"/>
      <c r="W40" s="43">
        <v>0</v>
      </c>
      <c r="X40" s="175">
        <f t="shared" si="21"/>
        <v>0</v>
      </c>
      <c r="Y40" s="194"/>
      <c r="Z40" s="42"/>
      <c r="AA40" s="43">
        <v>0</v>
      </c>
      <c r="AB40" s="175">
        <f t="shared" si="22"/>
        <v>0</v>
      </c>
      <c r="AC40" s="195"/>
      <c r="AD40" s="145"/>
    </row>
    <row r="41" spans="2:30" ht="15" customHeight="1">
      <c r="B41" s="140"/>
      <c r="C41" s="154"/>
      <c r="D41" s="46"/>
      <c r="E41" s="196"/>
      <c r="F41" s="42"/>
      <c r="G41" s="43">
        <v>0</v>
      </c>
      <c r="H41" s="175">
        <f t="shared" si="17"/>
        <v>0</v>
      </c>
      <c r="I41" s="176"/>
      <c r="J41" s="42"/>
      <c r="K41" s="43">
        <v>0</v>
      </c>
      <c r="L41" s="175">
        <f t="shared" si="18"/>
        <v>0</v>
      </c>
      <c r="M41" s="194"/>
      <c r="N41" s="42"/>
      <c r="O41" s="43">
        <v>0</v>
      </c>
      <c r="P41" s="175">
        <f t="shared" si="19"/>
        <v>0</v>
      </c>
      <c r="Q41" s="194"/>
      <c r="R41" s="42"/>
      <c r="S41" s="43">
        <v>0</v>
      </c>
      <c r="T41" s="175">
        <f t="shared" si="20"/>
        <v>0</v>
      </c>
      <c r="U41" s="194"/>
      <c r="V41" s="42"/>
      <c r="W41" s="43">
        <v>0</v>
      </c>
      <c r="X41" s="175">
        <f t="shared" si="21"/>
        <v>0</v>
      </c>
      <c r="Y41" s="194"/>
      <c r="Z41" s="42"/>
      <c r="AA41" s="43">
        <v>0</v>
      </c>
      <c r="AB41" s="175">
        <f t="shared" si="22"/>
        <v>0</v>
      </c>
      <c r="AC41" s="195"/>
      <c r="AD41" s="145"/>
    </row>
    <row r="42" spans="2:30" ht="15" customHeight="1">
      <c r="B42" s="140"/>
      <c r="C42" s="154"/>
      <c r="D42" s="44"/>
      <c r="E42" s="141"/>
      <c r="F42" s="42"/>
      <c r="G42" s="43">
        <v>0</v>
      </c>
      <c r="H42" s="175">
        <f t="shared" si="11"/>
        <v>0</v>
      </c>
      <c r="I42" s="176"/>
      <c r="J42" s="42"/>
      <c r="K42" s="43">
        <v>0</v>
      </c>
      <c r="L42" s="175">
        <f t="shared" si="12"/>
        <v>0</v>
      </c>
      <c r="M42" s="194"/>
      <c r="N42" s="42"/>
      <c r="O42" s="43">
        <v>0</v>
      </c>
      <c r="P42" s="175">
        <f t="shared" si="13"/>
        <v>0</v>
      </c>
      <c r="Q42" s="194"/>
      <c r="R42" s="42"/>
      <c r="S42" s="43">
        <v>0</v>
      </c>
      <c r="T42" s="175">
        <f t="shared" si="14"/>
        <v>0</v>
      </c>
      <c r="U42" s="194"/>
      <c r="V42" s="42"/>
      <c r="W42" s="43">
        <v>0</v>
      </c>
      <c r="X42" s="175">
        <f t="shared" si="15"/>
        <v>0</v>
      </c>
      <c r="Y42" s="194"/>
      <c r="Z42" s="42"/>
      <c r="AA42" s="43">
        <v>0</v>
      </c>
      <c r="AB42" s="175">
        <f t="shared" si="16"/>
        <v>0</v>
      </c>
      <c r="AC42" s="195"/>
      <c r="AD42" s="145"/>
    </row>
    <row r="43" spans="2:30" ht="15" customHeight="1">
      <c r="B43" s="140"/>
      <c r="C43" s="154"/>
      <c r="D43" s="44"/>
      <c r="E43" s="141"/>
      <c r="F43" s="42"/>
      <c r="G43" s="43">
        <v>0</v>
      </c>
      <c r="H43" s="175">
        <f t="shared" si="11"/>
        <v>0</v>
      </c>
      <c r="I43" s="176"/>
      <c r="J43" s="42"/>
      <c r="K43" s="43">
        <v>0</v>
      </c>
      <c r="L43" s="175">
        <f t="shared" si="12"/>
        <v>0</v>
      </c>
      <c r="M43" s="194"/>
      <c r="N43" s="42"/>
      <c r="O43" s="43">
        <v>0</v>
      </c>
      <c r="P43" s="175">
        <f t="shared" si="13"/>
        <v>0</v>
      </c>
      <c r="Q43" s="194"/>
      <c r="R43" s="42"/>
      <c r="S43" s="43">
        <v>0</v>
      </c>
      <c r="T43" s="175">
        <f t="shared" si="14"/>
        <v>0</v>
      </c>
      <c r="U43" s="194"/>
      <c r="V43" s="42"/>
      <c r="W43" s="43">
        <v>0</v>
      </c>
      <c r="X43" s="175">
        <f t="shared" si="15"/>
        <v>0</v>
      </c>
      <c r="Y43" s="194"/>
      <c r="Z43" s="42"/>
      <c r="AA43" s="43">
        <v>0</v>
      </c>
      <c r="AB43" s="175">
        <f t="shared" si="16"/>
        <v>0</v>
      </c>
      <c r="AC43" s="195"/>
      <c r="AD43" s="145"/>
    </row>
    <row r="44" spans="2:30" ht="15" customHeight="1">
      <c r="B44" s="140"/>
      <c r="C44" s="154"/>
      <c r="D44" s="44"/>
      <c r="E44" s="141"/>
      <c r="F44" s="42"/>
      <c r="G44" s="43">
        <v>0</v>
      </c>
      <c r="H44" s="175">
        <f t="shared" si="11"/>
        <v>0</v>
      </c>
      <c r="I44" s="176"/>
      <c r="J44" s="42"/>
      <c r="K44" s="43">
        <v>0</v>
      </c>
      <c r="L44" s="175">
        <f t="shared" si="12"/>
        <v>0</v>
      </c>
      <c r="M44" s="194"/>
      <c r="N44" s="42"/>
      <c r="O44" s="43">
        <v>0</v>
      </c>
      <c r="P44" s="175">
        <f t="shared" si="13"/>
        <v>0</v>
      </c>
      <c r="Q44" s="194"/>
      <c r="R44" s="42"/>
      <c r="S44" s="43">
        <v>0</v>
      </c>
      <c r="T44" s="175">
        <f t="shared" si="14"/>
        <v>0</v>
      </c>
      <c r="U44" s="194"/>
      <c r="V44" s="42"/>
      <c r="W44" s="43">
        <v>0</v>
      </c>
      <c r="X44" s="175">
        <f t="shared" si="15"/>
        <v>0</v>
      </c>
      <c r="Y44" s="194"/>
      <c r="Z44" s="42"/>
      <c r="AA44" s="43">
        <v>0</v>
      </c>
      <c r="AB44" s="175">
        <f t="shared" si="16"/>
        <v>0</v>
      </c>
      <c r="AC44" s="195"/>
      <c r="AD44" s="145"/>
    </row>
    <row r="45" spans="2:30" ht="15" customHeight="1">
      <c r="B45" s="140"/>
      <c r="C45" s="154"/>
      <c r="D45" s="44"/>
      <c r="E45" s="141"/>
      <c r="F45" s="42"/>
      <c r="G45" s="43">
        <v>0</v>
      </c>
      <c r="H45" s="175">
        <f t="shared" si="11"/>
        <v>0</v>
      </c>
      <c r="I45" s="176"/>
      <c r="J45" s="42"/>
      <c r="K45" s="43">
        <v>0</v>
      </c>
      <c r="L45" s="175">
        <f t="shared" si="12"/>
        <v>0</v>
      </c>
      <c r="M45" s="194"/>
      <c r="N45" s="42"/>
      <c r="O45" s="43">
        <v>0</v>
      </c>
      <c r="P45" s="175">
        <f t="shared" si="13"/>
        <v>0</v>
      </c>
      <c r="Q45" s="194"/>
      <c r="R45" s="42"/>
      <c r="S45" s="43">
        <v>0</v>
      </c>
      <c r="T45" s="175">
        <f t="shared" si="14"/>
        <v>0</v>
      </c>
      <c r="U45" s="194"/>
      <c r="V45" s="42"/>
      <c r="W45" s="43">
        <v>0</v>
      </c>
      <c r="X45" s="175">
        <f t="shared" si="15"/>
        <v>0</v>
      </c>
      <c r="Y45" s="194"/>
      <c r="Z45" s="42"/>
      <c r="AA45" s="43">
        <v>0</v>
      </c>
      <c r="AB45" s="175">
        <f t="shared" si="16"/>
        <v>0</v>
      </c>
      <c r="AC45" s="195"/>
      <c r="AD45" s="145"/>
    </row>
    <row r="46" spans="2:30" ht="15" customHeight="1">
      <c r="B46" s="140"/>
      <c r="C46" s="154"/>
      <c r="D46" s="44"/>
      <c r="E46" s="141"/>
      <c r="F46" s="42"/>
      <c r="G46" s="43">
        <v>0</v>
      </c>
      <c r="H46" s="175">
        <f t="shared" si="11"/>
        <v>0</v>
      </c>
      <c r="I46" s="176"/>
      <c r="J46" s="42"/>
      <c r="K46" s="43">
        <v>0</v>
      </c>
      <c r="L46" s="175">
        <f t="shared" si="12"/>
        <v>0</v>
      </c>
      <c r="M46" s="194"/>
      <c r="N46" s="42"/>
      <c r="O46" s="43">
        <v>0</v>
      </c>
      <c r="P46" s="175">
        <f t="shared" si="13"/>
        <v>0</v>
      </c>
      <c r="Q46" s="194"/>
      <c r="R46" s="42"/>
      <c r="S46" s="43">
        <v>0</v>
      </c>
      <c r="T46" s="175">
        <f t="shared" si="14"/>
        <v>0</v>
      </c>
      <c r="U46" s="194"/>
      <c r="V46" s="42"/>
      <c r="W46" s="43">
        <v>0</v>
      </c>
      <c r="X46" s="175">
        <f t="shared" si="15"/>
        <v>0</v>
      </c>
      <c r="Y46" s="194"/>
      <c r="Z46" s="42"/>
      <c r="AA46" s="43">
        <v>0</v>
      </c>
      <c r="AB46" s="175">
        <f t="shared" si="16"/>
        <v>0</v>
      </c>
      <c r="AC46" s="195"/>
      <c r="AD46" s="145"/>
    </row>
    <row r="47" spans="2:30" ht="15" customHeight="1">
      <c r="B47" s="140"/>
      <c r="C47" s="154"/>
      <c r="D47" s="179" t="s">
        <v>178</v>
      </c>
      <c r="E47" s="142"/>
      <c r="F47" s="180">
        <f>SUM(F32:F46)</f>
        <v>0</v>
      </c>
      <c r="G47" s="181"/>
      <c r="H47" s="182">
        <f>SUM(H32:H46)</f>
        <v>0</v>
      </c>
      <c r="I47" s="183"/>
      <c r="J47" s="180">
        <f>SUM(J32:J46)</f>
        <v>0</v>
      </c>
      <c r="K47" s="181"/>
      <c r="L47" s="182">
        <f>SUM(L32:L46)</f>
        <v>0</v>
      </c>
      <c r="M47" s="197"/>
      <c r="N47" s="180">
        <f>SUM(N32:N46)</f>
        <v>0</v>
      </c>
      <c r="O47" s="181"/>
      <c r="P47" s="182">
        <f>SUM(P32:P46)</f>
        <v>0</v>
      </c>
      <c r="Q47" s="197"/>
      <c r="R47" s="180">
        <f>SUM(R32:R46)</f>
        <v>0</v>
      </c>
      <c r="S47" s="181"/>
      <c r="T47" s="182">
        <f>SUM(T32:T46)</f>
        <v>0</v>
      </c>
      <c r="U47" s="197"/>
      <c r="V47" s="180">
        <f>SUM(V32:V46)</f>
        <v>0</v>
      </c>
      <c r="W47" s="181"/>
      <c r="X47" s="182">
        <f>SUM(X32:X46)</f>
        <v>0</v>
      </c>
      <c r="Y47" s="197"/>
      <c r="Z47" s="180">
        <f>SUM(Z32:Z46)</f>
        <v>0</v>
      </c>
      <c r="AA47" s="181"/>
      <c r="AB47" s="182">
        <f>SUM(AB32:AB46)</f>
        <v>0</v>
      </c>
      <c r="AC47" s="195"/>
      <c r="AD47" s="145"/>
    </row>
    <row r="48" spans="2:30" ht="15" customHeight="1">
      <c r="B48" s="140"/>
      <c r="C48" s="154"/>
      <c r="D48" s="198"/>
      <c r="E48" s="142"/>
      <c r="F48" s="199"/>
      <c r="G48" s="200"/>
      <c r="H48" s="201"/>
      <c r="I48" s="183"/>
      <c r="J48" s="199"/>
      <c r="K48" s="202"/>
      <c r="L48" s="203"/>
      <c r="M48" s="197"/>
      <c r="N48" s="199"/>
      <c r="O48" s="202"/>
      <c r="P48" s="203"/>
      <c r="Q48" s="197"/>
      <c r="R48" s="199"/>
      <c r="S48" s="202"/>
      <c r="T48" s="203"/>
      <c r="U48" s="197"/>
      <c r="V48" s="199"/>
      <c r="W48" s="202"/>
      <c r="X48" s="203"/>
      <c r="Y48" s="197"/>
      <c r="Z48" s="199"/>
      <c r="AA48" s="176"/>
      <c r="AB48" s="204"/>
      <c r="AC48" s="195"/>
      <c r="AD48" s="145"/>
    </row>
    <row r="49" spans="2:35" ht="43.5" customHeight="1">
      <c r="B49" s="140"/>
      <c r="C49" s="154"/>
      <c r="D49" s="205"/>
      <c r="E49" s="155"/>
      <c r="F49" s="206"/>
      <c r="G49" s="161" t="s">
        <v>176</v>
      </c>
      <c r="H49" s="162" t="s">
        <v>168</v>
      </c>
      <c r="I49" s="163"/>
      <c r="J49" s="206"/>
      <c r="K49" s="161" t="s">
        <v>176</v>
      </c>
      <c r="L49" s="162" t="s">
        <v>168</v>
      </c>
      <c r="M49" s="163"/>
      <c r="N49" s="206"/>
      <c r="O49" s="161" t="s">
        <v>176</v>
      </c>
      <c r="P49" s="162" t="s">
        <v>168</v>
      </c>
      <c r="Q49" s="163"/>
      <c r="R49" s="206"/>
      <c r="S49" s="207" t="s">
        <v>176</v>
      </c>
      <c r="T49" s="162" t="s">
        <v>168</v>
      </c>
      <c r="U49" s="163"/>
      <c r="V49" s="206"/>
      <c r="W49" s="161" t="s">
        <v>176</v>
      </c>
      <c r="X49" s="162" t="s">
        <v>168</v>
      </c>
      <c r="Y49" s="163"/>
      <c r="Z49" s="206"/>
      <c r="AA49" s="162" t="s">
        <v>176</v>
      </c>
      <c r="AB49" s="162" t="s">
        <v>168</v>
      </c>
      <c r="AC49" s="157"/>
      <c r="AD49" s="158"/>
      <c r="AE49" s="208"/>
      <c r="AF49" s="208"/>
      <c r="AG49" s="208"/>
      <c r="AH49" s="208"/>
      <c r="AI49" s="208"/>
    </row>
    <row r="50" spans="2:35" ht="15" customHeight="1">
      <c r="B50" s="140"/>
      <c r="C50" s="154"/>
      <c r="D50" s="164" t="s">
        <v>175</v>
      </c>
      <c r="E50" s="165"/>
      <c r="F50" s="209"/>
      <c r="G50" s="210"/>
      <c r="H50" s="211"/>
      <c r="I50" s="212"/>
      <c r="J50" s="213"/>
      <c r="K50" s="214"/>
      <c r="L50" s="215"/>
      <c r="M50" s="216"/>
      <c r="N50" s="213"/>
      <c r="O50" s="214"/>
      <c r="P50" s="215"/>
      <c r="Q50" s="216"/>
      <c r="R50" s="213"/>
      <c r="S50" s="214"/>
      <c r="T50" s="215"/>
      <c r="U50" s="216"/>
      <c r="V50" s="213"/>
      <c r="W50" s="214"/>
      <c r="X50" s="215"/>
      <c r="Y50" s="216"/>
      <c r="Z50" s="213"/>
      <c r="AA50" s="216"/>
      <c r="AB50" s="217"/>
      <c r="AC50" s="195"/>
      <c r="AD50" s="145"/>
      <c r="AE50" s="134"/>
      <c r="AF50" s="134"/>
      <c r="AG50" s="134"/>
      <c r="AH50" s="134"/>
      <c r="AI50" s="134"/>
    </row>
    <row r="51" spans="2:48" s="133" customFormat="1" ht="15" customHeight="1">
      <c r="B51" s="140"/>
      <c r="C51" s="154"/>
      <c r="D51" s="218" t="s">
        <v>519</v>
      </c>
      <c r="E51" s="141"/>
      <c r="F51" s="219"/>
      <c r="G51" s="75">
        <v>0</v>
      </c>
      <c r="H51" s="175">
        <f>G51*($F$29+$F$47)</f>
        <v>0</v>
      </c>
      <c r="I51" s="176"/>
      <c r="J51" s="220"/>
      <c r="K51" s="75">
        <v>0</v>
      </c>
      <c r="L51" s="175">
        <f>K51*($J$29+$J$47)</f>
        <v>0</v>
      </c>
      <c r="M51" s="176"/>
      <c r="N51" s="220"/>
      <c r="O51" s="75">
        <v>0</v>
      </c>
      <c r="P51" s="175">
        <f>O51*($N$29+$N$47)</f>
        <v>0</v>
      </c>
      <c r="Q51" s="176"/>
      <c r="R51" s="220"/>
      <c r="S51" s="75">
        <v>0</v>
      </c>
      <c r="T51" s="175">
        <f>S51*($R$29+$R$47)</f>
        <v>0</v>
      </c>
      <c r="U51" s="176"/>
      <c r="V51" s="220"/>
      <c r="W51" s="75">
        <v>0</v>
      </c>
      <c r="X51" s="175">
        <f>W51*($V$29+$V$47)</f>
        <v>0</v>
      </c>
      <c r="Y51" s="176"/>
      <c r="Z51" s="220"/>
      <c r="AA51" s="75">
        <v>0</v>
      </c>
      <c r="AB51" s="175">
        <f>AA51*($Z$29+$Z$47)</f>
        <v>0</v>
      </c>
      <c r="AC51" s="195"/>
      <c r="AD51" s="145"/>
      <c r="AE51" s="134"/>
      <c r="AF51" s="134"/>
      <c r="AG51" s="134"/>
      <c r="AH51" s="134"/>
      <c r="AI51" s="134"/>
      <c r="AJ51" s="134"/>
      <c r="AK51" s="134"/>
      <c r="AL51" s="134"/>
      <c r="AM51" s="134"/>
      <c r="AN51" s="134"/>
      <c r="AO51" s="134"/>
      <c r="AP51" s="134"/>
      <c r="AQ51" s="134"/>
      <c r="AR51" s="134"/>
      <c r="AS51" s="134"/>
      <c r="AT51" s="134"/>
      <c r="AU51" s="134"/>
      <c r="AV51" s="134"/>
    </row>
    <row r="52" spans="2:48" s="133" customFormat="1" ht="15" customHeight="1">
      <c r="B52" s="140"/>
      <c r="C52" s="154"/>
      <c r="D52" s="221" t="s">
        <v>520</v>
      </c>
      <c r="E52" s="141"/>
      <c r="F52" s="219"/>
      <c r="G52" s="75">
        <v>0</v>
      </c>
      <c r="H52" s="175">
        <f>G52*($F$29+$F$47)</f>
        <v>0</v>
      </c>
      <c r="I52" s="176"/>
      <c r="J52" s="220"/>
      <c r="K52" s="75">
        <v>0</v>
      </c>
      <c r="L52" s="175">
        <f>K52*($J$29+$J$47)</f>
        <v>0</v>
      </c>
      <c r="M52" s="176"/>
      <c r="N52" s="220"/>
      <c r="O52" s="75">
        <v>0</v>
      </c>
      <c r="P52" s="175">
        <f>O52*($N$29+$N$47)</f>
        <v>0</v>
      </c>
      <c r="Q52" s="176"/>
      <c r="R52" s="220"/>
      <c r="S52" s="75">
        <v>0</v>
      </c>
      <c r="T52" s="175">
        <f>S52*($R$29+$R$47)</f>
        <v>0</v>
      </c>
      <c r="U52" s="176"/>
      <c r="V52" s="220"/>
      <c r="W52" s="75">
        <v>0</v>
      </c>
      <c r="X52" s="175">
        <f>W52*($V$29+$V$47)</f>
        <v>0</v>
      </c>
      <c r="Y52" s="176"/>
      <c r="Z52" s="220"/>
      <c r="AA52" s="75">
        <v>0</v>
      </c>
      <c r="AB52" s="175">
        <f>AA52*($Z$29+$Z$47)</f>
        <v>0</v>
      </c>
      <c r="AC52" s="195"/>
      <c r="AD52" s="145"/>
      <c r="AE52" s="134"/>
      <c r="AF52" s="134"/>
      <c r="AG52" s="134"/>
      <c r="AH52" s="134"/>
      <c r="AI52" s="134"/>
      <c r="AJ52" s="134"/>
      <c r="AK52" s="134"/>
      <c r="AL52" s="134"/>
      <c r="AM52" s="134"/>
      <c r="AN52" s="134"/>
      <c r="AO52" s="134"/>
      <c r="AP52" s="134"/>
      <c r="AQ52" s="134"/>
      <c r="AR52" s="134"/>
      <c r="AS52" s="134"/>
      <c r="AT52" s="134"/>
      <c r="AU52" s="134"/>
      <c r="AV52" s="134"/>
    </row>
    <row r="53" spans="2:48" s="133" customFormat="1" ht="15" customHeight="1">
      <c r="B53" s="140"/>
      <c r="C53" s="154"/>
      <c r="D53" s="221" t="s">
        <v>518</v>
      </c>
      <c r="E53" s="141"/>
      <c r="F53" s="219"/>
      <c r="G53" s="222">
        <v>0.062</v>
      </c>
      <c r="H53" s="175">
        <f>G53*($H$29+$H$47)</f>
        <v>0</v>
      </c>
      <c r="I53" s="176"/>
      <c r="J53" s="220"/>
      <c r="K53" s="222">
        <v>0.062</v>
      </c>
      <c r="L53" s="175">
        <f>K53*($L$29+$L$47)</f>
        <v>0</v>
      </c>
      <c r="M53" s="176"/>
      <c r="N53" s="220"/>
      <c r="O53" s="222">
        <v>0.062</v>
      </c>
      <c r="P53" s="175">
        <f>O53*($P$29+$P$47)</f>
        <v>0</v>
      </c>
      <c r="Q53" s="176"/>
      <c r="R53" s="220"/>
      <c r="S53" s="223">
        <v>0.062</v>
      </c>
      <c r="T53" s="175">
        <f>S53*($T$29+$T$47)</f>
        <v>0</v>
      </c>
      <c r="U53" s="176"/>
      <c r="V53" s="220"/>
      <c r="W53" s="222">
        <v>0.062</v>
      </c>
      <c r="X53" s="175">
        <f>W53*($X$29+$X$47)</f>
        <v>0</v>
      </c>
      <c r="Y53" s="176"/>
      <c r="Z53" s="220"/>
      <c r="AA53" s="222">
        <v>0.062</v>
      </c>
      <c r="AB53" s="175">
        <f>AA53*($AB$29+$AB$47)</f>
        <v>0</v>
      </c>
      <c r="AC53" s="195"/>
      <c r="AD53" s="145"/>
      <c r="AE53" s="134"/>
      <c r="AF53" s="134"/>
      <c r="AG53" s="134"/>
      <c r="AH53" s="134"/>
      <c r="AI53" s="134"/>
      <c r="AJ53" s="134"/>
      <c r="AK53" s="134"/>
      <c r="AL53" s="134"/>
      <c r="AM53" s="134"/>
      <c r="AN53" s="134"/>
      <c r="AO53" s="134"/>
      <c r="AP53" s="134"/>
      <c r="AQ53" s="134"/>
      <c r="AR53" s="134"/>
      <c r="AS53" s="134"/>
      <c r="AT53" s="134"/>
      <c r="AU53" s="134"/>
      <c r="AV53" s="134"/>
    </row>
    <row r="54" spans="2:48" s="133" customFormat="1" ht="15" customHeight="1">
      <c r="B54" s="140"/>
      <c r="C54" s="154"/>
      <c r="D54" s="221" t="s">
        <v>169</v>
      </c>
      <c r="E54" s="141"/>
      <c r="F54" s="219"/>
      <c r="G54" s="224">
        <v>0.0145</v>
      </c>
      <c r="H54" s="175">
        <f>G54*($H$29+$H$47)</f>
        <v>0</v>
      </c>
      <c r="I54" s="176"/>
      <c r="J54" s="220"/>
      <c r="K54" s="224">
        <v>0.0145</v>
      </c>
      <c r="L54" s="175">
        <f>K54*($L$29+$L$47)</f>
        <v>0</v>
      </c>
      <c r="M54" s="176"/>
      <c r="N54" s="220"/>
      <c r="O54" s="224">
        <v>0.0145</v>
      </c>
      <c r="P54" s="175">
        <f>O54*($P$29+$P$47)</f>
        <v>0</v>
      </c>
      <c r="Q54" s="176"/>
      <c r="R54" s="220"/>
      <c r="S54" s="225">
        <v>0.0145</v>
      </c>
      <c r="T54" s="175">
        <f>S54*($T$29+$T$47)</f>
        <v>0</v>
      </c>
      <c r="U54" s="176"/>
      <c r="V54" s="220"/>
      <c r="W54" s="224">
        <v>0.0145</v>
      </c>
      <c r="X54" s="175">
        <f>W54*($X$29+$X$47)</f>
        <v>0</v>
      </c>
      <c r="Y54" s="176"/>
      <c r="Z54" s="220"/>
      <c r="AA54" s="224">
        <v>0.0145</v>
      </c>
      <c r="AB54" s="175">
        <f>AA54*($AB$29+$AB$47)</f>
        <v>0</v>
      </c>
      <c r="AC54" s="195"/>
      <c r="AD54" s="145"/>
      <c r="AE54" s="134"/>
      <c r="AF54" s="134"/>
      <c r="AG54" s="134"/>
      <c r="AH54" s="134"/>
      <c r="AI54" s="134"/>
      <c r="AJ54" s="134"/>
      <c r="AK54" s="134"/>
      <c r="AL54" s="134"/>
      <c r="AM54" s="134"/>
      <c r="AN54" s="134"/>
      <c r="AO54" s="134"/>
      <c r="AP54" s="134"/>
      <c r="AQ54" s="134"/>
      <c r="AR54" s="134"/>
      <c r="AS54" s="134"/>
      <c r="AT54" s="134"/>
      <c r="AU54" s="134"/>
      <c r="AV54" s="134"/>
    </row>
    <row r="55" spans="2:48" s="133" customFormat="1" ht="15" customHeight="1">
      <c r="B55" s="140"/>
      <c r="C55" s="154"/>
      <c r="D55" s="221" t="s">
        <v>170</v>
      </c>
      <c r="E55" s="141"/>
      <c r="F55" s="219"/>
      <c r="G55" s="222">
        <v>0.025</v>
      </c>
      <c r="H55" s="175">
        <f>G55*($H$29+$H$47)</f>
        <v>0</v>
      </c>
      <c r="I55" s="176"/>
      <c r="J55" s="220"/>
      <c r="K55" s="222">
        <v>0.025</v>
      </c>
      <c r="L55" s="175">
        <f>K55*($L$29+$L$47)</f>
        <v>0</v>
      </c>
      <c r="M55" s="176"/>
      <c r="N55" s="220"/>
      <c r="O55" s="222">
        <v>0.025</v>
      </c>
      <c r="P55" s="175">
        <f>O55*($P$29+$P$47)</f>
        <v>0</v>
      </c>
      <c r="Q55" s="176"/>
      <c r="R55" s="220"/>
      <c r="S55" s="223">
        <v>0.025</v>
      </c>
      <c r="T55" s="175">
        <f>S55*($T$29+$T$47)</f>
        <v>0</v>
      </c>
      <c r="U55" s="176"/>
      <c r="V55" s="220"/>
      <c r="W55" s="222">
        <v>0.025</v>
      </c>
      <c r="X55" s="175">
        <f>W55*($X$29+$X$47)</f>
        <v>0</v>
      </c>
      <c r="Y55" s="176"/>
      <c r="Z55" s="220"/>
      <c r="AA55" s="222">
        <v>0.025</v>
      </c>
      <c r="AB55" s="175">
        <f>AA55*($AB$29+$AB$47)</f>
        <v>0</v>
      </c>
      <c r="AC55" s="195"/>
      <c r="AD55" s="145"/>
      <c r="AE55" s="134"/>
      <c r="AF55" s="134"/>
      <c r="AG55" s="134"/>
      <c r="AH55" s="134"/>
      <c r="AI55" s="134"/>
      <c r="AJ55" s="134"/>
      <c r="AK55" s="134"/>
      <c r="AL55" s="134"/>
      <c r="AM55" s="134"/>
      <c r="AN55" s="134"/>
      <c r="AO55" s="134"/>
      <c r="AP55" s="134"/>
      <c r="AQ55" s="134"/>
      <c r="AR55" s="134"/>
      <c r="AS55" s="134"/>
      <c r="AT55" s="134"/>
      <c r="AU55" s="134"/>
      <c r="AV55" s="134"/>
    </row>
    <row r="56" spans="2:48" s="133" customFormat="1" ht="15" customHeight="1">
      <c r="B56" s="140"/>
      <c r="C56" s="154"/>
      <c r="D56" s="221" t="s">
        <v>517</v>
      </c>
      <c r="E56" s="141"/>
      <c r="F56" s="226"/>
      <c r="G56" s="75">
        <v>0</v>
      </c>
      <c r="H56" s="175">
        <f>G56*($F$29+$F$47)</f>
        <v>0</v>
      </c>
      <c r="I56" s="176"/>
      <c r="J56" s="227"/>
      <c r="K56" s="75">
        <v>0</v>
      </c>
      <c r="L56" s="175">
        <f>K56*($J$29+$J$47)</f>
        <v>0</v>
      </c>
      <c r="M56" s="176"/>
      <c r="N56" s="227"/>
      <c r="O56" s="75">
        <v>0</v>
      </c>
      <c r="P56" s="175">
        <f>O56*($N$29+$N$47)</f>
        <v>0</v>
      </c>
      <c r="Q56" s="176"/>
      <c r="R56" s="227"/>
      <c r="S56" s="75">
        <v>0</v>
      </c>
      <c r="T56" s="175">
        <f>S56*($R$29+$R$47)</f>
        <v>0</v>
      </c>
      <c r="U56" s="176"/>
      <c r="V56" s="227"/>
      <c r="W56" s="75">
        <v>0</v>
      </c>
      <c r="X56" s="175">
        <f>W56*($V$29+$V$47)</f>
        <v>0</v>
      </c>
      <c r="Y56" s="176"/>
      <c r="Z56" s="227"/>
      <c r="AA56" s="75">
        <v>0</v>
      </c>
      <c r="AB56" s="175">
        <f>AA56*($Z$29+$Z$47)</f>
        <v>0</v>
      </c>
      <c r="AC56" s="195"/>
      <c r="AD56" s="145"/>
      <c r="AE56" s="134"/>
      <c r="AF56" s="134"/>
      <c r="AG56" s="134"/>
      <c r="AH56" s="134"/>
      <c r="AI56" s="134"/>
      <c r="AJ56" s="134"/>
      <c r="AK56" s="134"/>
      <c r="AL56" s="134"/>
      <c r="AM56" s="134"/>
      <c r="AN56" s="134"/>
      <c r="AO56" s="134"/>
      <c r="AP56" s="134"/>
      <c r="AQ56" s="134"/>
      <c r="AR56" s="134"/>
      <c r="AS56" s="134"/>
      <c r="AT56" s="134"/>
      <c r="AU56" s="134"/>
      <c r="AV56" s="134"/>
    </row>
    <row r="57" spans="1:35" s="138" customFormat="1" ht="15" customHeight="1">
      <c r="A57" s="134"/>
      <c r="B57" s="140"/>
      <c r="C57" s="228"/>
      <c r="D57" s="229"/>
      <c r="E57" s="230"/>
      <c r="F57" s="231"/>
      <c r="G57" s="232"/>
      <c r="H57" s="233"/>
      <c r="I57" s="200"/>
      <c r="J57" s="234"/>
      <c r="K57" s="232"/>
      <c r="L57" s="233"/>
      <c r="M57" s="200"/>
      <c r="N57" s="234"/>
      <c r="O57" s="232"/>
      <c r="P57" s="233"/>
      <c r="Q57" s="200"/>
      <c r="R57" s="234"/>
      <c r="S57" s="232"/>
      <c r="T57" s="233"/>
      <c r="U57" s="200"/>
      <c r="V57" s="234"/>
      <c r="W57" s="232"/>
      <c r="X57" s="233"/>
      <c r="Y57" s="200"/>
      <c r="Z57" s="234"/>
      <c r="AA57" s="232"/>
      <c r="AB57" s="233"/>
      <c r="AC57" s="235"/>
      <c r="AD57" s="145"/>
      <c r="AE57" s="236"/>
      <c r="AF57" s="134"/>
      <c r="AG57" s="134"/>
      <c r="AH57" s="134"/>
      <c r="AI57" s="134"/>
    </row>
    <row r="58" spans="1:35" s="138" customFormat="1" ht="15" customHeight="1">
      <c r="A58" s="134"/>
      <c r="B58" s="140"/>
      <c r="C58" s="141"/>
      <c r="D58" s="186"/>
      <c r="E58" s="142"/>
      <c r="F58" s="141"/>
      <c r="G58" s="237"/>
      <c r="H58" s="238"/>
      <c r="I58" s="183"/>
      <c r="J58" s="197"/>
      <c r="K58" s="237"/>
      <c r="L58" s="238"/>
      <c r="M58" s="183"/>
      <c r="N58" s="197"/>
      <c r="O58" s="237"/>
      <c r="P58" s="238"/>
      <c r="Q58" s="183"/>
      <c r="R58" s="197"/>
      <c r="S58" s="237"/>
      <c r="T58" s="238"/>
      <c r="U58" s="183"/>
      <c r="V58" s="197"/>
      <c r="W58" s="237"/>
      <c r="X58" s="238"/>
      <c r="Y58" s="183"/>
      <c r="Z58" s="197"/>
      <c r="AA58" s="237"/>
      <c r="AB58" s="238"/>
      <c r="AC58" s="141"/>
      <c r="AD58" s="145"/>
      <c r="AE58" s="236"/>
      <c r="AF58" s="134"/>
      <c r="AG58" s="134"/>
      <c r="AH58" s="134"/>
      <c r="AI58" s="134"/>
    </row>
    <row r="59" spans="1:35" s="138" customFormat="1" ht="15" customHeight="1">
      <c r="A59" s="134"/>
      <c r="B59" s="140"/>
      <c r="C59" s="151"/>
      <c r="D59" s="239"/>
      <c r="E59" s="240"/>
      <c r="F59" s="152"/>
      <c r="G59" s="241"/>
      <c r="H59" s="242"/>
      <c r="I59" s="243"/>
      <c r="J59" s="244"/>
      <c r="K59" s="241"/>
      <c r="L59" s="242"/>
      <c r="M59" s="243"/>
      <c r="N59" s="244"/>
      <c r="O59" s="241"/>
      <c r="P59" s="242"/>
      <c r="Q59" s="243"/>
      <c r="R59" s="244"/>
      <c r="S59" s="241"/>
      <c r="T59" s="242"/>
      <c r="U59" s="243"/>
      <c r="V59" s="244"/>
      <c r="W59" s="241"/>
      <c r="X59" s="242"/>
      <c r="Y59" s="243"/>
      <c r="Z59" s="244"/>
      <c r="AA59" s="241"/>
      <c r="AB59" s="242"/>
      <c r="AC59" s="153"/>
      <c r="AD59" s="145"/>
      <c r="AE59" s="236"/>
      <c r="AF59" s="134"/>
      <c r="AG59" s="134"/>
      <c r="AH59" s="134"/>
      <c r="AI59" s="134"/>
    </row>
    <row r="60" spans="2:35" ht="15" customHeight="1">
      <c r="B60" s="140"/>
      <c r="C60" s="154"/>
      <c r="D60" s="245" t="s">
        <v>179</v>
      </c>
      <c r="E60" s="142"/>
      <c r="F60" s="485" t="s">
        <v>19</v>
      </c>
      <c r="G60" s="486"/>
      <c r="H60" s="487"/>
      <c r="I60" s="141"/>
      <c r="J60" s="485" t="s">
        <v>14</v>
      </c>
      <c r="K60" s="486"/>
      <c r="L60" s="487"/>
      <c r="M60" s="141"/>
      <c r="N60" s="485" t="s">
        <v>15</v>
      </c>
      <c r="O60" s="486"/>
      <c r="P60" s="487"/>
      <c r="Q60" s="141"/>
      <c r="R60" s="485" t="s">
        <v>16</v>
      </c>
      <c r="S60" s="486"/>
      <c r="T60" s="487"/>
      <c r="U60" s="141"/>
      <c r="V60" s="485" t="s">
        <v>17</v>
      </c>
      <c r="W60" s="486"/>
      <c r="X60" s="487"/>
      <c r="Y60" s="141"/>
      <c r="Z60" s="485" t="s">
        <v>18</v>
      </c>
      <c r="AA60" s="486"/>
      <c r="AB60" s="487"/>
      <c r="AC60" s="174"/>
      <c r="AD60" s="145"/>
      <c r="AE60" s="134"/>
      <c r="AF60" s="134"/>
      <c r="AG60" s="134"/>
      <c r="AH60" s="134"/>
      <c r="AI60" s="134"/>
    </row>
    <row r="61" spans="2:35" ht="15" customHeight="1">
      <c r="B61" s="140"/>
      <c r="C61" s="154"/>
      <c r="D61" s="142"/>
      <c r="E61" s="246"/>
      <c r="F61" s="247" t="s">
        <v>122</v>
      </c>
      <c r="G61" s="248"/>
      <c r="H61" s="204">
        <f>F29+F47</f>
        <v>0</v>
      </c>
      <c r="I61" s="248"/>
      <c r="J61" s="247" t="s">
        <v>122</v>
      </c>
      <c r="K61" s="246"/>
      <c r="L61" s="204">
        <f>J29+J47</f>
        <v>0</v>
      </c>
      <c r="M61" s="246"/>
      <c r="N61" s="247" t="s">
        <v>122</v>
      </c>
      <c r="O61" s="246"/>
      <c r="P61" s="204">
        <f>N29+N47</f>
        <v>0</v>
      </c>
      <c r="Q61" s="246"/>
      <c r="R61" s="247" t="s">
        <v>122</v>
      </c>
      <c r="S61" s="246"/>
      <c r="T61" s="204">
        <f>R29+R47</f>
        <v>0</v>
      </c>
      <c r="U61" s="246"/>
      <c r="V61" s="247" t="s">
        <v>122</v>
      </c>
      <c r="W61" s="246"/>
      <c r="X61" s="204">
        <f>V29+V47</f>
        <v>0</v>
      </c>
      <c r="Y61" s="246"/>
      <c r="Z61" s="247" t="s">
        <v>122</v>
      </c>
      <c r="AA61" s="246"/>
      <c r="AB61" s="204">
        <f>Z29+Z47</f>
        <v>0</v>
      </c>
      <c r="AC61" s="177"/>
      <c r="AD61" s="249"/>
      <c r="AE61" s="250"/>
      <c r="AF61" s="250"/>
      <c r="AG61" s="250"/>
      <c r="AH61" s="251"/>
      <c r="AI61" s="250"/>
    </row>
    <row r="62" spans="2:35" ht="15" customHeight="1">
      <c r="B62" s="140"/>
      <c r="C62" s="154"/>
      <c r="D62" s="142"/>
      <c r="E62" s="142"/>
      <c r="F62" s="247" t="s">
        <v>180</v>
      </c>
      <c r="G62" s="252"/>
      <c r="H62" s="253">
        <f>H29+H47</f>
        <v>0</v>
      </c>
      <c r="I62" s="252"/>
      <c r="J62" s="247" t="s">
        <v>180</v>
      </c>
      <c r="K62" s="252"/>
      <c r="L62" s="253">
        <f>L29+L47</f>
        <v>0</v>
      </c>
      <c r="M62" s="252"/>
      <c r="N62" s="247" t="s">
        <v>180</v>
      </c>
      <c r="O62" s="252"/>
      <c r="P62" s="253">
        <f>P29+P47</f>
        <v>0</v>
      </c>
      <c r="Q62" s="252"/>
      <c r="R62" s="247" t="s">
        <v>180</v>
      </c>
      <c r="S62" s="252"/>
      <c r="T62" s="253">
        <f>T29+T47</f>
        <v>0</v>
      </c>
      <c r="U62" s="252"/>
      <c r="V62" s="247" t="s">
        <v>180</v>
      </c>
      <c r="W62" s="252"/>
      <c r="X62" s="253">
        <f>X29+X47</f>
        <v>0</v>
      </c>
      <c r="Y62" s="252"/>
      <c r="Z62" s="247" t="s">
        <v>180</v>
      </c>
      <c r="AA62" s="252"/>
      <c r="AB62" s="253">
        <f>AB29+AB47</f>
        <v>0</v>
      </c>
      <c r="AC62" s="174"/>
      <c r="AD62" s="145"/>
      <c r="AE62" s="133"/>
      <c r="AF62" s="133"/>
      <c r="AG62" s="133"/>
      <c r="AH62" s="134"/>
      <c r="AI62" s="133"/>
    </row>
    <row r="63" spans="2:35" ht="15" customHeight="1">
      <c r="B63" s="140"/>
      <c r="C63" s="154"/>
      <c r="D63" s="142"/>
      <c r="E63" s="142"/>
      <c r="F63" s="247" t="s">
        <v>177</v>
      </c>
      <c r="G63" s="141"/>
      <c r="H63" s="254">
        <f>SUM(H51:H56)</f>
        <v>0</v>
      </c>
      <c r="I63" s="141"/>
      <c r="J63" s="247" t="s">
        <v>177</v>
      </c>
      <c r="K63" s="141"/>
      <c r="L63" s="254">
        <f>SUM(L51:L56)</f>
        <v>0</v>
      </c>
      <c r="M63" s="141"/>
      <c r="N63" s="247" t="s">
        <v>177</v>
      </c>
      <c r="O63" s="141"/>
      <c r="P63" s="254">
        <f>SUM(P51:P56)</f>
        <v>0</v>
      </c>
      <c r="Q63" s="141"/>
      <c r="R63" s="247" t="s">
        <v>177</v>
      </c>
      <c r="S63" s="141"/>
      <c r="T63" s="254">
        <f>SUM(T51:T56)</f>
        <v>0</v>
      </c>
      <c r="U63" s="141"/>
      <c r="V63" s="247" t="s">
        <v>177</v>
      </c>
      <c r="W63" s="141"/>
      <c r="X63" s="254">
        <f>SUM(X51:X56)</f>
        <v>0</v>
      </c>
      <c r="Y63" s="141"/>
      <c r="Z63" s="247" t="s">
        <v>177</v>
      </c>
      <c r="AA63" s="141"/>
      <c r="AB63" s="254">
        <f>SUM(AB51:AB56)</f>
        <v>0</v>
      </c>
      <c r="AC63" s="174"/>
      <c r="AD63" s="145"/>
      <c r="AE63" s="133"/>
      <c r="AF63" s="133"/>
      <c r="AG63" s="133"/>
      <c r="AH63" s="133"/>
      <c r="AI63" s="133"/>
    </row>
    <row r="64" spans="2:35" ht="15" customHeight="1">
      <c r="B64" s="140"/>
      <c r="C64" s="154"/>
      <c r="D64" s="142"/>
      <c r="E64" s="142"/>
      <c r="F64" s="247" t="s">
        <v>181</v>
      </c>
      <c r="G64" s="141"/>
      <c r="H64" s="254">
        <f>H62+H63</f>
        <v>0</v>
      </c>
      <c r="I64" s="141"/>
      <c r="J64" s="247" t="s">
        <v>181</v>
      </c>
      <c r="K64" s="141"/>
      <c r="L64" s="254">
        <f>L62+L63</f>
        <v>0</v>
      </c>
      <c r="M64" s="141"/>
      <c r="N64" s="247" t="s">
        <v>181</v>
      </c>
      <c r="O64" s="141"/>
      <c r="P64" s="254">
        <f>P62+P63</f>
        <v>0</v>
      </c>
      <c r="Q64" s="141"/>
      <c r="R64" s="247" t="s">
        <v>181</v>
      </c>
      <c r="S64" s="141"/>
      <c r="T64" s="254">
        <f>T62+T63</f>
        <v>0</v>
      </c>
      <c r="U64" s="141"/>
      <c r="V64" s="247" t="s">
        <v>181</v>
      </c>
      <c r="W64" s="141"/>
      <c r="X64" s="254">
        <f>X62+X63</f>
        <v>0</v>
      </c>
      <c r="Y64" s="141"/>
      <c r="Z64" s="247" t="s">
        <v>181</v>
      </c>
      <c r="AA64" s="141"/>
      <c r="AB64" s="254">
        <f>AB62+AB63</f>
        <v>0</v>
      </c>
      <c r="AC64" s="174"/>
      <c r="AD64" s="145"/>
      <c r="AE64" s="133"/>
      <c r="AF64" s="133"/>
      <c r="AG64" s="133"/>
      <c r="AH64" s="133"/>
      <c r="AI64" s="133"/>
    </row>
    <row r="65" spans="2:35" ht="15" customHeight="1">
      <c r="B65" s="140"/>
      <c r="C65" s="154"/>
      <c r="D65" s="141"/>
      <c r="E65" s="142"/>
      <c r="F65" s="247" t="s">
        <v>123</v>
      </c>
      <c r="G65" s="194"/>
      <c r="H65" s="204" t="s">
        <v>182</v>
      </c>
      <c r="I65" s="194"/>
      <c r="J65" s="247" t="s">
        <v>123</v>
      </c>
      <c r="K65" s="194"/>
      <c r="L65" s="204">
        <f>_xlfn.IFERROR((ROUND('2. Enrollment Projections'!E27/(J29),0)&amp;":1"),"")</f>
      </c>
      <c r="M65" s="194"/>
      <c r="N65" s="247" t="s">
        <v>123</v>
      </c>
      <c r="O65" s="194"/>
      <c r="P65" s="204">
        <f>_xlfn.IFERROR((ROUND('2. Enrollment Projections'!F27/(N29),0)&amp;":1"),"")</f>
      </c>
      <c r="Q65" s="194"/>
      <c r="R65" s="247" t="s">
        <v>123</v>
      </c>
      <c r="S65" s="194"/>
      <c r="T65" s="204">
        <f>_xlfn.IFERROR((ROUND('2. Enrollment Projections'!G27/(R29),0)&amp;":1"),"")</f>
      </c>
      <c r="U65" s="194"/>
      <c r="V65" s="247" t="s">
        <v>123</v>
      </c>
      <c r="W65" s="194"/>
      <c r="X65" s="204">
        <f>_xlfn.IFERROR((ROUND('2. Enrollment Projections'!H27/(V29),0)&amp;":1"),"")</f>
      </c>
      <c r="Y65" s="194"/>
      <c r="Z65" s="247" t="s">
        <v>123</v>
      </c>
      <c r="AA65" s="194"/>
      <c r="AB65" s="204">
        <f>_xlfn.IFERROR((ROUND('2. Enrollment Projections'!I27/(Z29),0)&amp;":1"),"")</f>
      </c>
      <c r="AC65" s="174"/>
      <c r="AD65" s="145"/>
      <c r="AE65" s="133"/>
      <c r="AF65" s="133"/>
      <c r="AG65" s="133"/>
      <c r="AH65" s="133"/>
      <c r="AI65" s="133"/>
    </row>
    <row r="66" spans="2:35" ht="15" customHeight="1">
      <c r="B66" s="140"/>
      <c r="C66" s="154"/>
      <c r="D66" s="141"/>
      <c r="E66" s="142"/>
      <c r="F66" s="255" t="s">
        <v>124</v>
      </c>
      <c r="G66" s="256"/>
      <c r="H66" s="257" t="s">
        <v>182</v>
      </c>
      <c r="I66" s="194"/>
      <c r="J66" s="255" t="s">
        <v>124</v>
      </c>
      <c r="K66" s="256"/>
      <c r="L66" s="257">
        <f>_xlfn.IFERROR((ROUND('2. Enrollment Projections'!E27/(J47),0)&amp;":1"),"")</f>
      </c>
      <c r="M66" s="194"/>
      <c r="N66" s="255" t="s">
        <v>124</v>
      </c>
      <c r="O66" s="256"/>
      <c r="P66" s="257">
        <f>_xlfn.IFERROR((ROUND('2. Enrollment Projections'!F27/(N47),0)&amp;":1"),"")</f>
      </c>
      <c r="Q66" s="194"/>
      <c r="R66" s="255" t="s">
        <v>124</v>
      </c>
      <c r="S66" s="256"/>
      <c r="T66" s="257">
        <f>_xlfn.IFERROR((ROUND('2. Enrollment Projections'!G27/(R47),0)&amp;":1"),"")</f>
      </c>
      <c r="U66" s="194"/>
      <c r="V66" s="255" t="s">
        <v>124</v>
      </c>
      <c r="W66" s="256"/>
      <c r="X66" s="257">
        <f>_xlfn.IFERROR((ROUND('2. Enrollment Projections'!H27/(V47),0)&amp;":1"),"")</f>
      </c>
      <c r="Y66" s="194"/>
      <c r="Z66" s="255" t="s">
        <v>124</v>
      </c>
      <c r="AA66" s="256"/>
      <c r="AB66" s="257">
        <f>_xlfn.IFERROR((ROUND('2. Enrollment Projections'!I27/(Z47),0)&amp;":1"),"")</f>
      </c>
      <c r="AC66" s="174"/>
      <c r="AD66" s="145"/>
      <c r="AE66" s="139"/>
      <c r="AF66" s="139"/>
      <c r="AG66" s="139"/>
      <c r="AH66" s="139"/>
      <c r="AI66" s="139"/>
    </row>
    <row r="67" spans="2:30" s="134" customFormat="1" ht="15" customHeight="1">
      <c r="B67" s="140"/>
      <c r="C67" s="228"/>
      <c r="D67" s="258"/>
      <c r="E67" s="258"/>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5"/>
      <c r="AD67" s="145"/>
    </row>
    <row r="68" spans="2:30" s="134" customFormat="1" ht="15" customHeight="1">
      <c r="B68" s="140"/>
      <c r="C68" s="141"/>
      <c r="D68" s="453"/>
      <c r="E68" s="453"/>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5"/>
    </row>
    <row r="69" spans="2:30" s="134" customFormat="1" ht="15" customHeight="1">
      <c r="B69" s="140"/>
      <c r="C69" s="496" t="s">
        <v>525</v>
      </c>
      <c r="D69" s="497"/>
      <c r="E69" s="497"/>
      <c r="F69" s="497"/>
      <c r="G69" s="497"/>
      <c r="H69" s="497"/>
      <c r="I69" s="497"/>
      <c r="J69" s="497"/>
      <c r="K69" s="497"/>
      <c r="L69" s="497"/>
      <c r="M69" s="497"/>
      <c r="N69" s="497"/>
      <c r="O69" s="497"/>
      <c r="P69" s="497"/>
      <c r="Q69" s="497"/>
      <c r="R69" s="498"/>
      <c r="S69" s="141"/>
      <c r="T69" s="141"/>
      <c r="U69" s="141"/>
      <c r="V69" s="141"/>
      <c r="W69" s="141"/>
      <c r="X69" s="141"/>
      <c r="Y69" s="141"/>
      <c r="Z69" s="141"/>
      <c r="AA69" s="141"/>
      <c r="AB69" s="141"/>
      <c r="AC69" s="141"/>
      <c r="AD69" s="145"/>
    </row>
    <row r="70" spans="2:30" s="134" customFormat="1" ht="15" customHeight="1">
      <c r="B70" s="140"/>
      <c r="C70" s="478" t="s">
        <v>560</v>
      </c>
      <c r="D70" s="479"/>
      <c r="E70" s="479"/>
      <c r="F70" s="479"/>
      <c r="G70" s="479"/>
      <c r="H70" s="479"/>
      <c r="I70" s="479"/>
      <c r="J70" s="479"/>
      <c r="K70" s="479"/>
      <c r="L70" s="479"/>
      <c r="M70" s="479"/>
      <c r="N70" s="479"/>
      <c r="O70" s="479"/>
      <c r="P70" s="479"/>
      <c r="Q70" s="479"/>
      <c r="R70" s="480"/>
      <c r="S70" s="141"/>
      <c r="T70" s="141"/>
      <c r="U70" s="141"/>
      <c r="V70" s="141"/>
      <c r="W70" s="141"/>
      <c r="X70" s="141"/>
      <c r="Y70" s="141"/>
      <c r="Z70" s="141"/>
      <c r="AA70" s="141"/>
      <c r="AB70" s="141"/>
      <c r="AC70" s="141"/>
      <c r="AD70" s="145"/>
    </row>
    <row r="71" spans="2:30" s="134" customFormat="1" ht="15" customHeight="1">
      <c r="B71" s="140"/>
      <c r="C71" s="481"/>
      <c r="D71" s="479"/>
      <c r="E71" s="479"/>
      <c r="F71" s="479"/>
      <c r="G71" s="479"/>
      <c r="H71" s="479"/>
      <c r="I71" s="479"/>
      <c r="J71" s="479"/>
      <c r="K71" s="479"/>
      <c r="L71" s="479"/>
      <c r="M71" s="479"/>
      <c r="N71" s="479"/>
      <c r="O71" s="479"/>
      <c r="P71" s="479"/>
      <c r="Q71" s="479"/>
      <c r="R71" s="480"/>
      <c r="S71" s="141"/>
      <c r="T71" s="141"/>
      <c r="U71" s="141"/>
      <c r="V71" s="141"/>
      <c r="W71" s="141"/>
      <c r="X71" s="141"/>
      <c r="Y71" s="141"/>
      <c r="Z71" s="141"/>
      <c r="AA71" s="141"/>
      <c r="AB71" s="141"/>
      <c r="AC71" s="141"/>
      <c r="AD71" s="145"/>
    </row>
    <row r="72" spans="2:30" s="134" customFormat="1" ht="15" customHeight="1">
      <c r="B72" s="140"/>
      <c r="C72" s="481"/>
      <c r="D72" s="479"/>
      <c r="E72" s="479"/>
      <c r="F72" s="479"/>
      <c r="G72" s="479"/>
      <c r="H72" s="479"/>
      <c r="I72" s="479"/>
      <c r="J72" s="479"/>
      <c r="K72" s="479"/>
      <c r="L72" s="479"/>
      <c r="M72" s="479"/>
      <c r="N72" s="479"/>
      <c r="O72" s="479"/>
      <c r="P72" s="479"/>
      <c r="Q72" s="479"/>
      <c r="R72" s="480"/>
      <c r="S72" s="141"/>
      <c r="T72" s="141"/>
      <c r="U72" s="141"/>
      <c r="V72" s="141"/>
      <c r="W72" s="141"/>
      <c r="X72" s="141"/>
      <c r="Y72" s="141"/>
      <c r="Z72" s="141"/>
      <c r="AA72" s="141"/>
      <c r="AB72" s="141"/>
      <c r="AC72" s="141"/>
      <c r="AD72" s="145"/>
    </row>
    <row r="73" spans="2:30" s="134" customFormat="1" ht="15" customHeight="1">
      <c r="B73" s="140"/>
      <c r="C73" s="481"/>
      <c r="D73" s="479"/>
      <c r="E73" s="479"/>
      <c r="F73" s="479"/>
      <c r="G73" s="479"/>
      <c r="H73" s="479"/>
      <c r="I73" s="479"/>
      <c r="J73" s="479"/>
      <c r="K73" s="479"/>
      <c r="L73" s="479"/>
      <c r="M73" s="479"/>
      <c r="N73" s="479"/>
      <c r="O73" s="479"/>
      <c r="P73" s="479"/>
      <c r="Q73" s="479"/>
      <c r="R73" s="480"/>
      <c r="S73" s="141"/>
      <c r="T73" s="141"/>
      <c r="U73" s="141"/>
      <c r="V73" s="141"/>
      <c r="W73" s="141"/>
      <c r="X73" s="141"/>
      <c r="Y73" s="141"/>
      <c r="Z73" s="141"/>
      <c r="AA73" s="141"/>
      <c r="AB73" s="141"/>
      <c r="AC73" s="141"/>
      <c r="AD73" s="145"/>
    </row>
    <row r="74" spans="2:30" s="134" customFormat="1" ht="15" customHeight="1">
      <c r="B74" s="140"/>
      <c r="C74" s="481"/>
      <c r="D74" s="479"/>
      <c r="E74" s="479"/>
      <c r="F74" s="479"/>
      <c r="G74" s="479"/>
      <c r="H74" s="479"/>
      <c r="I74" s="479"/>
      <c r="J74" s="479"/>
      <c r="K74" s="479"/>
      <c r="L74" s="479"/>
      <c r="M74" s="479"/>
      <c r="N74" s="479"/>
      <c r="O74" s="479"/>
      <c r="P74" s="479"/>
      <c r="Q74" s="479"/>
      <c r="R74" s="480"/>
      <c r="S74" s="141"/>
      <c r="T74" s="141"/>
      <c r="U74" s="141"/>
      <c r="V74" s="141"/>
      <c r="W74" s="141"/>
      <c r="X74" s="141"/>
      <c r="Y74" s="141"/>
      <c r="Z74" s="141"/>
      <c r="AA74" s="141"/>
      <c r="AB74" s="141"/>
      <c r="AC74" s="141"/>
      <c r="AD74" s="145"/>
    </row>
    <row r="75" spans="2:30" s="134" customFormat="1" ht="15" customHeight="1">
      <c r="B75" s="140"/>
      <c r="C75" s="481"/>
      <c r="D75" s="479"/>
      <c r="E75" s="479"/>
      <c r="F75" s="479"/>
      <c r="G75" s="479"/>
      <c r="H75" s="479"/>
      <c r="I75" s="479"/>
      <c r="J75" s="479"/>
      <c r="K75" s="479"/>
      <c r="L75" s="479"/>
      <c r="M75" s="479"/>
      <c r="N75" s="479"/>
      <c r="O75" s="479"/>
      <c r="P75" s="479"/>
      <c r="Q75" s="479"/>
      <c r="R75" s="480"/>
      <c r="S75" s="141"/>
      <c r="T75" s="141"/>
      <c r="U75" s="141"/>
      <c r="V75" s="141"/>
      <c r="W75" s="141"/>
      <c r="X75" s="141"/>
      <c r="Y75" s="141"/>
      <c r="Z75" s="141"/>
      <c r="AA75" s="141"/>
      <c r="AB75" s="141"/>
      <c r="AC75" s="141"/>
      <c r="AD75" s="145"/>
    </row>
    <row r="76" spans="2:30" s="134" customFormat="1" ht="15" customHeight="1">
      <c r="B76" s="140"/>
      <c r="C76" s="481"/>
      <c r="D76" s="479"/>
      <c r="E76" s="479"/>
      <c r="F76" s="479"/>
      <c r="G76" s="479"/>
      <c r="H76" s="479"/>
      <c r="I76" s="479"/>
      <c r="J76" s="479"/>
      <c r="K76" s="479"/>
      <c r="L76" s="479"/>
      <c r="M76" s="479"/>
      <c r="N76" s="479"/>
      <c r="O76" s="479"/>
      <c r="P76" s="479"/>
      <c r="Q76" s="479"/>
      <c r="R76" s="480"/>
      <c r="S76" s="141"/>
      <c r="T76" s="141"/>
      <c r="U76" s="141"/>
      <c r="V76" s="141"/>
      <c r="W76" s="141"/>
      <c r="X76" s="141"/>
      <c r="Y76" s="141"/>
      <c r="Z76" s="141"/>
      <c r="AA76" s="141"/>
      <c r="AB76" s="141"/>
      <c r="AC76" s="141"/>
      <c r="AD76" s="145"/>
    </row>
    <row r="77" spans="2:30" s="134" customFormat="1" ht="15" customHeight="1">
      <c r="B77" s="140"/>
      <c r="C77" s="481"/>
      <c r="D77" s="479"/>
      <c r="E77" s="479"/>
      <c r="F77" s="479"/>
      <c r="G77" s="479"/>
      <c r="H77" s="479"/>
      <c r="I77" s="479"/>
      <c r="J77" s="479"/>
      <c r="K77" s="479"/>
      <c r="L77" s="479"/>
      <c r="M77" s="479"/>
      <c r="N77" s="479"/>
      <c r="O77" s="479"/>
      <c r="P77" s="479"/>
      <c r="Q77" s="479"/>
      <c r="R77" s="480"/>
      <c r="S77" s="141"/>
      <c r="T77" s="141"/>
      <c r="U77" s="141"/>
      <c r="V77" s="141"/>
      <c r="W77" s="141"/>
      <c r="X77" s="141"/>
      <c r="Y77" s="141"/>
      <c r="Z77" s="141"/>
      <c r="AA77" s="141"/>
      <c r="AB77" s="141"/>
      <c r="AC77" s="141"/>
      <c r="AD77" s="145"/>
    </row>
    <row r="78" spans="2:30" s="134" customFormat="1" ht="15" customHeight="1">
      <c r="B78" s="140"/>
      <c r="C78" s="481"/>
      <c r="D78" s="479"/>
      <c r="E78" s="479"/>
      <c r="F78" s="479"/>
      <c r="G78" s="479"/>
      <c r="H78" s="479"/>
      <c r="I78" s="479"/>
      <c r="J78" s="479"/>
      <c r="K78" s="479"/>
      <c r="L78" s="479"/>
      <c r="M78" s="479"/>
      <c r="N78" s="479"/>
      <c r="O78" s="479"/>
      <c r="P78" s="479"/>
      <c r="Q78" s="479"/>
      <c r="R78" s="480"/>
      <c r="S78" s="141"/>
      <c r="T78" s="141"/>
      <c r="U78" s="141"/>
      <c r="V78" s="141"/>
      <c r="W78" s="141"/>
      <c r="X78" s="141"/>
      <c r="Y78" s="141"/>
      <c r="Z78" s="141"/>
      <c r="AA78" s="141"/>
      <c r="AB78" s="141"/>
      <c r="AC78" s="141"/>
      <c r="AD78" s="145"/>
    </row>
    <row r="79" spans="2:30" s="134" customFormat="1" ht="15" customHeight="1">
      <c r="B79" s="140"/>
      <c r="C79" s="481"/>
      <c r="D79" s="479"/>
      <c r="E79" s="479"/>
      <c r="F79" s="479"/>
      <c r="G79" s="479"/>
      <c r="H79" s="479"/>
      <c r="I79" s="479"/>
      <c r="J79" s="479"/>
      <c r="K79" s="479"/>
      <c r="L79" s="479"/>
      <c r="M79" s="479"/>
      <c r="N79" s="479"/>
      <c r="O79" s="479"/>
      <c r="P79" s="479"/>
      <c r="Q79" s="479"/>
      <c r="R79" s="480"/>
      <c r="S79" s="141"/>
      <c r="T79" s="141"/>
      <c r="U79" s="141"/>
      <c r="V79" s="141"/>
      <c r="W79" s="141"/>
      <c r="X79" s="141"/>
      <c r="Y79" s="141"/>
      <c r="Z79" s="141"/>
      <c r="AA79" s="141"/>
      <c r="AB79" s="141"/>
      <c r="AC79" s="141"/>
      <c r="AD79" s="145"/>
    </row>
    <row r="80" spans="2:30" s="134" customFormat="1" ht="15" customHeight="1">
      <c r="B80" s="140"/>
      <c r="C80" s="481"/>
      <c r="D80" s="479"/>
      <c r="E80" s="479"/>
      <c r="F80" s="479"/>
      <c r="G80" s="479"/>
      <c r="H80" s="479"/>
      <c r="I80" s="479"/>
      <c r="J80" s="479"/>
      <c r="K80" s="479"/>
      <c r="L80" s="479"/>
      <c r="M80" s="479"/>
      <c r="N80" s="479"/>
      <c r="O80" s="479"/>
      <c r="P80" s="479"/>
      <c r="Q80" s="479"/>
      <c r="R80" s="480"/>
      <c r="S80" s="141"/>
      <c r="T80" s="141"/>
      <c r="U80" s="141"/>
      <c r="V80" s="141"/>
      <c r="W80" s="141"/>
      <c r="X80" s="141"/>
      <c r="Y80" s="141"/>
      <c r="Z80" s="141"/>
      <c r="AA80" s="141"/>
      <c r="AB80" s="141"/>
      <c r="AC80" s="141"/>
      <c r="AD80" s="145"/>
    </row>
    <row r="81" spans="2:30" s="134" customFormat="1" ht="15" customHeight="1">
      <c r="B81" s="140"/>
      <c r="C81" s="482"/>
      <c r="D81" s="483"/>
      <c r="E81" s="483"/>
      <c r="F81" s="483"/>
      <c r="G81" s="483"/>
      <c r="H81" s="483"/>
      <c r="I81" s="483"/>
      <c r="J81" s="483"/>
      <c r="K81" s="483"/>
      <c r="L81" s="483"/>
      <c r="M81" s="483"/>
      <c r="N81" s="483"/>
      <c r="O81" s="483"/>
      <c r="P81" s="483"/>
      <c r="Q81" s="483"/>
      <c r="R81" s="484"/>
      <c r="S81" s="141"/>
      <c r="T81" s="141"/>
      <c r="U81" s="141"/>
      <c r="V81" s="141"/>
      <c r="W81" s="141"/>
      <c r="X81" s="141"/>
      <c r="Y81" s="141"/>
      <c r="Z81" s="141"/>
      <c r="AA81" s="141"/>
      <c r="AB81" s="141"/>
      <c r="AC81" s="141"/>
      <c r="AD81" s="145"/>
    </row>
    <row r="82" spans="2:30" ht="13.5" thickBot="1">
      <c r="B82" s="259"/>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1"/>
    </row>
    <row r="83" spans="2:20" ht="12.75">
      <c r="B83" s="133"/>
      <c r="C83" s="133"/>
      <c r="D83" s="133"/>
      <c r="F83" s="133"/>
      <c r="G83" s="133"/>
      <c r="H83" s="133"/>
      <c r="J83" s="133"/>
      <c r="K83" s="133"/>
      <c r="L83" s="133"/>
      <c r="N83" s="133"/>
      <c r="O83" s="133"/>
      <c r="P83" s="133"/>
      <c r="R83" s="133"/>
      <c r="S83" s="133"/>
      <c r="T83" s="133"/>
    </row>
    <row r="84" spans="2:20" ht="12.75">
      <c r="B84" s="133"/>
      <c r="C84" s="133"/>
      <c r="D84" s="133"/>
      <c r="F84" s="81"/>
      <c r="G84" s="133"/>
      <c r="H84" s="133"/>
      <c r="J84" s="133"/>
      <c r="K84" s="133"/>
      <c r="L84" s="133"/>
      <c r="N84" s="133"/>
      <c r="O84" s="133"/>
      <c r="P84" s="133"/>
      <c r="R84" s="133"/>
      <c r="S84" s="133"/>
      <c r="T84" s="133"/>
    </row>
    <row r="85" spans="2:20" ht="12.75">
      <c r="B85" s="133"/>
      <c r="C85" s="133"/>
      <c r="D85" s="133"/>
      <c r="F85" s="81"/>
      <c r="G85" s="262"/>
      <c r="H85" s="133"/>
      <c r="J85" s="133"/>
      <c r="K85" s="133"/>
      <c r="L85" s="133"/>
      <c r="N85" s="133"/>
      <c r="O85" s="133"/>
      <c r="P85" s="133"/>
      <c r="R85" s="133"/>
      <c r="S85" s="133"/>
      <c r="T85" s="133"/>
    </row>
    <row r="86" spans="2:20" ht="12.75">
      <c r="B86" s="133"/>
      <c r="C86" s="133"/>
      <c r="D86" s="133"/>
      <c r="F86" s="133"/>
      <c r="G86" s="133"/>
      <c r="H86" s="133"/>
      <c r="J86" s="133"/>
      <c r="K86" s="133"/>
      <c r="L86" s="133"/>
      <c r="N86" s="133"/>
      <c r="O86" s="133"/>
      <c r="P86" s="133"/>
      <c r="R86" s="133"/>
      <c r="S86" s="133"/>
      <c r="T86" s="133"/>
    </row>
    <row r="87" spans="2:20" ht="12.75">
      <c r="B87" s="133"/>
      <c r="C87" s="133"/>
      <c r="D87" s="133"/>
      <c r="F87" s="133"/>
      <c r="G87" s="133"/>
      <c r="H87" s="133"/>
      <c r="J87" s="133"/>
      <c r="K87" s="133"/>
      <c r="L87" s="133"/>
      <c r="N87" s="133"/>
      <c r="O87" s="133"/>
      <c r="P87" s="133"/>
      <c r="R87" s="133"/>
      <c r="S87" s="133"/>
      <c r="T87" s="133"/>
    </row>
    <row r="88" spans="2:20" ht="12.75">
      <c r="B88" s="133"/>
      <c r="C88" s="133"/>
      <c r="D88" s="133"/>
      <c r="F88" s="133"/>
      <c r="G88" s="454"/>
      <c r="H88" s="133"/>
      <c r="J88" s="133"/>
      <c r="K88" s="133"/>
      <c r="L88" s="133"/>
      <c r="N88" s="133"/>
      <c r="O88" s="133"/>
      <c r="P88" s="133"/>
      <c r="R88" s="133"/>
      <c r="S88" s="133"/>
      <c r="T88" s="133"/>
    </row>
    <row r="89" spans="2:20" ht="12.75">
      <c r="B89" s="133"/>
      <c r="C89" s="133"/>
      <c r="D89" s="133"/>
      <c r="F89" s="133"/>
      <c r="G89" s="133"/>
      <c r="H89" s="133"/>
      <c r="J89" s="133"/>
      <c r="K89" s="133"/>
      <c r="L89" s="133"/>
      <c r="N89" s="133"/>
      <c r="O89" s="133"/>
      <c r="P89" s="133"/>
      <c r="R89" s="133"/>
      <c r="S89" s="133"/>
      <c r="T89" s="133"/>
    </row>
    <row r="90" spans="2:20" ht="12.75">
      <c r="B90" s="133"/>
      <c r="C90" s="133"/>
      <c r="D90" s="133"/>
      <c r="F90" s="133"/>
      <c r="G90" s="133"/>
      <c r="H90" s="133"/>
      <c r="J90" s="133"/>
      <c r="K90" s="133"/>
      <c r="L90" s="133"/>
      <c r="N90" s="133"/>
      <c r="O90" s="133"/>
      <c r="P90" s="133"/>
      <c r="R90" s="133"/>
      <c r="S90" s="133"/>
      <c r="T90" s="133"/>
    </row>
    <row r="91" spans="2:20" ht="12.75">
      <c r="B91" s="133"/>
      <c r="C91" s="133"/>
      <c r="D91" s="133"/>
      <c r="F91" s="133"/>
      <c r="G91" s="133"/>
      <c r="H91" s="133"/>
      <c r="J91" s="133"/>
      <c r="K91" s="133"/>
      <c r="L91" s="133"/>
      <c r="N91" s="133"/>
      <c r="O91" s="133"/>
      <c r="P91" s="133"/>
      <c r="R91" s="133"/>
      <c r="S91" s="133"/>
      <c r="T91" s="133"/>
    </row>
    <row r="92" spans="2:20" ht="12.75">
      <c r="B92" s="133"/>
      <c r="C92" s="133"/>
      <c r="D92" s="133"/>
      <c r="F92" s="133"/>
      <c r="G92" s="133"/>
      <c r="H92" s="133"/>
      <c r="J92" s="133"/>
      <c r="K92" s="133"/>
      <c r="L92" s="133"/>
      <c r="N92" s="133"/>
      <c r="O92" s="133"/>
      <c r="P92" s="133"/>
      <c r="R92" s="133"/>
      <c r="S92" s="133"/>
      <c r="T92" s="133"/>
    </row>
    <row r="93" spans="2:20" ht="12.75">
      <c r="B93" s="133"/>
      <c r="C93" s="133"/>
      <c r="D93" s="133"/>
      <c r="F93" s="133"/>
      <c r="G93" s="133"/>
      <c r="H93" s="133"/>
      <c r="J93" s="133"/>
      <c r="K93" s="133"/>
      <c r="L93" s="133"/>
      <c r="N93" s="133"/>
      <c r="O93" s="133"/>
      <c r="P93" s="133"/>
      <c r="R93" s="133"/>
      <c r="S93" s="133"/>
      <c r="T93" s="133"/>
    </row>
    <row r="94" spans="2:20" ht="12.75">
      <c r="B94" s="133"/>
      <c r="C94" s="133"/>
      <c r="D94" s="133"/>
      <c r="F94" s="133"/>
      <c r="G94" s="133"/>
      <c r="H94" s="133"/>
      <c r="J94" s="133"/>
      <c r="K94" s="133"/>
      <c r="L94" s="133"/>
      <c r="N94" s="133"/>
      <c r="O94" s="133"/>
      <c r="P94" s="133"/>
      <c r="R94" s="133"/>
      <c r="S94" s="133"/>
      <c r="T94" s="133"/>
    </row>
    <row r="95" spans="2:20" ht="12.75">
      <c r="B95" s="133"/>
      <c r="C95" s="133"/>
      <c r="D95" s="133"/>
      <c r="F95" s="133"/>
      <c r="G95" s="133"/>
      <c r="H95" s="133"/>
      <c r="J95" s="133"/>
      <c r="K95" s="133"/>
      <c r="L95" s="133"/>
      <c r="N95" s="133"/>
      <c r="O95" s="133"/>
      <c r="P95" s="133"/>
      <c r="R95" s="133"/>
      <c r="S95" s="133"/>
      <c r="T95" s="133"/>
    </row>
    <row r="96" spans="2:20" ht="12.75">
      <c r="B96" s="133"/>
      <c r="C96" s="133"/>
      <c r="D96" s="133"/>
      <c r="F96" s="133"/>
      <c r="G96" s="133"/>
      <c r="H96" s="133"/>
      <c r="J96" s="133"/>
      <c r="K96" s="133"/>
      <c r="L96" s="133"/>
      <c r="N96" s="133"/>
      <c r="O96" s="133"/>
      <c r="P96" s="133"/>
      <c r="R96" s="133"/>
      <c r="S96" s="133"/>
      <c r="T96" s="133"/>
    </row>
    <row r="97" spans="2:20" ht="12.75">
      <c r="B97" s="133"/>
      <c r="C97" s="133"/>
      <c r="D97" s="133"/>
      <c r="F97" s="133"/>
      <c r="G97" s="133"/>
      <c r="H97" s="133"/>
      <c r="J97" s="133"/>
      <c r="K97" s="133"/>
      <c r="L97" s="133"/>
      <c r="N97" s="133"/>
      <c r="O97" s="133"/>
      <c r="P97" s="133"/>
      <c r="R97" s="133"/>
      <c r="S97" s="133"/>
      <c r="T97" s="133"/>
    </row>
    <row r="98" spans="2:20" ht="12.75">
      <c r="B98" s="133"/>
      <c r="C98" s="133"/>
      <c r="D98" s="133"/>
      <c r="F98" s="133"/>
      <c r="G98" s="133"/>
      <c r="H98" s="133"/>
      <c r="J98" s="133"/>
      <c r="K98" s="133"/>
      <c r="L98" s="133"/>
      <c r="N98" s="133"/>
      <c r="O98" s="133"/>
      <c r="P98" s="133"/>
      <c r="R98" s="133"/>
      <c r="S98" s="133"/>
      <c r="T98" s="133"/>
    </row>
    <row r="99" spans="2:20" ht="12.75">
      <c r="B99" s="133"/>
      <c r="C99" s="133"/>
      <c r="D99" s="133"/>
      <c r="F99" s="133"/>
      <c r="G99" s="133"/>
      <c r="H99" s="133"/>
      <c r="J99" s="133"/>
      <c r="K99" s="133"/>
      <c r="L99" s="133"/>
      <c r="N99" s="133"/>
      <c r="O99" s="133"/>
      <c r="P99" s="133"/>
      <c r="R99" s="133"/>
      <c r="S99" s="133"/>
      <c r="T99" s="133"/>
    </row>
    <row r="100" spans="2:20" ht="12.75">
      <c r="B100" s="133"/>
      <c r="C100" s="133"/>
      <c r="D100" s="133"/>
      <c r="F100" s="133"/>
      <c r="G100" s="133"/>
      <c r="H100" s="133"/>
      <c r="J100" s="133"/>
      <c r="K100" s="133"/>
      <c r="L100" s="133"/>
      <c r="N100" s="133"/>
      <c r="O100" s="133"/>
      <c r="P100" s="133"/>
      <c r="R100" s="133"/>
      <c r="S100" s="133"/>
      <c r="T100" s="133"/>
    </row>
    <row r="101" spans="2:20" ht="12.75">
      <c r="B101" s="133"/>
      <c r="C101" s="133"/>
      <c r="D101" s="133"/>
      <c r="F101" s="133"/>
      <c r="G101" s="133"/>
      <c r="H101" s="133"/>
      <c r="J101" s="133"/>
      <c r="K101" s="133"/>
      <c r="L101" s="133"/>
      <c r="N101" s="133"/>
      <c r="O101" s="133"/>
      <c r="P101" s="133"/>
      <c r="R101" s="133"/>
      <c r="S101" s="133"/>
      <c r="T101" s="133"/>
    </row>
    <row r="102" spans="2:20" ht="12.75">
      <c r="B102" s="133"/>
      <c r="C102" s="133"/>
      <c r="D102" s="133"/>
      <c r="F102" s="133"/>
      <c r="G102" s="133"/>
      <c r="H102" s="133"/>
      <c r="J102" s="133"/>
      <c r="K102" s="133"/>
      <c r="L102" s="133"/>
      <c r="N102" s="133"/>
      <c r="O102" s="133"/>
      <c r="P102" s="133"/>
      <c r="R102" s="133"/>
      <c r="S102" s="133"/>
      <c r="T102" s="133"/>
    </row>
    <row r="103" spans="2:20" ht="12.75">
      <c r="B103" s="133"/>
      <c r="C103" s="133"/>
      <c r="D103" s="133"/>
      <c r="F103" s="133"/>
      <c r="G103" s="133"/>
      <c r="H103" s="133"/>
      <c r="J103" s="133"/>
      <c r="K103" s="133"/>
      <c r="L103" s="133"/>
      <c r="N103" s="133"/>
      <c r="O103" s="133"/>
      <c r="P103" s="133"/>
      <c r="R103" s="133"/>
      <c r="S103" s="133"/>
      <c r="T103" s="133"/>
    </row>
    <row r="104" spans="2:20" ht="12.75">
      <c r="B104" s="133"/>
      <c r="C104" s="133"/>
      <c r="D104" s="133"/>
      <c r="F104" s="133"/>
      <c r="G104" s="133"/>
      <c r="H104" s="133"/>
      <c r="J104" s="133"/>
      <c r="K104" s="133"/>
      <c r="L104" s="133"/>
      <c r="N104" s="133"/>
      <c r="O104" s="133"/>
      <c r="P104" s="133"/>
      <c r="R104" s="133"/>
      <c r="S104" s="133"/>
      <c r="T104" s="133"/>
    </row>
    <row r="105" spans="2:20" ht="12.75">
      <c r="B105" s="133"/>
      <c r="C105" s="133"/>
      <c r="D105" s="133"/>
      <c r="F105" s="133"/>
      <c r="G105" s="133"/>
      <c r="H105" s="133"/>
      <c r="J105" s="133"/>
      <c r="K105" s="133"/>
      <c r="L105" s="133"/>
      <c r="N105" s="133"/>
      <c r="O105" s="133"/>
      <c r="P105" s="133"/>
      <c r="R105" s="133"/>
      <c r="S105" s="133"/>
      <c r="T105" s="133"/>
    </row>
    <row r="106" spans="2:20" ht="12.75">
      <c r="B106" s="133"/>
      <c r="C106" s="133"/>
      <c r="D106" s="133"/>
      <c r="F106" s="133"/>
      <c r="G106" s="133"/>
      <c r="H106" s="133"/>
      <c r="J106" s="133"/>
      <c r="K106" s="133"/>
      <c r="L106" s="133"/>
      <c r="N106" s="133"/>
      <c r="O106" s="133"/>
      <c r="P106" s="133"/>
      <c r="R106" s="133"/>
      <c r="S106" s="133"/>
      <c r="T106" s="133"/>
    </row>
    <row r="107" spans="2:20" ht="12.75">
      <c r="B107" s="133"/>
      <c r="C107" s="133"/>
      <c r="D107" s="133"/>
      <c r="F107" s="133"/>
      <c r="G107" s="133"/>
      <c r="H107" s="133"/>
      <c r="J107" s="133"/>
      <c r="K107" s="133"/>
      <c r="L107" s="133"/>
      <c r="N107" s="133"/>
      <c r="O107" s="133"/>
      <c r="P107" s="133"/>
      <c r="R107" s="133"/>
      <c r="S107" s="133"/>
      <c r="T107" s="133"/>
    </row>
    <row r="108" spans="2:20" ht="12.75">
      <c r="B108" s="133"/>
      <c r="C108" s="133"/>
      <c r="D108" s="133"/>
      <c r="F108" s="133"/>
      <c r="G108" s="133"/>
      <c r="H108" s="133"/>
      <c r="J108" s="133"/>
      <c r="K108" s="133"/>
      <c r="L108" s="133"/>
      <c r="N108" s="133"/>
      <c r="O108" s="133"/>
      <c r="P108" s="133"/>
      <c r="R108" s="133"/>
      <c r="S108" s="133"/>
      <c r="T108" s="133"/>
    </row>
    <row r="109" spans="2:20" ht="12.75">
      <c r="B109" s="133"/>
      <c r="C109" s="133"/>
      <c r="D109" s="133"/>
      <c r="F109" s="133"/>
      <c r="G109" s="133"/>
      <c r="H109" s="133"/>
      <c r="J109" s="133"/>
      <c r="K109" s="133"/>
      <c r="L109" s="133"/>
      <c r="N109" s="133"/>
      <c r="O109" s="133"/>
      <c r="P109" s="133"/>
      <c r="R109" s="133"/>
      <c r="S109" s="133"/>
      <c r="T109" s="133"/>
    </row>
    <row r="110" spans="2:20" ht="12.75">
      <c r="B110" s="133"/>
      <c r="C110" s="133"/>
      <c r="D110" s="133"/>
      <c r="F110" s="133"/>
      <c r="G110" s="133"/>
      <c r="H110" s="133"/>
      <c r="J110" s="133"/>
      <c r="K110" s="133"/>
      <c r="L110" s="133"/>
      <c r="N110" s="133"/>
      <c r="O110" s="133"/>
      <c r="P110" s="133"/>
      <c r="R110" s="133"/>
      <c r="S110" s="133"/>
      <c r="T110" s="133"/>
    </row>
    <row r="111" spans="2:20" ht="12.75">
      <c r="B111" s="133"/>
      <c r="C111" s="133"/>
      <c r="D111" s="133"/>
      <c r="F111" s="133"/>
      <c r="G111" s="133"/>
      <c r="H111" s="133"/>
      <c r="J111" s="133"/>
      <c r="K111" s="133"/>
      <c r="L111" s="133"/>
      <c r="N111" s="133"/>
      <c r="O111" s="133"/>
      <c r="P111" s="133"/>
      <c r="R111" s="133"/>
      <c r="S111" s="133"/>
      <c r="T111" s="133"/>
    </row>
    <row r="112" spans="2:20" ht="12.75">
      <c r="B112" s="133"/>
      <c r="C112" s="133"/>
      <c r="D112" s="133"/>
      <c r="F112" s="133"/>
      <c r="G112" s="133"/>
      <c r="H112" s="133"/>
      <c r="J112" s="133"/>
      <c r="K112" s="133"/>
      <c r="L112" s="133"/>
      <c r="N112" s="133"/>
      <c r="O112" s="133"/>
      <c r="P112" s="133"/>
      <c r="R112" s="133"/>
      <c r="S112" s="133"/>
      <c r="T112" s="133"/>
    </row>
    <row r="113" spans="2:20" ht="12.75">
      <c r="B113" s="133"/>
      <c r="C113" s="133"/>
      <c r="D113" s="133"/>
      <c r="F113" s="133"/>
      <c r="G113" s="133"/>
      <c r="H113" s="133"/>
      <c r="J113" s="133"/>
      <c r="K113" s="133"/>
      <c r="L113" s="133"/>
      <c r="N113" s="133"/>
      <c r="O113" s="133"/>
      <c r="P113" s="133"/>
      <c r="R113" s="133"/>
      <c r="S113" s="133"/>
      <c r="T113" s="133"/>
    </row>
    <row r="114" spans="2:20" ht="12.75">
      <c r="B114" s="133"/>
      <c r="C114" s="133"/>
      <c r="D114" s="133"/>
      <c r="F114" s="133"/>
      <c r="G114" s="133"/>
      <c r="H114" s="133"/>
      <c r="J114" s="133"/>
      <c r="K114" s="133"/>
      <c r="L114" s="133"/>
      <c r="N114" s="133"/>
      <c r="O114" s="133"/>
      <c r="P114" s="133"/>
      <c r="R114" s="133"/>
      <c r="S114" s="133"/>
      <c r="T114" s="133"/>
    </row>
    <row r="115" spans="2:20" ht="12.75">
      <c r="B115" s="133"/>
      <c r="C115" s="133"/>
      <c r="D115" s="133"/>
      <c r="F115" s="133"/>
      <c r="G115" s="133"/>
      <c r="H115" s="133"/>
      <c r="J115" s="133"/>
      <c r="K115" s="133"/>
      <c r="L115" s="133"/>
      <c r="N115" s="133"/>
      <c r="O115" s="133"/>
      <c r="P115" s="133"/>
      <c r="R115" s="133"/>
      <c r="S115" s="133"/>
      <c r="T115" s="133"/>
    </row>
    <row r="116" spans="2:20" ht="12.75">
      <c r="B116" s="133"/>
      <c r="C116" s="133"/>
      <c r="D116" s="133"/>
      <c r="F116" s="133"/>
      <c r="G116" s="133"/>
      <c r="H116" s="133"/>
      <c r="J116" s="133"/>
      <c r="K116" s="133"/>
      <c r="L116" s="133"/>
      <c r="N116" s="133"/>
      <c r="O116" s="133"/>
      <c r="P116" s="133"/>
      <c r="R116" s="133"/>
      <c r="S116" s="133"/>
      <c r="T116" s="133"/>
    </row>
    <row r="117" spans="2:20" ht="12.75">
      <c r="B117" s="133"/>
      <c r="C117" s="133"/>
      <c r="D117" s="133"/>
      <c r="F117" s="133"/>
      <c r="G117" s="133"/>
      <c r="H117" s="133"/>
      <c r="J117" s="133"/>
      <c r="K117" s="133"/>
      <c r="L117" s="133"/>
      <c r="N117" s="133"/>
      <c r="O117" s="133"/>
      <c r="P117" s="133"/>
      <c r="R117" s="133"/>
      <c r="S117" s="133"/>
      <c r="T117" s="133"/>
    </row>
    <row r="118" spans="2:20" ht="12.75">
      <c r="B118" s="133"/>
      <c r="C118" s="133"/>
      <c r="D118" s="133"/>
      <c r="F118" s="133"/>
      <c r="G118" s="133"/>
      <c r="H118" s="133"/>
      <c r="J118" s="133"/>
      <c r="K118" s="133"/>
      <c r="L118" s="133"/>
      <c r="N118" s="133"/>
      <c r="O118" s="133"/>
      <c r="P118" s="133"/>
      <c r="R118" s="133"/>
      <c r="S118" s="133"/>
      <c r="T118" s="133"/>
    </row>
    <row r="119" spans="2:20" ht="12.75">
      <c r="B119" s="133"/>
      <c r="C119" s="133"/>
      <c r="D119" s="133"/>
      <c r="F119" s="133"/>
      <c r="G119" s="133"/>
      <c r="H119" s="133"/>
      <c r="J119" s="133"/>
      <c r="K119" s="133"/>
      <c r="L119" s="133"/>
      <c r="N119" s="133"/>
      <c r="O119" s="133"/>
      <c r="P119" s="133"/>
      <c r="R119" s="133"/>
      <c r="S119" s="133"/>
      <c r="T119" s="133"/>
    </row>
    <row r="120" spans="2:20" ht="12.75">
      <c r="B120" s="133"/>
      <c r="C120" s="133"/>
      <c r="D120" s="133"/>
      <c r="F120" s="133"/>
      <c r="G120" s="133"/>
      <c r="H120" s="133"/>
      <c r="J120" s="133"/>
      <c r="K120" s="133"/>
      <c r="L120" s="133"/>
      <c r="N120" s="133"/>
      <c r="O120" s="133"/>
      <c r="P120" s="133"/>
      <c r="R120" s="133"/>
      <c r="S120" s="133"/>
      <c r="T120" s="133"/>
    </row>
    <row r="121" spans="2:20" ht="12.75">
      <c r="B121" s="133"/>
      <c r="C121" s="133"/>
      <c r="D121" s="133"/>
      <c r="F121" s="133"/>
      <c r="G121" s="133"/>
      <c r="H121" s="133"/>
      <c r="J121" s="133"/>
      <c r="K121" s="133"/>
      <c r="L121" s="133"/>
      <c r="N121" s="133"/>
      <c r="O121" s="133"/>
      <c r="P121" s="133"/>
      <c r="R121" s="133"/>
      <c r="S121" s="133"/>
      <c r="T121" s="133"/>
    </row>
    <row r="122" spans="2:20" ht="12.75">
      <c r="B122" s="133"/>
      <c r="C122" s="133"/>
      <c r="D122" s="133"/>
      <c r="F122" s="133"/>
      <c r="G122" s="133"/>
      <c r="H122" s="133"/>
      <c r="J122" s="133"/>
      <c r="K122" s="133"/>
      <c r="L122" s="133"/>
      <c r="N122" s="133"/>
      <c r="O122" s="133"/>
      <c r="P122" s="133"/>
      <c r="R122" s="133"/>
      <c r="S122" s="133"/>
      <c r="T122" s="133"/>
    </row>
    <row r="123" spans="2:20" ht="12.75">
      <c r="B123" s="133"/>
      <c r="C123" s="133"/>
      <c r="D123" s="133"/>
      <c r="F123" s="133"/>
      <c r="G123" s="133"/>
      <c r="H123" s="133"/>
      <c r="J123" s="133"/>
      <c r="K123" s="133"/>
      <c r="L123" s="133"/>
      <c r="N123" s="133"/>
      <c r="O123" s="133"/>
      <c r="P123" s="133"/>
      <c r="R123" s="133"/>
      <c r="S123" s="133"/>
      <c r="T123" s="133"/>
    </row>
    <row r="124" spans="2:20" ht="12.75">
      <c r="B124" s="133"/>
      <c r="C124" s="133"/>
      <c r="D124" s="133"/>
      <c r="F124" s="133"/>
      <c r="G124" s="133"/>
      <c r="H124" s="133"/>
      <c r="J124" s="133"/>
      <c r="K124" s="133"/>
      <c r="L124" s="133"/>
      <c r="N124" s="133"/>
      <c r="O124" s="133"/>
      <c r="P124" s="133"/>
      <c r="R124" s="133"/>
      <c r="S124" s="133"/>
      <c r="T124" s="133"/>
    </row>
    <row r="125" spans="2:20" ht="12.75">
      <c r="B125" s="133"/>
      <c r="C125" s="133"/>
      <c r="D125" s="133"/>
      <c r="F125" s="133"/>
      <c r="G125" s="133"/>
      <c r="H125" s="133"/>
      <c r="J125" s="133"/>
      <c r="K125" s="133"/>
      <c r="L125" s="133"/>
      <c r="N125" s="133"/>
      <c r="O125" s="133"/>
      <c r="P125" s="133"/>
      <c r="R125" s="133"/>
      <c r="S125" s="133"/>
      <c r="T125" s="133"/>
    </row>
    <row r="126" spans="2:20" ht="12.75">
      <c r="B126" s="133"/>
      <c r="C126" s="133"/>
      <c r="D126" s="133"/>
      <c r="F126" s="133"/>
      <c r="G126" s="133"/>
      <c r="H126" s="133"/>
      <c r="J126" s="133"/>
      <c r="K126" s="133"/>
      <c r="L126" s="133"/>
      <c r="N126" s="133"/>
      <c r="O126" s="133"/>
      <c r="P126" s="133"/>
      <c r="R126" s="133"/>
      <c r="S126" s="133"/>
      <c r="T126" s="133"/>
    </row>
    <row r="127" spans="2:20" ht="12.75">
      <c r="B127" s="133"/>
      <c r="C127" s="133"/>
      <c r="D127" s="133"/>
      <c r="F127" s="133"/>
      <c r="G127" s="133"/>
      <c r="H127" s="133"/>
      <c r="J127" s="133"/>
      <c r="K127" s="133"/>
      <c r="L127" s="133"/>
      <c r="N127" s="133"/>
      <c r="O127" s="133"/>
      <c r="P127" s="133"/>
      <c r="R127" s="133"/>
      <c r="S127" s="133"/>
      <c r="T127" s="133"/>
    </row>
    <row r="128" spans="2:20" ht="12.75">
      <c r="B128" s="133"/>
      <c r="C128" s="133"/>
      <c r="D128" s="133"/>
      <c r="F128" s="133"/>
      <c r="G128" s="133"/>
      <c r="H128" s="133"/>
      <c r="J128" s="133"/>
      <c r="K128" s="133"/>
      <c r="L128" s="133"/>
      <c r="N128" s="133"/>
      <c r="O128" s="133"/>
      <c r="P128" s="133"/>
      <c r="R128" s="133"/>
      <c r="S128" s="133"/>
      <c r="T128" s="133"/>
    </row>
    <row r="129" spans="2:20" ht="12.75">
      <c r="B129" s="133"/>
      <c r="C129" s="133"/>
      <c r="D129" s="133"/>
      <c r="F129" s="133"/>
      <c r="G129" s="133"/>
      <c r="H129" s="133"/>
      <c r="J129" s="133"/>
      <c r="K129" s="133"/>
      <c r="L129" s="133"/>
      <c r="N129" s="133"/>
      <c r="O129" s="133"/>
      <c r="P129" s="133"/>
      <c r="R129" s="133"/>
      <c r="S129" s="133"/>
      <c r="T129" s="133"/>
    </row>
    <row r="130" spans="2:20" ht="12.75">
      <c r="B130" s="133"/>
      <c r="C130" s="133"/>
      <c r="D130" s="133"/>
      <c r="F130" s="133"/>
      <c r="G130" s="133"/>
      <c r="H130" s="133"/>
      <c r="J130" s="133"/>
      <c r="K130" s="133"/>
      <c r="L130" s="133"/>
      <c r="N130" s="133"/>
      <c r="O130" s="133"/>
      <c r="P130" s="133"/>
      <c r="R130" s="133"/>
      <c r="S130" s="133"/>
      <c r="T130" s="133"/>
    </row>
    <row r="131" spans="2:20" ht="12.75">
      <c r="B131" s="133"/>
      <c r="C131" s="133"/>
      <c r="D131" s="133"/>
      <c r="F131" s="133"/>
      <c r="G131" s="133"/>
      <c r="H131" s="133"/>
      <c r="J131" s="133"/>
      <c r="K131" s="133"/>
      <c r="L131" s="133"/>
      <c r="N131" s="133"/>
      <c r="O131" s="133"/>
      <c r="P131" s="133"/>
      <c r="R131" s="133"/>
      <c r="S131" s="133"/>
      <c r="T131" s="133"/>
    </row>
    <row r="132" spans="2:20" ht="12.75">
      <c r="B132" s="133"/>
      <c r="C132" s="133"/>
      <c r="D132" s="133"/>
      <c r="F132" s="133"/>
      <c r="G132" s="133"/>
      <c r="H132" s="133"/>
      <c r="J132" s="133"/>
      <c r="K132" s="133"/>
      <c r="L132" s="133"/>
      <c r="N132" s="133"/>
      <c r="O132" s="133"/>
      <c r="P132" s="133"/>
      <c r="R132" s="133"/>
      <c r="S132" s="133"/>
      <c r="T132" s="133"/>
    </row>
    <row r="133" spans="2:20" ht="12.75">
      <c r="B133" s="133"/>
      <c r="C133" s="133"/>
      <c r="D133" s="133"/>
      <c r="F133" s="133"/>
      <c r="G133" s="133"/>
      <c r="H133" s="133"/>
      <c r="J133" s="133"/>
      <c r="K133" s="133"/>
      <c r="L133" s="133"/>
      <c r="N133" s="133"/>
      <c r="O133" s="133"/>
      <c r="P133" s="133"/>
      <c r="R133" s="133"/>
      <c r="S133" s="133"/>
      <c r="T133" s="133"/>
    </row>
    <row r="134" spans="2:20" ht="12.75">
      <c r="B134" s="133"/>
      <c r="C134" s="133"/>
      <c r="D134" s="133"/>
      <c r="F134" s="133"/>
      <c r="G134" s="133"/>
      <c r="H134" s="133"/>
      <c r="J134" s="133"/>
      <c r="K134" s="133"/>
      <c r="L134" s="133"/>
      <c r="N134" s="133"/>
      <c r="O134" s="133"/>
      <c r="P134" s="133"/>
      <c r="R134" s="133"/>
      <c r="S134" s="133"/>
      <c r="T134" s="133"/>
    </row>
    <row r="135" spans="2:20" ht="12.75">
      <c r="B135" s="133"/>
      <c r="C135" s="133"/>
      <c r="D135" s="133"/>
      <c r="F135" s="133"/>
      <c r="G135" s="133"/>
      <c r="H135" s="133"/>
      <c r="J135" s="133"/>
      <c r="K135" s="133"/>
      <c r="L135" s="133"/>
      <c r="N135" s="133"/>
      <c r="O135" s="133"/>
      <c r="P135" s="133"/>
      <c r="R135" s="133"/>
      <c r="S135" s="133"/>
      <c r="T135" s="133"/>
    </row>
    <row r="136" spans="2:20" ht="12.75">
      <c r="B136" s="133"/>
      <c r="C136" s="133"/>
      <c r="D136" s="133"/>
      <c r="F136" s="133"/>
      <c r="G136" s="133"/>
      <c r="H136" s="133"/>
      <c r="J136" s="133"/>
      <c r="K136" s="133"/>
      <c r="L136" s="133"/>
      <c r="N136" s="133"/>
      <c r="O136" s="133"/>
      <c r="P136" s="133"/>
      <c r="R136" s="133"/>
      <c r="S136" s="133"/>
      <c r="T136" s="133"/>
    </row>
    <row r="137" spans="2:20" ht="12.75">
      <c r="B137" s="133"/>
      <c r="C137" s="133"/>
      <c r="D137" s="133"/>
      <c r="F137" s="133"/>
      <c r="G137" s="133"/>
      <c r="H137" s="133"/>
      <c r="J137" s="133"/>
      <c r="K137" s="133"/>
      <c r="L137" s="133"/>
      <c r="N137" s="133"/>
      <c r="O137" s="133"/>
      <c r="P137" s="133"/>
      <c r="R137" s="133"/>
      <c r="S137" s="133"/>
      <c r="T137" s="133"/>
    </row>
    <row r="138" spans="2:20" ht="12.75">
      <c r="B138" s="133"/>
      <c r="C138" s="133"/>
      <c r="D138" s="133"/>
      <c r="F138" s="133"/>
      <c r="G138" s="133"/>
      <c r="H138" s="133"/>
      <c r="J138" s="133"/>
      <c r="K138" s="133"/>
      <c r="L138" s="133"/>
      <c r="N138" s="133"/>
      <c r="O138" s="133"/>
      <c r="P138" s="133"/>
      <c r="R138" s="133"/>
      <c r="S138" s="133"/>
      <c r="T138" s="133"/>
    </row>
    <row r="139" spans="2:20" ht="12.75">
      <c r="B139" s="133"/>
      <c r="C139" s="133"/>
      <c r="D139" s="133"/>
      <c r="F139" s="133"/>
      <c r="G139" s="133"/>
      <c r="H139" s="133"/>
      <c r="J139" s="133"/>
      <c r="K139" s="133"/>
      <c r="L139" s="133"/>
      <c r="N139" s="133"/>
      <c r="O139" s="133"/>
      <c r="P139" s="133"/>
      <c r="R139" s="133"/>
      <c r="S139" s="133"/>
      <c r="T139" s="133"/>
    </row>
    <row r="140" spans="2:20" ht="12.75">
      <c r="B140" s="133"/>
      <c r="C140" s="133"/>
      <c r="D140" s="133"/>
      <c r="F140" s="133"/>
      <c r="G140" s="133"/>
      <c r="H140" s="133"/>
      <c r="J140" s="133"/>
      <c r="K140" s="133"/>
      <c r="L140" s="133"/>
      <c r="N140" s="133"/>
      <c r="O140" s="133"/>
      <c r="P140" s="133"/>
      <c r="R140" s="133"/>
      <c r="S140" s="133"/>
      <c r="T140" s="133"/>
    </row>
    <row r="141" spans="2:20" ht="12.75">
      <c r="B141" s="133"/>
      <c r="C141" s="133"/>
      <c r="D141" s="133"/>
      <c r="F141" s="133"/>
      <c r="G141" s="133"/>
      <c r="H141" s="133"/>
      <c r="J141" s="133"/>
      <c r="K141" s="133"/>
      <c r="L141" s="133"/>
      <c r="N141" s="133"/>
      <c r="O141" s="133"/>
      <c r="P141" s="133"/>
      <c r="R141" s="133"/>
      <c r="S141" s="133"/>
      <c r="T141" s="133"/>
    </row>
    <row r="142" spans="2:20" ht="12.75">
      <c r="B142" s="133"/>
      <c r="C142" s="133"/>
      <c r="D142" s="133"/>
      <c r="F142" s="133"/>
      <c r="G142" s="133"/>
      <c r="H142" s="133"/>
      <c r="J142" s="133"/>
      <c r="K142" s="133"/>
      <c r="L142" s="133"/>
      <c r="N142" s="133"/>
      <c r="O142" s="133"/>
      <c r="P142" s="133"/>
      <c r="R142" s="133"/>
      <c r="S142" s="133"/>
      <c r="T142" s="133"/>
    </row>
    <row r="143" spans="2:20" ht="12.75">
      <c r="B143" s="133"/>
      <c r="C143" s="133"/>
      <c r="D143" s="133"/>
      <c r="F143" s="133"/>
      <c r="G143" s="133"/>
      <c r="H143" s="133"/>
      <c r="J143" s="133"/>
      <c r="K143" s="133"/>
      <c r="L143" s="133"/>
      <c r="N143" s="133"/>
      <c r="O143" s="133"/>
      <c r="P143" s="133"/>
      <c r="R143" s="133"/>
      <c r="S143" s="133"/>
      <c r="T143" s="133"/>
    </row>
    <row r="144" spans="2:20" ht="12.75">
      <c r="B144" s="133"/>
      <c r="C144" s="133"/>
      <c r="D144" s="133"/>
      <c r="F144" s="133"/>
      <c r="G144" s="133"/>
      <c r="H144" s="133"/>
      <c r="J144" s="133"/>
      <c r="K144" s="133"/>
      <c r="L144" s="133"/>
      <c r="N144" s="133"/>
      <c r="O144" s="133"/>
      <c r="P144" s="133"/>
      <c r="R144" s="133"/>
      <c r="S144" s="133"/>
      <c r="T144" s="133"/>
    </row>
    <row r="145" spans="2:20" ht="12.75">
      <c r="B145" s="133"/>
      <c r="C145" s="133"/>
      <c r="D145" s="133"/>
      <c r="F145" s="133"/>
      <c r="G145" s="133"/>
      <c r="H145" s="133"/>
      <c r="J145" s="133"/>
      <c r="K145" s="133"/>
      <c r="L145" s="133"/>
      <c r="N145" s="133"/>
      <c r="O145" s="133"/>
      <c r="P145" s="133"/>
      <c r="R145" s="133"/>
      <c r="S145" s="133"/>
      <c r="T145" s="133"/>
    </row>
    <row r="146" spans="2:20" ht="12.75">
      <c r="B146" s="133"/>
      <c r="C146" s="133"/>
      <c r="D146" s="133"/>
      <c r="F146" s="133"/>
      <c r="G146" s="133"/>
      <c r="H146" s="133"/>
      <c r="J146" s="133"/>
      <c r="K146" s="133"/>
      <c r="L146" s="133"/>
      <c r="N146" s="133"/>
      <c r="O146" s="133"/>
      <c r="P146" s="133"/>
      <c r="R146" s="133"/>
      <c r="S146" s="133"/>
      <c r="T146" s="133"/>
    </row>
    <row r="147" spans="2:20" ht="12.75">
      <c r="B147" s="133"/>
      <c r="C147" s="133"/>
      <c r="D147" s="133"/>
      <c r="F147" s="133"/>
      <c r="G147" s="133"/>
      <c r="H147" s="133"/>
      <c r="J147" s="133"/>
      <c r="K147" s="133"/>
      <c r="L147" s="133"/>
      <c r="N147" s="133"/>
      <c r="O147" s="133"/>
      <c r="P147" s="133"/>
      <c r="R147" s="133"/>
      <c r="S147" s="133"/>
      <c r="T147" s="133"/>
    </row>
    <row r="148" spans="2:20" ht="12.75">
      <c r="B148" s="133"/>
      <c r="C148" s="133"/>
      <c r="D148" s="133"/>
      <c r="F148" s="133"/>
      <c r="G148" s="133"/>
      <c r="H148" s="133"/>
      <c r="J148" s="133"/>
      <c r="K148" s="133"/>
      <c r="L148" s="133"/>
      <c r="N148" s="133"/>
      <c r="O148" s="133"/>
      <c r="P148" s="133"/>
      <c r="R148" s="133"/>
      <c r="S148" s="133"/>
      <c r="T148" s="133"/>
    </row>
    <row r="149" spans="2:20" ht="12.75">
      <c r="B149" s="133"/>
      <c r="C149" s="133"/>
      <c r="D149" s="133"/>
      <c r="F149" s="133"/>
      <c r="G149" s="133"/>
      <c r="H149" s="133"/>
      <c r="J149" s="133"/>
      <c r="K149" s="133"/>
      <c r="L149" s="133"/>
      <c r="N149" s="133"/>
      <c r="O149" s="133"/>
      <c r="P149" s="133"/>
      <c r="R149" s="133"/>
      <c r="S149" s="133"/>
      <c r="T149" s="133"/>
    </row>
    <row r="150" spans="2:20" ht="12.75">
      <c r="B150" s="133"/>
      <c r="C150" s="133"/>
      <c r="D150" s="133"/>
      <c r="F150" s="133"/>
      <c r="G150" s="133"/>
      <c r="H150" s="133"/>
      <c r="J150" s="133"/>
      <c r="K150" s="133"/>
      <c r="L150" s="133"/>
      <c r="N150" s="133"/>
      <c r="O150" s="133"/>
      <c r="P150" s="133"/>
      <c r="R150" s="133"/>
      <c r="S150" s="133"/>
      <c r="T150" s="133"/>
    </row>
    <row r="151" spans="2:20" ht="12.75">
      <c r="B151" s="133"/>
      <c r="C151" s="133"/>
      <c r="D151" s="133"/>
      <c r="F151" s="133"/>
      <c r="G151" s="133"/>
      <c r="H151" s="133"/>
      <c r="J151" s="133"/>
      <c r="K151" s="133"/>
      <c r="L151" s="133"/>
      <c r="N151" s="133"/>
      <c r="O151" s="133"/>
      <c r="P151" s="133"/>
      <c r="R151" s="133"/>
      <c r="S151" s="133"/>
      <c r="T151" s="133"/>
    </row>
    <row r="152" spans="2:20" ht="12.75">
      <c r="B152" s="133"/>
      <c r="C152" s="133"/>
      <c r="D152" s="133"/>
      <c r="F152" s="133"/>
      <c r="G152" s="133"/>
      <c r="H152" s="133"/>
      <c r="J152" s="133"/>
      <c r="K152" s="133"/>
      <c r="L152" s="133"/>
      <c r="N152" s="133"/>
      <c r="O152" s="133"/>
      <c r="P152" s="133"/>
      <c r="R152" s="133"/>
      <c r="S152" s="133"/>
      <c r="T152" s="133"/>
    </row>
    <row r="153" spans="2:20" ht="12.75">
      <c r="B153" s="133"/>
      <c r="C153" s="133"/>
      <c r="D153" s="133"/>
      <c r="F153" s="133"/>
      <c r="G153" s="133"/>
      <c r="H153" s="133"/>
      <c r="J153" s="133"/>
      <c r="K153" s="133"/>
      <c r="L153" s="133"/>
      <c r="N153" s="133"/>
      <c r="O153" s="133"/>
      <c r="P153" s="133"/>
      <c r="R153" s="133"/>
      <c r="S153" s="133"/>
      <c r="T153" s="133"/>
    </row>
    <row r="154" spans="2:20" ht="12.75">
      <c r="B154" s="133"/>
      <c r="C154" s="133"/>
      <c r="D154" s="133"/>
      <c r="F154" s="133"/>
      <c r="G154" s="133"/>
      <c r="H154" s="133"/>
      <c r="J154" s="133"/>
      <c r="K154" s="133"/>
      <c r="L154" s="133"/>
      <c r="N154" s="133"/>
      <c r="O154" s="133"/>
      <c r="P154" s="133"/>
      <c r="R154" s="133"/>
      <c r="S154" s="133"/>
      <c r="T154" s="133"/>
    </row>
    <row r="155" spans="2:20" ht="12.75">
      <c r="B155" s="133"/>
      <c r="C155" s="133"/>
      <c r="D155" s="133"/>
      <c r="F155" s="133"/>
      <c r="G155" s="133"/>
      <c r="H155" s="133"/>
      <c r="J155" s="133"/>
      <c r="K155" s="133"/>
      <c r="L155" s="133"/>
      <c r="N155" s="133"/>
      <c r="O155" s="133"/>
      <c r="P155" s="133"/>
      <c r="R155" s="133"/>
      <c r="S155" s="133"/>
      <c r="T155" s="133"/>
    </row>
  </sheetData>
  <sheetProtection password="BDDB" sheet="1" objects="1" scenarios="1" selectLockedCells="1"/>
  <mergeCells count="15">
    <mergeCell ref="J60:L60"/>
    <mergeCell ref="F60:H60"/>
    <mergeCell ref="C2:AC2"/>
    <mergeCell ref="Z11:AB11"/>
    <mergeCell ref="C69:R69"/>
    <mergeCell ref="C70:R81"/>
    <mergeCell ref="Z60:AB60"/>
    <mergeCell ref="F11:H11"/>
    <mergeCell ref="J11:L11"/>
    <mergeCell ref="N11:P11"/>
    <mergeCell ref="R11:T11"/>
    <mergeCell ref="V11:X11"/>
    <mergeCell ref="V60:X60"/>
    <mergeCell ref="R60:T60"/>
    <mergeCell ref="N60:P60"/>
  </mergeCells>
  <conditionalFormatting sqref="L66">
    <cfRule type="expression" priority="6" dxfId="44"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theme="3"/>
  </sheetPr>
  <dimension ref="A2:T116"/>
  <sheetViews>
    <sheetView zoomScalePageLayoutView="0" workbookViewId="0" topLeftCell="A1">
      <selection activeCell="F10" sqref="F10"/>
    </sheetView>
  </sheetViews>
  <sheetFormatPr defaultColWidth="9.140625" defaultRowHeight="15"/>
  <cols>
    <col min="1" max="2" width="3.00390625" style="9" customWidth="1"/>
    <col min="3" max="3" width="3.00390625" style="7" customWidth="1"/>
    <col min="4" max="4" width="19.421875" style="8" customWidth="1"/>
    <col min="5" max="5" width="41.28125" style="9" customWidth="1"/>
    <col min="6" max="6" width="14.28125" style="267" customWidth="1"/>
    <col min="7" max="18" width="14.28125" style="9" customWidth="1"/>
    <col min="19" max="20" width="3.00390625" style="9" customWidth="1"/>
    <col min="21" max="16384" width="9.140625" style="9" customWidth="1"/>
  </cols>
  <sheetData>
    <row r="1" ht="15" customHeight="1" thickBot="1"/>
    <row r="2" spans="2:20" ht="21" customHeight="1">
      <c r="B2" s="268"/>
      <c r="C2" s="409"/>
      <c r="D2" s="491" t="s">
        <v>183</v>
      </c>
      <c r="E2" s="528"/>
      <c r="F2" s="528"/>
      <c r="G2" s="528"/>
      <c r="H2" s="528"/>
      <c r="I2" s="528"/>
      <c r="J2" s="528"/>
      <c r="K2" s="528"/>
      <c r="L2" s="528"/>
      <c r="M2" s="528"/>
      <c r="N2" s="528"/>
      <c r="O2" s="528"/>
      <c r="P2" s="528"/>
      <c r="Q2" s="528"/>
      <c r="R2" s="528"/>
      <c r="S2" s="136"/>
      <c r="T2" s="270"/>
    </row>
    <row r="3" spans="2:20" ht="15" customHeight="1">
      <c r="B3" s="271"/>
      <c r="C3" s="38"/>
      <c r="D3" s="142" t="s">
        <v>144</v>
      </c>
      <c r="E3" s="412" t="str">
        <f>IF(ISBLANK('1. Instructions'!E6),"Please enter School Name on Tab 1.",'1. Instructions'!E6)</f>
        <v>Please enter School Name on Tab 1.</v>
      </c>
      <c r="F3" s="74"/>
      <c r="G3" s="306"/>
      <c r="H3" s="306"/>
      <c r="I3" s="306"/>
      <c r="J3" s="306"/>
      <c r="K3" s="306"/>
      <c r="L3" s="306"/>
      <c r="M3" s="306"/>
      <c r="N3" s="306"/>
      <c r="O3" s="306"/>
      <c r="P3" s="306"/>
      <c r="Q3" s="306"/>
      <c r="R3" s="306"/>
      <c r="S3" s="306"/>
      <c r="T3" s="274"/>
    </row>
    <row r="4" spans="2:20" ht="15" customHeight="1">
      <c r="B4" s="271"/>
      <c r="C4" s="38"/>
      <c r="D4" s="142" t="s">
        <v>146</v>
      </c>
      <c r="E4" s="412" t="str">
        <f>IF(ISBLANK('1. Instructions'!E7),"Please enter School's Opening Year on Tab 1.",'1. Instructions'!E7)</f>
        <v>Please enter School's Opening Year on Tab 1.</v>
      </c>
      <c r="F4" s="74"/>
      <c r="G4" s="306"/>
      <c r="H4" s="306"/>
      <c r="I4" s="306"/>
      <c r="J4" s="306"/>
      <c r="K4" s="306"/>
      <c r="L4" s="306"/>
      <c r="M4" s="306"/>
      <c r="N4" s="306"/>
      <c r="O4" s="306"/>
      <c r="P4" s="306"/>
      <c r="Q4" s="306"/>
      <c r="R4" s="306"/>
      <c r="S4" s="306"/>
      <c r="T4" s="274"/>
    </row>
    <row r="5" spans="2:20" ht="15" customHeight="1">
      <c r="B5" s="271"/>
      <c r="C5" s="38"/>
      <c r="D5" s="142"/>
      <c r="E5" s="306"/>
      <c r="F5" s="74"/>
      <c r="G5" s="306"/>
      <c r="H5" s="306"/>
      <c r="I5" s="306"/>
      <c r="J5" s="306"/>
      <c r="K5" s="306"/>
      <c r="L5" s="306"/>
      <c r="M5" s="306"/>
      <c r="N5" s="306"/>
      <c r="O5" s="306"/>
      <c r="P5" s="306"/>
      <c r="Q5" s="306"/>
      <c r="R5" s="306"/>
      <c r="S5" s="306"/>
      <c r="T5" s="274"/>
    </row>
    <row r="6" spans="2:20" s="334" customFormat="1" ht="15" customHeight="1">
      <c r="B6" s="348"/>
      <c r="C6" s="50"/>
      <c r="D6" s="513"/>
      <c r="E6" s="514"/>
      <c r="F6" s="349"/>
      <c r="G6" s="349"/>
      <c r="H6" s="349"/>
      <c r="I6" s="349"/>
      <c r="J6" s="349"/>
      <c r="K6" s="349"/>
      <c r="L6" s="349"/>
      <c r="M6" s="349"/>
      <c r="N6" s="349"/>
      <c r="O6" s="349"/>
      <c r="P6" s="349"/>
      <c r="Q6" s="349"/>
      <c r="R6" s="349"/>
      <c r="S6" s="277"/>
      <c r="T6" s="350"/>
    </row>
    <row r="7" spans="2:20" s="334" customFormat="1" ht="15" customHeight="1">
      <c r="B7" s="348"/>
      <c r="C7" s="51"/>
      <c r="D7" s="522" t="s">
        <v>32</v>
      </c>
      <c r="E7" s="523"/>
      <c r="F7" s="526" t="s">
        <v>127</v>
      </c>
      <c r="G7" s="516" t="s">
        <v>128</v>
      </c>
      <c r="H7" s="516" t="s">
        <v>129</v>
      </c>
      <c r="I7" s="516" t="s">
        <v>130</v>
      </c>
      <c r="J7" s="516" t="s">
        <v>131</v>
      </c>
      <c r="K7" s="529" t="s">
        <v>132</v>
      </c>
      <c r="L7" s="531" t="s">
        <v>133</v>
      </c>
      <c r="M7" s="516" t="s">
        <v>134</v>
      </c>
      <c r="N7" s="516" t="s">
        <v>135</v>
      </c>
      <c r="O7" s="516" t="s">
        <v>136</v>
      </c>
      <c r="P7" s="516" t="s">
        <v>137</v>
      </c>
      <c r="Q7" s="516" t="s">
        <v>126</v>
      </c>
      <c r="R7" s="518" t="s">
        <v>187</v>
      </c>
      <c r="S7" s="263"/>
      <c r="T7" s="350"/>
    </row>
    <row r="8" spans="2:20" s="334" customFormat="1" ht="15" customHeight="1">
      <c r="B8" s="348"/>
      <c r="C8" s="51"/>
      <c r="D8" s="524"/>
      <c r="E8" s="525"/>
      <c r="F8" s="519"/>
      <c r="G8" s="517"/>
      <c r="H8" s="517"/>
      <c r="I8" s="517"/>
      <c r="J8" s="517"/>
      <c r="K8" s="530"/>
      <c r="L8" s="532"/>
      <c r="M8" s="517"/>
      <c r="N8" s="517"/>
      <c r="O8" s="517"/>
      <c r="P8" s="517"/>
      <c r="Q8" s="517"/>
      <c r="R8" s="519"/>
      <c r="S8" s="263"/>
      <c r="T8" s="350"/>
    </row>
    <row r="9" spans="2:20" s="334" customFormat="1" ht="15" customHeight="1">
      <c r="B9" s="348"/>
      <c r="C9" s="39"/>
      <c r="D9" s="511" t="s">
        <v>39</v>
      </c>
      <c r="E9" s="512"/>
      <c r="F9" s="351"/>
      <c r="G9" s="352"/>
      <c r="H9" s="352"/>
      <c r="I9" s="352"/>
      <c r="J9" s="352"/>
      <c r="K9" s="352"/>
      <c r="L9" s="353"/>
      <c r="M9" s="352"/>
      <c r="N9" s="352"/>
      <c r="O9" s="352"/>
      <c r="P9" s="352"/>
      <c r="Q9" s="352"/>
      <c r="R9" s="354"/>
      <c r="S9" s="355"/>
      <c r="T9" s="350"/>
    </row>
    <row r="10" spans="2:20" ht="15" customHeight="1">
      <c r="B10" s="271"/>
      <c r="C10" s="39">
        <v>1</v>
      </c>
      <c r="D10" s="503" t="s">
        <v>40</v>
      </c>
      <c r="E10" s="504"/>
      <c r="F10" s="356">
        <v>0</v>
      </c>
      <c r="G10" s="356">
        <v>0</v>
      </c>
      <c r="H10" s="356">
        <v>0</v>
      </c>
      <c r="I10" s="356">
        <v>0</v>
      </c>
      <c r="J10" s="356">
        <v>0</v>
      </c>
      <c r="K10" s="357">
        <v>0</v>
      </c>
      <c r="L10" s="358">
        <v>0</v>
      </c>
      <c r="M10" s="356">
        <v>0</v>
      </c>
      <c r="N10" s="356">
        <v>0</v>
      </c>
      <c r="O10" s="356">
        <v>0</v>
      </c>
      <c r="P10" s="356">
        <v>0</v>
      </c>
      <c r="Q10" s="356">
        <v>0</v>
      </c>
      <c r="R10" s="359">
        <f>SUM(F10:Q10)</f>
        <v>0</v>
      </c>
      <c r="S10" s="355"/>
      <c r="T10" s="274"/>
    </row>
    <row r="11" spans="2:20" ht="15" customHeight="1">
      <c r="B11" s="271"/>
      <c r="C11" s="39">
        <v>2</v>
      </c>
      <c r="D11" s="503" t="s">
        <v>43</v>
      </c>
      <c r="E11" s="504"/>
      <c r="F11" s="356">
        <v>0</v>
      </c>
      <c r="G11" s="356">
        <v>0</v>
      </c>
      <c r="H11" s="356">
        <v>0</v>
      </c>
      <c r="I11" s="356">
        <v>0</v>
      </c>
      <c r="J11" s="356">
        <v>0</v>
      </c>
      <c r="K11" s="357">
        <v>0</v>
      </c>
      <c r="L11" s="358">
        <v>0</v>
      </c>
      <c r="M11" s="356">
        <v>0</v>
      </c>
      <c r="N11" s="356">
        <v>0</v>
      </c>
      <c r="O11" s="356">
        <v>0</v>
      </c>
      <c r="P11" s="356">
        <v>0</v>
      </c>
      <c r="Q11" s="356">
        <v>0</v>
      </c>
      <c r="R11" s="359">
        <f>SUM(F11:Q11)</f>
        <v>0</v>
      </c>
      <c r="S11" s="355"/>
      <c r="T11" s="274"/>
    </row>
    <row r="12" spans="2:20" ht="15" customHeight="1">
      <c r="B12" s="271"/>
      <c r="C12" s="39"/>
      <c r="D12" s="505"/>
      <c r="E12" s="506"/>
      <c r="F12" s="294"/>
      <c r="G12" s="294"/>
      <c r="H12" s="294"/>
      <c r="I12" s="294"/>
      <c r="J12" s="294"/>
      <c r="K12" s="294"/>
      <c r="L12" s="360"/>
      <c r="M12" s="294"/>
      <c r="N12" s="294"/>
      <c r="O12" s="294"/>
      <c r="P12" s="294"/>
      <c r="Q12" s="294"/>
      <c r="R12" s="201"/>
      <c r="S12" s="253"/>
      <c r="T12" s="274"/>
    </row>
    <row r="13" spans="2:20" ht="15" customHeight="1">
      <c r="B13" s="271"/>
      <c r="C13" s="39"/>
      <c r="D13" s="507" t="s">
        <v>44</v>
      </c>
      <c r="E13" s="508"/>
      <c r="F13" s="361">
        <f aca="true" t="shared" si="0" ref="F13:K13">SUM(F10:F11)</f>
        <v>0</v>
      </c>
      <c r="G13" s="361">
        <f t="shared" si="0"/>
        <v>0</v>
      </c>
      <c r="H13" s="361">
        <f t="shared" si="0"/>
        <v>0</v>
      </c>
      <c r="I13" s="361">
        <f t="shared" si="0"/>
        <v>0</v>
      </c>
      <c r="J13" s="361">
        <f t="shared" si="0"/>
        <v>0</v>
      </c>
      <c r="K13" s="362">
        <f t="shared" si="0"/>
        <v>0</v>
      </c>
      <c r="L13" s="363">
        <f aca="true" t="shared" si="1" ref="L13:Q13">SUM(L10:L11)</f>
        <v>0</v>
      </c>
      <c r="M13" s="361">
        <f t="shared" si="1"/>
        <v>0</v>
      </c>
      <c r="N13" s="361">
        <f t="shared" si="1"/>
        <v>0</v>
      </c>
      <c r="O13" s="361">
        <f t="shared" si="1"/>
        <v>0</v>
      </c>
      <c r="P13" s="361">
        <f t="shared" si="1"/>
        <v>0</v>
      </c>
      <c r="Q13" s="361">
        <f t="shared" si="1"/>
        <v>0</v>
      </c>
      <c r="R13" s="359">
        <f>SUM(F13:Q13)</f>
        <v>0</v>
      </c>
      <c r="S13" s="355"/>
      <c r="T13" s="274"/>
    </row>
    <row r="14" spans="2:20" ht="15" customHeight="1">
      <c r="B14" s="271"/>
      <c r="C14" s="39"/>
      <c r="D14" s="509"/>
      <c r="E14" s="510"/>
      <c r="F14" s="364"/>
      <c r="G14" s="364"/>
      <c r="H14" s="364"/>
      <c r="I14" s="364"/>
      <c r="J14" s="364"/>
      <c r="K14" s="364"/>
      <c r="L14" s="365"/>
      <c r="M14" s="364"/>
      <c r="N14" s="364"/>
      <c r="O14" s="364"/>
      <c r="P14" s="364"/>
      <c r="Q14" s="364"/>
      <c r="R14" s="366"/>
      <c r="S14" s="355"/>
      <c r="T14" s="274"/>
    </row>
    <row r="15" spans="2:20" ht="15" customHeight="1">
      <c r="B15" s="271"/>
      <c r="C15" s="39"/>
      <c r="D15" s="511" t="s">
        <v>10</v>
      </c>
      <c r="E15" s="512"/>
      <c r="F15" s="351"/>
      <c r="G15" s="352"/>
      <c r="H15" s="352"/>
      <c r="I15" s="352"/>
      <c r="J15" s="352"/>
      <c r="K15" s="352"/>
      <c r="L15" s="353"/>
      <c r="M15" s="352"/>
      <c r="N15" s="352"/>
      <c r="O15" s="352"/>
      <c r="P15" s="352"/>
      <c r="Q15" s="352"/>
      <c r="R15" s="354"/>
      <c r="S15" s="355"/>
      <c r="T15" s="274"/>
    </row>
    <row r="16" spans="2:20" ht="15" customHeight="1">
      <c r="B16" s="271"/>
      <c r="C16" s="39">
        <v>3</v>
      </c>
      <c r="D16" s="503" t="s">
        <v>45</v>
      </c>
      <c r="E16" s="504"/>
      <c r="F16" s="356">
        <v>0</v>
      </c>
      <c r="G16" s="356">
        <v>0</v>
      </c>
      <c r="H16" s="356">
        <v>0</v>
      </c>
      <c r="I16" s="356">
        <v>0</v>
      </c>
      <c r="J16" s="356">
        <v>0</v>
      </c>
      <c r="K16" s="357">
        <v>0</v>
      </c>
      <c r="L16" s="358">
        <v>0</v>
      </c>
      <c r="M16" s="356">
        <v>0</v>
      </c>
      <c r="N16" s="356">
        <v>0</v>
      </c>
      <c r="O16" s="356">
        <v>0</v>
      </c>
      <c r="P16" s="356">
        <v>0</v>
      </c>
      <c r="Q16" s="356">
        <v>0</v>
      </c>
      <c r="R16" s="359">
        <f>SUM(F16:Q16)</f>
        <v>0</v>
      </c>
      <c r="S16" s="355"/>
      <c r="T16" s="274"/>
    </row>
    <row r="17" spans="2:20" ht="15" customHeight="1">
      <c r="B17" s="271"/>
      <c r="C17" s="39">
        <v>4</v>
      </c>
      <c r="D17" s="503" t="s">
        <v>29</v>
      </c>
      <c r="E17" s="504"/>
      <c r="F17" s="356">
        <v>0</v>
      </c>
      <c r="G17" s="356">
        <v>0</v>
      </c>
      <c r="H17" s="356">
        <v>0</v>
      </c>
      <c r="I17" s="356">
        <v>0</v>
      </c>
      <c r="J17" s="356">
        <v>0</v>
      </c>
      <c r="K17" s="357">
        <v>0</v>
      </c>
      <c r="L17" s="358">
        <v>0</v>
      </c>
      <c r="M17" s="356">
        <v>0</v>
      </c>
      <c r="N17" s="356">
        <v>0</v>
      </c>
      <c r="O17" s="356">
        <v>0</v>
      </c>
      <c r="P17" s="356">
        <v>0</v>
      </c>
      <c r="Q17" s="356">
        <v>0</v>
      </c>
      <c r="R17" s="359">
        <f>SUM(F17:Q17)</f>
        <v>0</v>
      </c>
      <c r="S17" s="355"/>
      <c r="T17" s="274"/>
    </row>
    <row r="18" spans="2:20" ht="15" customHeight="1">
      <c r="B18" s="271"/>
      <c r="C18" s="39">
        <v>5</v>
      </c>
      <c r="D18" s="503" t="s">
        <v>48</v>
      </c>
      <c r="E18" s="504"/>
      <c r="F18" s="356">
        <v>0</v>
      </c>
      <c r="G18" s="356">
        <v>0</v>
      </c>
      <c r="H18" s="356">
        <v>0</v>
      </c>
      <c r="I18" s="356">
        <v>0</v>
      </c>
      <c r="J18" s="356">
        <v>0</v>
      </c>
      <c r="K18" s="357">
        <v>0</v>
      </c>
      <c r="L18" s="358">
        <v>0</v>
      </c>
      <c r="M18" s="356">
        <v>0</v>
      </c>
      <c r="N18" s="356">
        <v>0</v>
      </c>
      <c r="O18" s="356">
        <v>0</v>
      </c>
      <c r="P18" s="356">
        <v>0</v>
      </c>
      <c r="Q18" s="356">
        <v>0</v>
      </c>
      <c r="R18" s="359">
        <f>SUM(F18:Q18)</f>
        <v>0</v>
      </c>
      <c r="S18" s="355"/>
      <c r="T18" s="274"/>
    </row>
    <row r="19" spans="2:20" ht="15" customHeight="1">
      <c r="B19" s="271"/>
      <c r="C19" s="39"/>
      <c r="D19" s="505"/>
      <c r="E19" s="506"/>
      <c r="F19" s="294"/>
      <c r="G19" s="294"/>
      <c r="H19" s="294"/>
      <c r="I19" s="294"/>
      <c r="J19" s="294"/>
      <c r="K19" s="294"/>
      <c r="L19" s="360"/>
      <c r="M19" s="294"/>
      <c r="N19" s="294"/>
      <c r="O19" s="294"/>
      <c r="P19" s="294"/>
      <c r="Q19" s="294"/>
      <c r="R19" s="286"/>
      <c r="S19" s="355"/>
      <c r="T19" s="274"/>
    </row>
    <row r="20" spans="2:20" ht="15" customHeight="1">
      <c r="B20" s="271"/>
      <c r="C20" s="39"/>
      <c r="D20" s="507" t="s">
        <v>49</v>
      </c>
      <c r="E20" s="515"/>
      <c r="F20" s="367">
        <f aca="true" t="shared" si="2" ref="F20:K20">SUM(F16:F18)</f>
        <v>0</v>
      </c>
      <c r="G20" s="367">
        <f t="shared" si="2"/>
        <v>0</v>
      </c>
      <c r="H20" s="367">
        <f t="shared" si="2"/>
        <v>0</v>
      </c>
      <c r="I20" s="367">
        <f t="shared" si="2"/>
        <v>0</v>
      </c>
      <c r="J20" s="367">
        <f t="shared" si="2"/>
        <v>0</v>
      </c>
      <c r="K20" s="368">
        <f t="shared" si="2"/>
        <v>0</v>
      </c>
      <c r="L20" s="369">
        <f aca="true" t="shared" si="3" ref="L20:Q20">SUM(L16:L18)</f>
        <v>0</v>
      </c>
      <c r="M20" s="367">
        <f t="shared" si="3"/>
        <v>0</v>
      </c>
      <c r="N20" s="367">
        <f t="shared" si="3"/>
        <v>0</v>
      </c>
      <c r="O20" s="367">
        <f t="shared" si="3"/>
        <v>0</v>
      </c>
      <c r="P20" s="367">
        <f t="shared" si="3"/>
        <v>0</v>
      </c>
      <c r="Q20" s="367">
        <f t="shared" si="3"/>
        <v>0</v>
      </c>
      <c r="R20" s="359">
        <f>SUM(F20:Q20)</f>
        <v>0</v>
      </c>
      <c r="S20" s="355"/>
      <c r="T20" s="274"/>
    </row>
    <row r="21" spans="2:20" ht="15" customHeight="1">
      <c r="B21" s="271"/>
      <c r="C21" s="39"/>
      <c r="D21" s="499"/>
      <c r="E21" s="500"/>
      <c r="F21" s="294"/>
      <c r="G21" s="294"/>
      <c r="H21" s="294"/>
      <c r="I21" s="294"/>
      <c r="J21" s="294"/>
      <c r="K21" s="294"/>
      <c r="L21" s="360"/>
      <c r="M21" s="294"/>
      <c r="N21" s="294"/>
      <c r="O21" s="294"/>
      <c r="P21" s="294"/>
      <c r="Q21" s="294"/>
      <c r="R21" s="201"/>
      <c r="S21" s="253"/>
      <c r="T21" s="274"/>
    </row>
    <row r="22" spans="2:20" ht="15" customHeight="1">
      <c r="B22" s="271"/>
      <c r="C22" s="39"/>
      <c r="D22" s="507" t="s">
        <v>50</v>
      </c>
      <c r="E22" s="515"/>
      <c r="F22" s="361">
        <f aca="true" t="shared" si="4" ref="F22:K22">F13+F20</f>
        <v>0</v>
      </c>
      <c r="G22" s="361">
        <f t="shared" si="4"/>
        <v>0</v>
      </c>
      <c r="H22" s="361">
        <f t="shared" si="4"/>
        <v>0</v>
      </c>
      <c r="I22" s="361">
        <f t="shared" si="4"/>
        <v>0</v>
      </c>
      <c r="J22" s="361">
        <f t="shared" si="4"/>
        <v>0</v>
      </c>
      <c r="K22" s="362">
        <f t="shared" si="4"/>
        <v>0</v>
      </c>
      <c r="L22" s="363">
        <f aca="true" t="shared" si="5" ref="L22:Q22">L13+L20</f>
        <v>0</v>
      </c>
      <c r="M22" s="361">
        <f t="shared" si="5"/>
        <v>0</v>
      </c>
      <c r="N22" s="361">
        <f t="shared" si="5"/>
        <v>0</v>
      </c>
      <c r="O22" s="361">
        <f t="shared" si="5"/>
        <v>0</v>
      </c>
      <c r="P22" s="361">
        <f t="shared" si="5"/>
        <v>0</v>
      </c>
      <c r="Q22" s="361">
        <f t="shared" si="5"/>
        <v>0</v>
      </c>
      <c r="R22" s="359">
        <f>SUM(F22:Q22)</f>
        <v>0</v>
      </c>
      <c r="S22" s="355"/>
      <c r="T22" s="274"/>
    </row>
    <row r="23" spans="2:20" ht="15" customHeight="1">
      <c r="B23" s="271"/>
      <c r="C23" s="39"/>
      <c r="D23" s="73"/>
      <c r="E23" s="264"/>
      <c r="F23" s="364"/>
      <c r="G23" s="364"/>
      <c r="H23" s="364"/>
      <c r="I23" s="364"/>
      <c r="J23" s="364"/>
      <c r="K23" s="364"/>
      <c r="L23" s="365"/>
      <c r="M23" s="364"/>
      <c r="N23" s="364"/>
      <c r="O23" s="364"/>
      <c r="P23" s="364"/>
      <c r="Q23" s="364"/>
      <c r="R23" s="366"/>
      <c r="S23" s="355"/>
      <c r="T23" s="274"/>
    </row>
    <row r="24" spans="2:20" ht="15" customHeight="1">
      <c r="B24" s="271"/>
      <c r="C24" s="39"/>
      <c r="D24" s="520" t="s">
        <v>51</v>
      </c>
      <c r="E24" s="521"/>
      <c r="F24" s="370"/>
      <c r="G24" s="370"/>
      <c r="H24" s="370"/>
      <c r="I24" s="370"/>
      <c r="J24" s="370"/>
      <c r="K24" s="370"/>
      <c r="L24" s="371"/>
      <c r="M24" s="370"/>
      <c r="N24" s="370"/>
      <c r="O24" s="370"/>
      <c r="P24" s="370"/>
      <c r="Q24" s="370"/>
      <c r="R24" s="355"/>
      <c r="S24" s="355"/>
      <c r="T24" s="274"/>
    </row>
    <row r="25" spans="2:20" ht="15" customHeight="1">
      <c r="B25" s="271"/>
      <c r="C25" s="39"/>
      <c r="D25" s="521"/>
      <c r="E25" s="521"/>
      <c r="F25" s="370"/>
      <c r="G25" s="370"/>
      <c r="H25" s="370"/>
      <c r="I25" s="370"/>
      <c r="J25" s="370"/>
      <c r="K25" s="370"/>
      <c r="L25" s="371"/>
      <c r="M25" s="370"/>
      <c r="N25" s="370"/>
      <c r="O25" s="370"/>
      <c r="P25" s="370"/>
      <c r="Q25" s="370"/>
      <c r="R25" s="355"/>
      <c r="S25" s="355"/>
      <c r="T25" s="274"/>
    </row>
    <row r="26" spans="2:20" ht="15" customHeight="1">
      <c r="B26" s="271"/>
      <c r="C26" s="39"/>
      <c r="D26" s="511" t="s">
        <v>21</v>
      </c>
      <c r="E26" s="512"/>
      <c r="F26" s="351"/>
      <c r="G26" s="352"/>
      <c r="H26" s="352"/>
      <c r="I26" s="352"/>
      <c r="J26" s="352"/>
      <c r="K26" s="352"/>
      <c r="L26" s="353"/>
      <c r="M26" s="352"/>
      <c r="N26" s="352"/>
      <c r="O26" s="352"/>
      <c r="P26" s="352"/>
      <c r="Q26" s="352"/>
      <c r="R26" s="354"/>
      <c r="S26" s="355"/>
      <c r="T26" s="274"/>
    </row>
    <row r="27" spans="2:20" ht="15" customHeight="1">
      <c r="B27" s="271"/>
      <c r="C27" s="39">
        <v>6</v>
      </c>
      <c r="D27" s="503" t="s">
        <v>497</v>
      </c>
      <c r="E27" s="504"/>
      <c r="F27" s="356">
        <v>0</v>
      </c>
      <c r="G27" s="356">
        <v>0</v>
      </c>
      <c r="H27" s="356">
        <v>0</v>
      </c>
      <c r="I27" s="356">
        <v>0</v>
      </c>
      <c r="J27" s="356">
        <v>0</v>
      </c>
      <c r="K27" s="357">
        <v>0</v>
      </c>
      <c r="L27" s="358">
        <v>0</v>
      </c>
      <c r="M27" s="356">
        <v>0</v>
      </c>
      <c r="N27" s="356">
        <v>0</v>
      </c>
      <c r="O27" s="356">
        <v>0</v>
      </c>
      <c r="P27" s="356">
        <v>0</v>
      </c>
      <c r="Q27" s="356">
        <v>0</v>
      </c>
      <c r="R27" s="359">
        <f>SUM(F27:Q27)</f>
        <v>0</v>
      </c>
      <c r="S27" s="355"/>
      <c r="T27" s="274"/>
    </row>
    <row r="28" spans="2:20" ht="15" customHeight="1">
      <c r="B28" s="271"/>
      <c r="C28" s="39"/>
      <c r="D28" s="505"/>
      <c r="E28" s="506"/>
      <c r="F28" s="294"/>
      <c r="G28" s="294"/>
      <c r="H28" s="294"/>
      <c r="I28" s="294"/>
      <c r="J28" s="294"/>
      <c r="K28" s="294"/>
      <c r="L28" s="372"/>
      <c r="M28" s="373"/>
      <c r="N28" s="373"/>
      <c r="O28" s="373"/>
      <c r="P28" s="373"/>
      <c r="Q28" s="373"/>
      <c r="R28" s="374"/>
      <c r="S28" s="375"/>
      <c r="T28" s="274"/>
    </row>
    <row r="29" spans="2:20" ht="15" customHeight="1">
      <c r="B29" s="271"/>
      <c r="C29" s="39"/>
      <c r="D29" s="507" t="s">
        <v>70</v>
      </c>
      <c r="E29" s="508"/>
      <c r="F29" s="367">
        <f aca="true" t="shared" si="6" ref="F29:Q29">SUM(F27:F27)</f>
        <v>0</v>
      </c>
      <c r="G29" s="367">
        <f t="shared" si="6"/>
        <v>0</v>
      </c>
      <c r="H29" s="367">
        <f t="shared" si="6"/>
        <v>0</v>
      </c>
      <c r="I29" s="367">
        <f t="shared" si="6"/>
        <v>0</v>
      </c>
      <c r="J29" s="367">
        <f t="shared" si="6"/>
        <v>0</v>
      </c>
      <c r="K29" s="368">
        <f t="shared" si="6"/>
        <v>0</v>
      </c>
      <c r="L29" s="369">
        <f t="shared" si="6"/>
        <v>0</v>
      </c>
      <c r="M29" s="367">
        <f t="shared" si="6"/>
        <v>0</v>
      </c>
      <c r="N29" s="367">
        <f t="shared" si="6"/>
        <v>0</v>
      </c>
      <c r="O29" s="367">
        <f t="shared" si="6"/>
        <v>0</v>
      </c>
      <c r="P29" s="367">
        <f t="shared" si="6"/>
        <v>0</v>
      </c>
      <c r="Q29" s="367">
        <f t="shared" si="6"/>
        <v>0</v>
      </c>
      <c r="R29" s="359">
        <f>SUM(F29:Q29)</f>
        <v>0</v>
      </c>
      <c r="S29" s="355"/>
      <c r="T29" s="274"/>
    </row>
    <row r="30" spans="2:20" s="285" customFormat="1" ht="15" customHeight="1">
      <c r="B30" s="271"/>
      <c r="C30" s="39"/>
      <c r="D30" s="499"/>
      <c r="E30" s="500"/>
      <c r="F30" s="298"/>
      <c r="G30" s="298"/>
      <c r="H30" s="298"/>
      <c r="I30" s="298"/>
      <c r="J30" s="298"/>
      <c r="K30" s="298"/>
      <c r="L30" s="376"/>
      <c r="M30" s="298"/>
      <c r="N30" s="298"/>
      <c r="O30" s="298"/>
      <c r="P30" s="298"/>
      <c r="Q30" s="298"/>
      <c r="R30" s="243"/>
      <c r="S30" s="253"/>
      <c r="T30" s="274"/>
    </row>
    <row r="31" spans="2:20" s="285" customFormat="1" ht="15" customHeight="1">
      <c r="B31" s="271"/>
      <c r="C31" s="39"/>
      <c r="D31" s="511" t="s">
        <v>186</v>
      </c>
      <c r="E31" s="527"/>
      <c r="F31" s="352"/>
      <c r="G31" s="352"/>
      <c r="H31" s="352"/>
      <c r="I31" s="352"/>
      <c r="J31" s="352"/>
      <c r="K31" s="352"/>
      <c r="L31" s="353"/>
      <c r="M31" s="352"/>
      <c r="N31" s="352"/>
      <c r="O31" s="352"/>
      <c r="P31" s="352"/>
      <c r="Q31" s="352"/>
      <c r="R31" s="377"/>
      <c r="S31" s="355"/>
      <c r="T31" s="274"/>
    </row>
    <row r="32" spans="2:20" ht="15" customHeight="1">
      <c r="B32" s="271"/>
      <c r="C32" s="39">
        <v>7</v>
      </c>
      <c r="D32" s="503" t="s">
        <v>3</v>
      </c>
      <c r="E32" s="504"/>
      <c r="F32" s="356">
        <v>0</v>
      </c>
      <c r="G32" s="356">
        <v>0</v>
      </c>
      <c r="H32" s="356">
        <v>0</v>
      </c>
      <c r="I32" s="356">
        <v>0</v>
      </c>
      <c r="J32" s="356">
        <v>0</v>
      </c>
      <c r="K32" s="357">
        <v>0</v>
      </c>
      <c r="L32" s="358">
        <v>0</v>
      </c>
      <c r="M32" s="356">
        <v>0</v>
      </c>
      <c r="N32" s="356">
        <v>0</v>
      </c>
      <c r="O32" s="356">
        <v>0</v>
      </c>
      <c r="P32" s="356">
        <v>0</v>
      </c>
      <c r="Q32" s="356">
        <v>0</v>
      </c>
      <c r="R32" s="359">
        <f aca="true" t="shared" si="7" ref="R32:R39">SUM(F32:Q32)</f>
        <v>0</v>
      </c>
      <c r="S32" s="355"/>
      <c r="T32" s="274"/>
    </row>
    <row r="33" spans="2:20" ht="15" customHeight="1">
      <c r="B33" s="271"/>
      <c r="C33" s="39">
        <v>8</v>
      </c>
      <c r="D33" s="503" t="s">
        <v>71</v>
      </c>
      <c r="E33" s="504"/>
      <c r="F33" s="356">
        <v>0</v>
      </c>
      <c r="G33" s="356">
        <v>0</v>
      </c>
      <c r="H33" s="356">
        <v>0</v>
      </c>
      <c r="I33" s="356">
        <v>0</v>
      </c>
      <c r="J33" s="356">
        <v>0</v>
      </c>
      <c r="K33" s="357">
        <v>0</v>
      </c>
      <c r="L33" s="358">
        <v>0</v>
      </c>
      <c r="M33" s="356">
        <v>0</v>
      </c>
      <c r="N33" s="356">
        <v>0</v>
      </c>
      <c r="O33" s="356">
        <v>0</v>
      </c>
      <c r="P33" s="356">
        <v>0</v>
      </c>
      <c r="Q33" s="356">
        <v>0</v>
      </c>
      <c r="R33" s="359">
        <f t="shared" si="7"/>
        <v>0</v>
      </c>
      <c r="S33" s="355"/>
      <c r="T33" s="274"/>
    </row>
    <row r="34" spans="2:20" ht="15" customHeight="1">
      <c r="B34" s="271"/>
      <c r="C34" s="39">
        <v>9</v>
      </c>
      <c r="D34" s="503" t="s">
        <v>72</v>
      </c>
      <c r="E34" s="504"/>
      <c r="F34" s="356">
        <v>0</v>
      </c>
      <c r="G34" s="356">
        <v>0</v>
      </c>
      <c r="H34" s="356">
        <v>0</v>
      </c>
      <c r="I34" s="356">
        <v>0</v>
      </c>
      <c r="J34" s="356">
        <v>0</v>
      </c>
      <c r="K34" s="357">
        <v>0</v>
      </c>
      <c r="L34" s="358">
        <v>0</v>
      </c>
      <c r="M34" s="356">
        <v>0</v>
      </c>
      <c r="N34" s="356">
        <v>0</v>
      </c>
      <c r="O34" s="356">
        <v>0</v>
      </c>
      <c r="P34" s="356">
        <v>0</v>
      </c>
      <c r="Q34" s="356">
        <v>0</v>
      </c>
      <c r="R34" s="359">
        <f t="shared" si="7"/>
        <v>0</v>
      </c>
      <c r="S34" s="355"/>
      <c r="T34" s="274"/>
    </row>
    <row r="35" spans="2:20" ht="15" customHeight="1">
      <c r="B35" s="271"/>
      <c r="C35" s="39">
        <v>10</v>
      </c>
      <c r="D35" s="503" t="s">
        <v>188</v>
      </c>
      <c r="E35" s="504"/>
      <c r="F35" s="356">
        <v>0</v>
      </c>
      <c r="G35" s="356">
        <v>0</v>
      </c>
      <c r="H35" s="356">
        <v>0</v>
      </c>
      <c r="I35" s="356">
        <v>0</v>
      </c>
      <c r="J35" s="356">
        <v>0</v>
      </c>
      <c r="K35" s="357">
        <v>0</v>
      </c>
      <c r="L35" s="358">
        <v>0</v>
      </c>
      <c r="M35" s="356">
        <v>0</v>
      </c>
      <c r="N35" s="356">
        <v>0</v>
      </c>
      <c r="O35" s="356">
        <v>0</v>
      </c>
      <c r="P35" s="356">
        <v>0</v>
      </c>
      <c r="Q35" s="356">
        <v>0</v>
      </c>
      <c r="R35" s="359">
        <f t="shared" si="7"/>
        <v>0</v>
      </c>
      <c r="S35" s="355"/>
      <c r="T35" s="274"/>
    </row>
    <row r="36" spans="2:20" ht="15" customHeight="1">
      <c r="B36" s="271"/>
      <c r="C36" s="39">
        <v>11</v>
      </c>
      <c r="D36" s="503" t="s">
        <v>73</v>
      </c>
      <c r="E36" s="504"/>
      <c r="F36" s="356">
        <v>0</v>
      </c>
      <c r="G36" s="356">
        <v>0</v>
      </c>
      <c r="H36" s="356">
        <v>0</v>
      </c>
      <c r="I36" s="356">
        <v>0</v>
      </c>
      <c r="J36" s="356">
        <v>0</v>
      </c>
      <c r="K36" s="357">
        <v>0</v>
      </c>
      <c r="L36" s="358">
        <v>0</v>
      </c>
      <c r="M36" s="356">
        <v>0</v>
      </c>
      <c r="N36" s="356">
        <v>0</v>
      </c>
      <c r="O36" s="356">
        <v>0</v>
      </c>
      <c r="P36" s="356">
        <v>0</v>
      </c>
      <c r="Q36" s="356">
        <v>0</v>
      </c>
      <c r="R36" s="359">
        <f t="shared" si="7"/>
        <v>0</v>
      </c>
      <c r="S36" s="355"/>
      <c r="T36" s="274"/>
    </row>
    <row r="37" spans="2:20" ht="15" customHeight="1">
      <c r="B37" s="271"/>
      <c r="C37" s="40">
        <v>12</v>
      </c>
      <c r="D37" s="503" t="s">
        <v>74</v>
      </c>
      <c r="E37" s="504"/>
      <c r="F37" s="356">
        <v>0</v>
      </c>
      <c r="G37" s="356">
        <v>0</v>
      </c>
      <c r="H37" s="356">
        <v>0</v>
      </c>
      <c r="I37" s="356">
        <v>0</v>
      </c>
      <c r="J37" s="356">
        <v>0</v>
      </c>
      <c r="K37" s="357">
        <v>0</v>
      </c>
      <c r="L37" s="358">
        <v>0</v>
      </c>
      <c r="M37" s="356">
        <v>0</v>
      </c>
      <c r="N37" s="356">
        <v>0</v>
      </c>
      <c r="O37" s="356">
        <v>0</v>
      </c>
      <c r="P37" s="356">
        <v>0</v>
      </c>
      <c r="Q37" s="356">
        <v>0</v>
      </c>
      <c r="R37" s="359">
        <f t="shared" si="7"/>
        <v>0</v>
      </c>
      <c r="S37" s="355"/>
      <c r="T37" s="274"/>
    </row>
    <row r="38" spans="2:20" ht="15" customHeight="1">
      <c r="B38" s="271"/>
      <c r="C38" s="39">
        <v>13</v>
      </c>
      <c r="D38" s="503" t="s">
        <v>75</v>
      </c>
      <c r="E38" s="504"/>
      <c r="F38" s="356">
        <v>0</v>
      </c>
      <c r="G38" s="356">
        <v>0</v>
      </c>
      <c r="H38" s="356">
        <v>0</v>
      </c>
      <c r="I38" s="356">
        <v>0</v>
      </c>
      <c r="J38" s="356">
        <v>0</v>
      </c>
      <c r="K38" s="357">
        <v>0</v>
      </c>
      <c r="L38" s="358">
        <v>0</v>
      </c>
      <c r="M38" s="356">
        <v>0</v>
      </c>
      <c r="N38" s="356">
        <v>0</v>
      </c>
      <c r="O38" s="356">
        <v>0</v>
      </c>
      <c r="P38" s="356">
        <v>0</v>
      </c>
      <c r="Q38" s="356">
        <v>0</v>
      </c>
      <c r="R38" s="359">
        <f t="shared" si="7"/>
        <v>0</v>
      </c>
      <c r="S38" s="355"/>
      <c r="T38" s="274"/>
    </row>
    <row r="39" spans="2:20" ht="15" customHeight="1">
      <c r="B39" s="271"/>
      <c r="C39" s="39">
        <v>14</v>
      </c>
      <c r="D39" s="503" t="s">
        <v>189</v>
      </c>
      <c r="E39" s="504"/>
      <c r="F39" s="356">
        <v>0</v>
      </c>
      <c r="G39" s="356">
        <v>0</v>
      </c>
      <c r="H39" s="356">
        <v>0</v>
      </c>
      <c r="I39" s="356">
        <v>0</v>
      </c>
      <c r="J39" s="356">
        <v>0</v>
      </c>
      <c r="K39" s="357">
        <v>0</v>
      </c>
      <c r="L39" s="358">
        <v>0</v>
      </c>
      <c r="M39" s="356">
        <v>0</v>
      </c>
      <c r="N39" s="356">
        <v>0</v>
      </c>
      <c r="O39" s="356">
        <v>0</v>
      </c>
      <c r="P39" s="356">
        <v>0</v>
      </c>
      <c r="Q39" s="356">
        <v>0</v>
      </c>
      <c r="R39" s="359">
        <f t="shared" si="7"/>
        <v>0</v>
      </c>
      <c r="S39" s="355"/>
      <c r="T39" s="274"/>
    </row>
    <row r="40" spans="2:20" ht="15" customHeight="1">
      <c r="B40" s="271"/>
      <c r="C40" s="39"/>
      <c r="D40" s="505"/>
      <c r="E40" s="506"/>
      <c r="F40" s="378"/>
      <c r="G40" s="378"/>
      <c r="H40" s="378"/>
      <c r="I40" s="378"/>
      <c r="J40" s="378"/>
      <c r="K40" s="378"/>
      <c r="L40" s="379"/>
      <c r="M40" s="378"/>
      <c r="N40" s="378"/>
      <c r="O40" s="378"/>
      <c r="P40" s="378"/>
      <c r="Q40" s="378"/>
      <c r="R40" s="286"/>
      <c r="S40" s="355"/>
      <c r="T40" s="274"/>
    </row>
    <row r="41" spans="2:20" ht="15" customHeight="1">
      <c r="B41" s="271"/>
      <c r="C41" s="39"/>
      <c r="D41" s="507" t="s">
        <v>76</v>
      </c>
      <c r="E41" s="508"/>
      <c r="F41" s="361">
        <f aca="true" t="shared" si="8" ref="F41:K41">SUM(F32:F39)</f>
        <v>0</v>
      </c>
      <c r="G41" s="361">
        <f t="shared" si="8"/>
        <v>0</v>
      </c>
      <c r="H41" s="361">
        <f t="shared" si="8"/>
        <v>0</v>
      </c>
      <c r="I41" s="361">
        <f t="shared" si="8"/>
        <v>0</v>
      </c>
      <c r="J41" s="361">
        <f t="shared" si="8"/>
        <v>0</v>
      </c>
      <c r="K41" s="362">
        <f t="shared" si="8"/>
        <v>0</v>
      </c>
      <c r="L41" s="363">
        <f aca="true" t="shared" si="9" ref="L41:Q41">SUM(L32:L39)</f>
        <v>0</v>
      </c>
      <c r="M41" s="361">
        <f t="shared" si="9"/>
        <v>0</v>
      </c>
      <c r="N41" s="361">
        <f t="shared" si="9"/>
        <v>0</v>
      </c>
      <c r="O41" s="361">
        <f t="shared" si="9"/>
        <v>0</v>
      </c>
      <c r="P41" s="361">
        <f t="shared" si="9"/>
        <v>0</v>
      </c>
      <c r="Q41" s="361">
        <f t="shared" si="9"/>
        <v>0</v>
      </c>
      <c r="R41" s="359">
        <f>SUM(F41:Q41)</f>
        <v>0</v>
      </c>
      <c r="S41" s="355"/>
      <c r="T41" s="274"/>
    </row>
    <row r="42" spans="2:20" ht="15" customHeight="1">
      <c r="B42" s="271"/>
      <c r="C42" s="39"/>
      <c r="D42" s="509"/>
      <c r="E42" s="510"/>
      <c r="F42" s="364"/>
      <c r="G42" s="364"/>
      <c r="H42" s="364"/>
      <c r="I42" s="364"/>
      <c r="J42" s="364"/>
      <c r="K42" s="364"/>
      <c r="L42" s="365"/>
      <c r="M42" s="364"/>
      <c r="N42" s="364"/>
      <c r="O42" s="364"/>
      <c r="P42" s="364"/>
      <c r="Q42" s="364"/>
      <c r="R42" s="366"/>
      <c r="S42" s="355"/>
      <c r="T42" s="274"/>
    </row>
    <row r="43" spans="2:20" ht="15" customHeight="1">
      <c r="B43" s="271"/>
      <c r="C43" s="39">
        <v>15</v>
      </c>
      <c r="D43" s="511" t="s">
        <v>11</v>
      </c>
      <c r="E43" s="512"/>
      <c r="F43" s="351"/>
      <c r="G43" s="352"/>
      <c r="H43" s="352"/>
      <c r="I43" s="352"/>
      <c r="J43" s="352"/>
      <c r="K43" s="352"/>
      <c r="L43" s="353"/>
      <c r="M43" s="352"/>
      <c r="N43" s="352"/>
      <c r="O43" s="352"/>
      <c r="P43" s="352"/>
      <c r="Q43" s="352"/>
      <c r="R43" s="354"/>
      <c r="S43" s="355"/>
      <c r="T43" s="274"/>
    </row>
    <row r="44" spans="2:20" ht="15" customHeight="1">
      <c r="B44" s="271"/>
      <c r="C44" s="39">
        <v>16</v>
      </c>
      <c r="D44" s="503" t="s">
        <v>6</v>
      </c>
      <c r="E44" s="504"/>
      <c r="F44" s="356">
        <v>0</v>
      </c>
      <c r="G44" s="356">
        <v>0</v>
      </c>
      <c r="H44" s="356">
        <v>0</v>
      </c>
      <c r="I44" s="356">
        <v>0</v>
      </c>
      <c r="J44" s="356">
        <v>0</v>
      </c>
      <c r="K44" s="357">
        <v>0</v>
      </c>
      <c r="L44" s="358">
        <v>0</v>
      </c>
      <c r="M44" s="358">
        <v>0</v>
      </c>
      <c r="N44" s="358">
        <v>0</v>
      </c>
      <c r="O44" s="358">
        <v>0</v>
      </c>
      <c r="P44" s="358">
        <v>0</v>
      </c>
      <c r="Q44" s="358">
        <v>0</v>
      </c>
      <c r="R44" s="359">
        <f aca="true" t="shared" si="10" ref="R44:R50">SUM(F44:Q44)</f>
        <v>0</v>
      </c>
      <c r="S44" s="355"/>
      <c r="T44" s="274"/>
    </row>
    <row r="45" spans="2:20" ht="15" customHeight="1">
      <c r="B45" s="271"/>
      <c r="C45" s="39">
        <v>17</v>
      </c>
      <c r="D45" s="503" t="s">
        <v>7</v>
      </c>
      <c r="E45" s="504"/>
      <c r="F45" s="356">
        <v>0</v>
      </c>
      <c r="G45" s="356">
        <v>0</v>
      </c>
      <c r="H45" s="356">
        <v>0</v>
      </c>
      <c r="I45" s="356">
        <v>0</v>
      </c>
      <c r="J45" s="356">
        <v>0</v>
      </c>
      <c r="K45" s="357">
        <v>0</v>
      </c>
      <c r="L45" s="358">
        <v>0</v>
      </c>
      <c r="M45" s="358">
        <v>0</v>
      </c>
      <c r="N45" s="358">
        <v>0</v>
      </c>
      <c r="O45" s="358">
        <v>0</v>
      </c>
      <c r="P45" s="358">
        <v>0</v>
      </c>
      <c r="Q45" s="358">
        <v>0</v>
      </c>
      <c r="R45" s="359">
        <f t="shared" si="10"/>
        <v>0</v>
      </c>
      <c r="S45" s="355"/>
      <c r="T45" s="274"/>
    </row>
    <row r="46" spans="2:20" ht="15" customHeight="1">
      <c r="B46" s="271"/>
      <c r="C46" s="39">
        <v>18</v>
      </c>
      <c r="D46" s="503" t="s">
        <v>77</v>
      </c>
      <c r="E46" s="504"/>
      <c r="F46" s="356">
        <v>0</v>
      </c>
      <c r="G46" s="356">
        <v>0</v>
      </c>
      <c r="H46" s="356">
        <v>0</v>
      </c>
      <c r="I46" s="356">
        <v>0</v>
      </c>
      <c r="J46" s="356">
        <v>0</v>
      </c>
      <c r="K46" s="357">
        <v>0</v>
      </c>
      <c r="L46" s="358">
        <v>0</v>
      </c>
      <c r="M46" s="358">
        <v>0</v>
      </c>
      <c r="N46" s="358">
        <v>0</v>
      </c>
      <c r="O46" s="358">
        <v>0</v>
      </c>
      <c r="P46" s="358">
        <v>0</v>
      </c>
      <c r="Q46" s="358">
        <v>0</v>
      </c>
      <c r="R46" s="359">
        <f t="shared" si="10"/>
        <v>0</v>
      </c>
      <c r="S46" s="355"/>
      <c r="T46" s="274"/>
    </row>
    <row r="47" spans="2:20" s="285" customFormat="1" ht="15" customHeight="1">
      <c r="B47" s="271"/>
      <c r="C47" s="39">
        <v>19</v>
      </c>
      <c r="D47" s="503" t="s">
        <v>78</v>
      </c>
      <c r="E47" s="504"/>
      <c r="F47" s="356">
        <v>0</v>
      </c>
      <c r="G47" s="356">
        <v>0</v>
      </c>
      <c r="H47" s="356">
        <v>0</v>
      </c>
      <c r="I47" s="356">
        <v>0</v>
      </c>
      <c r="J47" s="356">
        <v>0</v>
      </c>
      <c r="K47" s="357">
        <v>0</v>
      </c>
      <c r="L47" s="358">
        <v>0</v>
      </c>
      <c r="M47" s="358">
        <v>0</v>
      </c>
      <c r="N47" s="358">
        <v>0</v>
      </c>
      <c r="O47" s="358">
        <v>0</v>
      </c>
      <c r="P47" s="358">
        <v>0</v>
      </c>
      <c r="Q47" s="358">
        <v>0</v>
      </c>
      <c r="R47" s="359">
        <f t="shared" si="10"/>
        <v>0</v>
      </c>
      <c r="S47" s="355"/>
      <c r="T47" s="274"/>
    </row>
    <row r="48" spans="2:20" s="285" customFormat="1" ht="15" customHeight="1">
      <c r="B48" s="271"/>
      <c r="C48" s="39">
        <v>20</v>
      </c>
      <c r="D48" s="503" t="s">
        <v>79</v>
      </c>
      <c r="E48" s="504"/>
      <c r="F48" s="356">
        <v>0</v>
      </c>
      <c r="G48" s="356">
        <v>0</v>
      </c>
      <c r="H48" s="356">
        <v>0</v>
      </c>
      <c r="I48" s="356">
        <v>0</v>
      </c>
      <c r="J48" s="356">
        <v>0</v>
      </c>
      <c r="K48" s="357">
        <v>0</v>
      </c>
      <c r="L48" s="358">
        <v>0</v>
      </c>
      <c r="M48" s="358">
        <v>0</v>
      </c>
      <c r="N48" s="358">
        <v>0</v>
      </c>
      <c r="O48" s="358">
        <v>0</v>
      </c>
      <c r="P48" s="358">
        <v>0</v>
      </c>
      <c r="Q48" s="358">
        <v>0</v>
      </c>
      <c r="R48" s="359">
        <f t="shared" si="10"/>
        <v>0</v>
      </c>
      <c r="S48" s="355"/>
      <c r="T48" s="274"/>
    </row>
    <row r="49" spans="2:20" ht="15" customHeight="1">
      <c r="B49" s="271"/>
      <c r="C49" s="39">
        <v>21</v>
      </c>
      <c r="D49" s="503" t="s">
        <v>20</v>
      </c>
      <c r="E49" s="504"/>
      <c r="F49" s="356">
        <v>0</v>
      </c>
      <c r="G49" s="356">
        <v>0</v>
      </c>
      <c r="H49" s="356">
        <v>0</v>
      </c>
      <c r="I49" s="356">
        <v>0</v>
      </c>
      <c r="J49" s="356">
        <v>0</v>
      </c>
      <c r="K49" s="357">
        <v>0</v>
      </c>
      <c r="L49" s="358">
        <v>0</v>
      </c>
      <c r="M49" s="358">
        <v>0</v>
      </c>
      <c r="N49" s="358">
        <v>0</v>
      </c>
      <c r="O49" s="358">
        <v>0</v>
      </c>
      <c r="P49" s="358">
        <v>0</v>
      </c>
      <c r="Q49" s="358">
        <v>0</v>
      </c>
      <c r="R49" s="359">
        <f t="shared" si="10"/>
        <v>0</v>
      </c>
      <c r="S49" s="355"/>
      <c r="T49" s="274"/>
    </row>
    <row r="50" spans="2:20" ht="15" customHeight="1">
      <c r="B50" s="271"/>
      <c r="C50" s="39">
        <v>22</v>
      </c>
      <c r="D50" s="503" t="s">
        <v>12</v>
      </c>
      <c r="E50" s="504"/>
      <c r="F50" s="356">
        <v>0</v>
      </c>
      <c r="G50" s="356">
        <v>0</v>
      </c>
      <c r="H50" s="356">
        <v>0</v>
      </c>
      <c r="I50" s="356">
        <v>0</v>
      </c>
      <c r="J50" s="356">
        <v>0</v>
      </c>
      <c r="K50" s="357">
        <v>0</v>
      </c>
      <c r="L50" s="358">
        <v>0</v>
      </c>
      <c r="M50" s="358">
        <v>0</v>
      </c>
      <c r="N50" s="358">
        <v>0</v>
      </c>
      <c r="O50" s="358">
        <v>0</v>
      </c>
      <c r="P50" s="358">
        <v>0</v>
      </c>
      <c r="Q50" s="358">
        <v>0</v>
      </c>
      <c r="R50" s="359">
        <f t="shared" si="10"/>
        <v>0</v>
      </c>
      <c r="S50" s="355"/>
      <c r="T50" s="274"/>
    </row>
    <row r="51" spans="2:20" ht="15" customHeight="1">
      <c r="B51" s="271"/>
      <c r="C51" s="39"/>
      <c r="D51" s="505"/>
      <c r="E51" s="506"/>
      <c r="F51" s="378"/>
      <c r="G51" s="378"/>
      <c r="H51" s="378"/>
      <c r="I51" s="378"/>
      <c r="J51" s="378"/>
      <c r="K51" s="378"/>
      <c r="L51" s="379"/>
      <c r="M51" s="378"/>
      <c r="N51" s="378"/>
      <c r="O51" s="378"/>
      <c r="P51" s="378"/>
      <c r="Q51" s="378"/>
      <c r="R51" s="286"/>
      <c r="S51" s="355"/>
      <c r="T51" s="274"/>
    </row>
    <row r="52" spans="2:20" ht="15" customHeight="1">
      <c r="B52" s="271"/>
      <c r="C52" s="39"/>
      <c r="D52" s="507" t="s">
        <v>80</v>
      </c>
      <c r="E52" s="508"/>
      <c r="F52" s="361">
        <f aca="true" t="shared" si="11" ref="F52:K52">SUM(F44:F50)</f>
        <v>0</v>
      </c>
      <c r="G52" s="361">
        <f t="shared" si="11"/>
        <v>0</v>
      </c>
      <c r="H52" s="361">
        <f t="shared" si="11"/>
        <v>0</v>
      </c>
      <c r="I52" s="361">
        <f t="shared" si="11"/>
        <v>0</v>
      </c>
      <c r="J52" s="361">
        <f t="shared" si="11"/>
        <v>0</v>
      </c>
      <c r="K52" s="362">
        <f t="shared" si="11"/>
        <v>0</v>
      </c>
      <c r="L52" s="363">
        <f aca="true" t="shared" si="12" ref="L52:Q52">SUM(L44:L50)</f>
        <v>0</v>
      </c>
      <c r="M52" s="361">
        <f t="shared" si="12"/>
        <v>0</v>
      </c>
      <c r="N52" s="361">
        <f t="shared" si="12"/>
        <v>0</v>
      </c>
      <c r="O52" s="361">
        <f t="shared" si="12"/>
        <v>0</v>
      </c>
      <c r="P52" s="361">
        <f t="shared" si="12"/>
        <v>0</v>
      </c>
      <c r="Q52" s="361">
        <f t="shared" si="12"/>
        <v>0</v>
      </c>
      <c r="R52" s="359">
        <f>SUM(F52:Q52)</f>
        <v>0</v>
      </c>
      <c r="S52" s="355"/>
      <c r="T52" s="274"/>
    </row>
    <row r="53" spans="2:20" ht="15" customHeight="1">
      <c r="B53" s="271"/>
      <c r="C53" s="39"/>
      <c r="D53" s="509"/>
      <c r="E53" s="510"/>
      <c r="F53" s="364"/>
      <c r="G53" s="364"/>
      <c r="H53" s="364"/>
      <c r="I53" s="364"/>
      <c r="J53" s="364"/>
      <c r="K53" s="364"/>
      <c r="L53" s="365"/>
      <c r="M53" s="364"/>
      <c r="N53" s="364"/>
      <c r="O53" s="364"/>
      <c r="P53" s="364"/>
      <c r="Q53" s="364"/>
      <c r="R53" s="366"/>
      <c r="S53" s="355"/>
      <c r="T53" s="274"/>
    </row>
    <row r="54" spans="2:20" ht="15" customHeight="1">
      <c r="B54" s="271"/>
      <c r="C54" s="39"/>
      <c r="D54" s="511" t="s">
        <v>81</v>
      </c>
      <c r="E54" s="512"/>
      <c r="F54" s="351"/>
      <c r="G54" s="352"/>
      <c r="H54" s="352"/>
      <c r="I54" s="352"/>
      <c r="J54" s="352"/>
      <c r="K54" s="352"/>
      <c r="L54" s="353"/>
      <c r="M54" s="352"/>
      <c r="N54" s="352"/>
      <c r="O54" s="352"/>
      <c r="P54" s="352"/>
      <c r="Q54" s="352"/>
      <c r="R54" s="354"/>
      <c r="S54" s="355"/>
      <c r="T54" s="274"/>
    </row>
    <row r="55" spans="2:20" ht="15" customHeight="1">
      <c r="B55" s="271"/>
      <c r="C55" s="39">
        <v>23</v>
      </c>
      <c r="D55" s="503" t="s">
        <v>82</v>
      </c>
      <c r="E55" s="504"/>
      <c r="F55" s="356">
        <v>0</v>
      </c>
      <c r="G55" s="356">
        <v>0</v>
      </c>
      <c r="H55" s="356">
        <v>0</v>
      </c>
      <c r="I55" s="356">
        <v>0</v>
      </c>
      <c r="J55" s="356">
        <v>0</v>
      </c>
      <c r="K55" s="357">
        <v>0</v>
      </c>
      <c r="L55" s="358">
        <v>0</v>
      </c>
      <c r="M55" s="356">
        <v>0</v>
      </c>
      <c r="N55" s="356">
        <v>0</v>
      </c>
      <c r="O55" s="356">
        <v>0</v>
      </c>
      <c r="P55" s="356">
        <v>0</v>
      </c>
      <c r="Q55" s="356">
        <v>0</v>
      </c>
      <c r="R55" s="359">
        <f>SUM(F55:Q55)</f>
        <v>0</v>
      </c>
      <c r="S55" s="355"/>
      <c r="T55" s="274"/>
    </row>
    <row r="56" spans="2:20" ht="15" customHeight="1">
      <c r="B56" s="271"/>
      <c r="C56" s="39">
        <v>24</v>
      </c>
      <c r="D56" s="503" t="s">
        <v>4</v>
      </c>
      <c r="E56" s="504"/>
      <c r="F56" s="356">
        <v>0</v>
      </c>
      <c r="G56" s="356">
        <v>0</v>
      </c>
      <c r="H56" s="356">
        <v>0</v>
      </c>
      <c r="I56" s="356">
        <v>0</v>
      </c>
      <c r="J56" s="356">
        <v>0</v>
      </c>
      <c r="K56" s="357">
        <v>0</v>
      </c>
      <c r="L56" s="358">
        <v>0</v>
      </c>
      <c r="M56" s="356">
        <v>0</v>
      </c>
      <c r="N56" s="356">
        <v>0</v>
      </c>
      <c r="O56" s="356">
        <v>0</v>
      </c>
      <c r="P56" s="356">
        <v>0</v>
      </c>
      <c r="Q56" s="356">
        <v>0</v>
      </c>
      <c r="R56" s="359">
        <f>SUM(F56:Q56)</f>
        <v>0</v>
      </c>
      <c r="S56" s="355"/>
      <c r="T56" s="274"/>
    </row>
    <row r="57" spans="2:20" ht="15" customHeight="1">
      <c r="B57" s="271"/>
      <c r="C57" s="39">
        <v>25</v>
      </c>
      <c r="D57" s="503" t="s">
        <v>83</v>
      </c>
      <c r="E57" s="504"/>
      <c r="F57" s="356">
        <v>0</v>
      </c>
      <c r="G57" s="356">
        <v>0</v>
      </c>
      <c r="H57" s="356">
        <v>0</v>
      </c>
      <c r="I57" s="356">
        <v>0</v>
      </c>
      <c r="J57" s="356">
        <v>0</v>
      </c>
      <c r="K57" s="357">
        <v>0</v>
      </c>
      <c r="L57" s="358">
        <v>0</v>
      </c>
      <c r="M57" s="356">
        <v>0</v>
      </c>
      <c r="N57" s="356">
        <v>0</v>
      </c>
      <c r="O57" s="356">
        <v>0</v>
      </c>
      <c r="P57" s="356">
        <v>0</v>
      </c>
      <c r="Q57" s="356">
        <v>0</v>
      </c>
      <c r="R57" s="359">
        <f>SUM(F57:Q57)</f>
        <v>0</v>
      </c>
      <c r="S57" s="355"/>
      <c r="T57" s="274"/>
    </row>
    <row r="58" spans="2:20" ht="15" customHeight="1">
      <c r="B58" s="271"/>
      <c r="C58" s="39">
        <v>26</v>
      </c>
      <c r="D58" s="503" t="s">
        <v>84</v>
      </c>
      <c r="E58" s="504"/>
      <c r="F58" s="356">
        <v>0</v>
      </c>
      <c r="G58" s="356">
        <v>0</v>
      </c>
      <c r="H58" s="356">
        <v>0</v>
      </c>
      <c r="I58" s="356">
        <v>0</v>
      </c>
      <c r="J58" s="356">
        <v>0</v>
      </c>
      <c r="K58" s="357">
        <v>0</v>
      </c>
      <c r="L58" s="358">
        <v>0</v>
      </c>
      <c r="M58" s="356">
        <v>0</v>
      </c>
      <c r="N58" s="356">
        <v>0</v>
      </c>
      <c r="O58" s="356">
        <v>0</v>
      </c>
      <c r="P58" s="356">
        <v>0</v>
      </c>
      <c r="Q58" s="356">
        <v>0</v>
      </c>
      <c r="R58" s="359">
        <f>SUM(F58:Q58)</f>
        <v>0</v>
      </c>
      <c r="S58" s="355"/>
      <c r="T58" s="274"/>
    </row>
    <row r="59" spans="2:20" ht="15" customHeight="1">
      <c r="B59" s="271"/>
      <c r="C59" s="39">
        <v>27</v>
      </c>
      <c r="D59" s="503" t="s">
        <v>12</v>
      </c>
      <c r="E59" s="504"/>
      <c r="F59" s="356">
        <v>0</v>
      </c>
      <c r="G59" s="356">
        <v>0</v>
      </c>
      <c r="H59" s="356">
        <v>0</v>
      </c>
      <c r="I59" s="356">
        <v>0</v>
      </c>
      <c r="J59" s="356">
        <v>0</v>
      </c>
      <c r="K59" s="357">
        <v>0</v>
      </c>
      <c r="L59" s="358">
        <v>0</v>
      </c>
      <c r="M59" s="356">
        <v>0</v>
      </c>
      <c r="N59" s="356">
        <v>0</v>
      </c>
      <c r="O59" s="356">
        <v>0</v>
      </c>
      <c r="P59" s="356">
        <v>0</v>
      </c>
      <c r="Q59" s="356">
        <v>0</v>
      </c>
      <c r="R59" s="359">
        <f>SUM(F59:Q59)</f>
        <v>0</v>
      </c>
      <c r="S59" s="355"/>
      <c r="T59" s="274"/>
    </row>
    <row r="60" spans="2:20" s="285" customFormat="1" ht="15" customHeight="1">
      <c r="B60" s="271"/>
      <c r="C60" s="39"/>
      <c r="D60" s="505"/>
      <c r="E60" s="506"/>
      <c r="F60" s="294"/>
      <c r="G60" s="294"/>
      <c r="H60" s="294"/>
      <c r="I60" s="294"/>
      <c r="J60" s="294"/>
      <c r="K60" s="294"/>
      <c r="L60" s="360"/>
      <c r="M60" s="294"/>
      <c r="N60" s="294"/>
      <c r="O60" s="294"/>
      <c r="P60" s="294"/>
      <c r="Q60" s="294"/>
      <c r="R60" s="201"/>
      <c r="S60" s="253"/>
      <c r="T60" s="274"/>
    </row>
    <row r="61" spans="2:20" s="285" customFormat="1" ht="15" customHeight="1">
      <c r="B61" s="271"/>
      <c r="C61" s="39"/>
      <c r="D61" s="507" t="s">
        <v>85</v>
      </c>
      <c r="E61" s="508"/>
      <c r="F61" s="361">
        <f aca="true" t="shared" si="13" ref="F61:K61">SUM(F55:F59)</f>
        <v>0</v>
      </c>
      <c r="G61" s="361">
        <f t="shared" si="13"/>
        <v>0</v>
      </c>
      <c r="H61" s="361">
        <f t="shared" si="13"/>
        <v>0</v>
      </c>
      <c r="I61" s="361">
        <f t="shared" si="13"/>
        <v>0</v>
      </c>
      <c r="J61" s="361">
        <f t="shared" si="13"/>
        <v>0</v>
      </c>
      <c r="K61" s="362">
        <f t="shared" si="13"/>
        <v>0</v>
      </c>
      <c r="L61" s="363">
        <f aca="true" t="shared" si="14" ref="L61:Q61">SUM(L55:L59)</f>
        <v>0</v>
      </c>
      <c r="M61" s="361">
        <f t="shared" si="14"/>
        <v>0</v>
      </c>
      <c r="N61" s="361">
        <f t="shared" si="14"/>
        <v>0</v>
      </c>
      <c r="O61" s="361">
        <f t="shared" si="14"/>
        <v>0</v>
      </c>
      <c r="P61" s="361">
        <f t="shared" si="14"/>
        <v>0</v>
      </c>
      <c r="Q61" s="361">
        <f t="shared" si="14"/>
        <v>0</v>
      </c>
      <c r="R61" s="359">
        <f>SUM(F61:Q61)</f>
        <v>0</v>
      </c>
      <c r="S61" s="355"/>
      <c r="T61" s="274"/>
    </row>
    <row r="62" spans="2:20" ht="15" customHeight="1">
      <c r="B62" s="271"/>
      <c r="C62" s="39"/>
      <c r="D62" s="509"/>
      <c r="E62" s="510"/>
      <c r="F62" s="364"/>
      <c r="G62" s="364"/>
      <c r="H62" s="364"/>
      <c r="I62" s="364"/>
      <c r="J62" s="364"/>
      <c r="K62" s="364"/>
      <c r="L62" s="365"/>
      <c r="M62" s="364"/>
      <c r="N62" s="364"/>
      <c r="O62" s="364"/>
      <c r="P62" s="364"/>
      <c r="Q62" s="364"/>
      <c r="R62" s="366"/>
      <c r="S62" s="355"/>
      <c r="T62" s="274"/>
    </row>
    <row r="63" spans="2:20" ht="15" customHeight="1">
      <c r="B63" s="271"/>
      <c r="C63" s="39"/>
      <c r="D63" s="511" t="s">
        <v>86</v>
      </c>
      <c r="E63" s="512"/>
      <c r="F63" s="351"/>
      <c r="G63" s="352"/>
      <c r="H63" s="352"/>
      <c r="I63" s="352"/>
      <c r="J63" s="352"/>
      <c r="K63" s="352"/>
      <c r="L63" s="353"/>
      <c r="M63" s="352"/>
      <c r="N63" s="352"/>
      <c r="O63" s="352"/>
      <c r="P63" s="352"/>
      <c r="Q63" s="352"/>
      <c r="R63" s="354"/>
      <c r="S63" s="355"/>
      <c r="T63" s="274"/>
    </row>
    <row r="64" spans="2:20" ht="15" customHeight="1">
      <c r="B64" s="271"/>
      <c r="C64" s="39">
        <v>28</v>
      </c>
      <c r="D64" s="503" t="s">
        <v>87</v>
      </c>
      <c r="E64" s="504"/>
      <c r="F64" s="356">
        <v>0</v>
      </c>
      <c r="G64" s="356">
        <v>0</v>
      </c>
      <c r="H64" s="356">
        <v>0</v>
      </c>
      <c r="I64" s="356">
        <v>0</v>
      </c>
      <c r="J64" s="356">
        <v>0</v>
      </c>
      <c r="K64" s="357">
        <v>0</v>
      </c>
      <c r="L64" s="358">
        <v>0</v>
      </c>
      <c r="M64" s="356">
        <v>0</v>
      </c>
      <c r="N64" s="356">
        <v>0</v>
      </c>
      <c r="O64" s="356">
        <v>0</v>
      </c>
      <c r="P64" s="356">
        <v>0</v>
      </c>
      <c r="Q64" s="356">
        <v>0</v>
      </c>
      <c r="R64" s="359">
        <f aca="true" t="shared" si="15" ref="R64:R80">SUM(F64:Q64)</f>
        <v>0</v>
      </c>
      <c r="S64" s="355"/>
      <c r="T64" s="274"/>
    </row>
    <row r="65" spans="2:20" ht="15" customHeight="1">
      <c r="B65" s="271"/>
      <c r="C65" s="39">
        <v>29</v>
      </c>
      <c r="D65" s="503" t="s">
        <v>5</v>
      </c>
      <c r="E65" s="504"/>
      <c r="F65" s="356">
        <v>0</v>
      </c>
      <c r="G65" s="356">
        <v>0</v>
      </c>
      <c r="H65" s="356">
        <v>0</v>
      </c>
      <c r="I65" s="356">
        <v>0</v>
      </c>
      <c r="J65" s="356">
        <v>0</v>
      </c>
      <c r="K65" s="357">
        <v>0</v>
      </c>
      <c r="L65" s="358">
        <v>0</v>
      </c>
      <c r="M65" s="356">
        <v>0</v>
      </c>
      <c r="N65" s="356">
        <v>0</v>
      </c>
      <c r="O65" s="356">
        <v>0</v>
      </c>
      <c r="P65" s="356">
        <v>0</v>
      </c>
      <c r="Q65" s="356">
        <v>0</v>
      </c>
      <c r="R65" s="359">
        <f t="shared" si="15"/>
        <v>0</v>
      </c>
      <c r="S65" s="355"/>
      <c r="T65" s="274"/>
    </row>
    <row r="66" spans="2:20" ht="15" customHeight="1">
      <c r="B66" s="271"/>
      <c r="C66" s="39">
        <v>30</v>
      </c>
      <c r="D66" s="503" t="s">
        <v>88</v>
      </c>
      <c r="E66" s="504"/>
      <c r="F66" s="356">
        <v>0</v>
      </c>
      <c r="G66" s="356">
        <v>0</v>
      </c>
      <c r="H66" s="356">
        <v>0</v>
      </c>
      <c r="I66" s="356">
        <v>0</v>
      </c>
      <c r="J66" s="356">
        <v>0</v>
      </c>
      <c r="K66" s="357">
        <v>0</v>
      </c>
      <c r="L66" s="358">
        <v>0</v>
      </c>
      <c r="M66" s="356">
        <v>0</v>
      </c>
      <c r="N66" s="356">
        <v>0</v>
      </c>
      <c r="O66" s="356">
        <v>0</v>
      </c>
      <c r="P66" s="356">
        <v>0</v>
      </c>
      <c r="Q66" s="356">
        <v>0</v>
      </c>
      <c r="R66" s="359">
        <f t="shared" si="15"/>
        <v>0</v>
      </c>
      <c r="S66" s="355"/>
      <c r="T66" s="274"/>
    </row>
    <row r="67" spans="2:20" ht="15" customHeight="1">
      <c r="B67" s="271"/>
      <c r="C67" s="39">
        <v>31</v>
      </c>
      <c r="D67" s="503" t="s">
        <v>89</v>
      </c>
      <c r="E67" s="504"/>
      <c r="F67" s="356">
        <v>0</v>
      </c>
      <c r="G67" s="356">
        <v>0</v>
      </c>
      <c r="H67" s="356">
        <v>0</v>
      </c>
      <c r="I67" s="356">
        <v>0</v>
      </c>
      <c r="J67" s="356">
        <v>0</v>
      </c>
      <c r="K67" s="357">
        <v>0</v>
      </c>
      <c r="L67" s="358">
        <v>0</v>
      </c>
      <c r="M67" s="356">
        <v>0</v>
      </c>
      <c r="N67" s="356">
        <v>0</v>
      </c>
      <c r="O67" s="356">
        <v>0</v>
      </c>
      <c r="P67" s="356">
        <v>0</v>
      </c>
      <c r="Q67" s="356">
        <v>0</v>
      </c>
      <c r="R67" s="359">
        <f t="shared" si="15"/>
        <v>0</v>
      </c>
      <c r="S67" s="355"/>
      <c r="T67" s="274"/>
    </row>
    <row r="68" spans="2:20" ht="15" customHeight="1">
      <c r="B68" s="271"/>
      <c r="C68" s="39">
        <v>32</v>
      </c>
      <c r="D68" s="503" t="s">
        <v>90</v>
      </c>
      <c r="E68" s="504"/>
      <c r="F68" s="356">
        <v>0</v>
      </c>
      <c r="G68" s="356">
        <v>0</v>
      </c>
      <c r="H68" s="356">
        <v>0</v>
      </c>
      <c r="I68" s="356">
        <v>0</v>
      </c>
      <c r="J68" s="356">
        <v>0</v>
      </c>
      <c r="K68" s="357">
        <v>0</v>
      </c>
      <c r="L68" s="358">
        <v>0</v>
      </c>
      <c r="M68" s="356">
        <v>0</v>
      </c>
      <c r="N68" s="356">
        <v>0</v>
      </c>
      <c r="O68" s="356">
        <v>0</v>
      </c>
      <c r="P68" s="356">
        <v>0</v>
      </c>
      <c r="Q68" s="356">
        <v>0</v>
      </c>
      <c r="R68" s="359">
        <f t="shared" si="15"/>
        <v>0</v>
      </c>
      <c r="S68" s="355"/>
      <c r="T68" s="274"/>
    </row>
    <row r="69" spans="2:20" ht="15" customHeight="1">
      <c r="B69" s="271"/>
      <c r="C69" s="39">
        <v>33</v>
      </c>
      <c r="D69" s="503" t="s">
        <v>91</v>
      </c>
      <c r="E69" s="504"/>
      <c r="F69" s="356">
        <v>0</v>
      </c>
      <c r="G69" s="356">
        <v>0</v>
      </c>
      <c r="H69" s="356">
        <v>0</v>
      </c>
      <c r="I69" s="356">
        <v>0</v>
      </c>
      <c r="J69" s="356">
        <v>0</v>
      </c>
      <c r="K69" s="357">
        <v>0</v>
      </c>
      <c r="L69" s="358">
        <v>0</v>
      </c>
      <c r="M69" s="356">
        <v>0</v>
      </c>
      <c r="N69" s="356">
        <v>0</v>
      </c>
      <c r="O69" s="356">
        <v>0</v>
      </c>
      <c r="P69" s="356">
        <v>0</v>
      </c>
      <c r="Q69" s="356">
        <v>0</v>
      </c>
      <c r="R69" s="359">
        <f t="shared" si="15"/>
        <v>0</v>
      </c>
      <c r="S69" s="355"/>
      <c r="T69" s="274"/>
    </row>
    <row r="70" spans="2:20" ht="15" customHeight="1">
      <c r="B70" s="271"/>
      <c r="C70" s="39">
        <v>34</v>
      </c>
      <c r="D70" s="503" t="s">
        <v>92</v>
      </c>
      <c r="E70" s="504"/>
      <c r="F70" s="356">
        <v>0</v>
      </c>
      <c r="G70" s="356">
        <v>0</v>
      </c>
      <c r="H70" s="356">
        <v>0</v>
      </c>
      <c r="I70" s="356">
        <v>0</v>
      </c>
      <c r="J70" s="356">
        <v>0</v>
      </c>
      <c r="K70" s="357">
        <v>0</v>
      </c>
      <c r="L70" s="358">
        <v>0</v>
      </c>
      <c r="M70" s="356">
        <v>0</v>
      </c>
      <c r="N70" s="356">
        <v>0</v>
      </c>
      <c r="O70" s="356">
        <v>0</v>
      </c>
      <c r="P70" s="356">
        <v>0</v>
      </c>
      <c r="Q70" s="356">
        <v>0</v>
      </c>
      <c r="R70" s="359">
        <f t="shared" si="15"/>
        <v>0</v>
      </c>
      <c r="S70" s="355"/>
      <c r="T70" s="274"/>
    </row>
    <row r="71" spans="2:20" s="285" customFormat="1" ht="15" customHeight="1">
      <c r="B71" s="271"/>
      <c r="C71" s="39">
        <v>35</v>
      </c>
      <c r="D71" s="503" t="s">
        <v>93</v>
      </c>
      <c r="E71" s="504"/>
      <c r="F71" s="356">
        <v>0</v>
      </c>
      <c r="G71" s="356">
        <v>0</v>
      </c>
      <c r="H71" s="356">
        <v>0</v>
      </c>
      <c r="I71" s="356">
        <v>0</v>
      </c>
      <c r="J71" s="356">
        <v>0</v>
      </c>
      <c r="K71" s="357">
        <v>0</v>
      </c>
      <c r="L71" s="358">
        <v>0</v>
      </c>
      <c r="M71" s="356">
        <v>0</v>
      </c>
      <c r="N71" s="356">
        <v>0</v>
      </c>
      <c r="O71" s="356">
        <v>0</v>
      </c>
      <c r="P71" s="356">
        <v>0</v>
      </c>
      <c r="Q71" s="356">
        <v>0</v>
      </c>
      <c r="R71" s="359">
        <f t="shared" si="15"/>
        <v>0</v>
      </c>
      <c r="S71" s="355"/>
      <c r="T71" s="274"/>
    </row>
    <row r="72" spans="2:20" s="285" customFormat="1" ht="15" customHeight="1">
      <c r="B72" s="271"/>
      <c r="C72" s="39">
        <v>36</v>
      </c>
      <c r="D72" s="503" t="s">
        <v>8</v>
      </c>
      <c r="E72" s="504"/>
      <c r="F72" s="356">
        <v>0</v>
      </c>
      <c r="G72" s="356">
        <v>0</v>
      </c>
      <c r="H72" s="356">
        <v>0</v>
      </c>
      <c r="I72" s="356">
        <v>0</v>
      </c>
      <c r="J72" s="356">
        <v>0</v>
      </c>
      <c r="K72" s="357">
        <v>0</v>
      </c>
      <c r="L72" s="358">
        <v>0</v>
      </c>
      <c r="M72" s="356">
        <v>0</v>
      </c>
      <c r="N72" s="356">
        <v>0</v>
      </c>
      <c r="O72" s="356">
        <v>0</v>
      </c>
      <c r="P72" s="356">
        <v>0</v>
      </c>
      <c r="Q72" s="356">
        <v>0</v>
      </c>
      <c r="R72" s="359">
        <f t="shared" si="15"/>
        <v>0</v>
      </c>
      <c r="S72" s="355"/>
      <c r="T72" s="274"/>
    </row>
    <row r="73" spans="2:20" ht="15" customHeight="1">
      <c r="B73" s="271"/>
      <c r="C73" s="39">
        <v>37</v>
      </c>
      <c r="D73" s="503" t="s">
        <v>9</v>
      </c>
      <c r="E73" s="504"/>
      <c r="F73" s="356">
        <v>0</v>
      </c>
      <c r="G73" s="356">
        <v>0</v>
      </c>
      <c r="H73" s="356">
        <v>0</v>
      </c>
      <c r="I73" s="356">
        <v>0</v>
      </c>
      <c r="J73" s="356">
        <v>0</v>
      </c>
      <c r="K73" s="357">
        <v>0</v>
      </c>
      <c r="L73" s="358">
        <v>0</v>
      </c>
      <c r="M73" s="356">
        <v>0</v>
      </c>
      <c r="N73" s="356">
        <v>0</v>
      </c>
      <c r="O73" s="356">
        <v>0</v>
      </c>
      <c r="P73" s="356">
        <v>0</v>
      </c>
      <c r="Q73" s="356">
        <v>0</v>
      </c>
      <c r="R73" s="359">
        <f t="shared" si="15"/>
        <v>0</v>
      </c>
      <c r="S73" s="355"/>
      <c r="T73" s="274"/>
    </row>
    <row r="74" spans="2:20" ht="15" customHeight="1">
      <c r="B74" s="271"/>
      <c r="C74" s="39">
        <v>38</v>
      </c>
      <c r="D74" s="503" t="s">
        <v>94</v>
      </c>
      <c r="E74" s="504"/>
      <c r="F74" s="356">
        <v>0</v>
      </c>
      <c r="G74" s="356">
        <v>0</v>
      </c>
      <c r="H74" s="356">
        <v>0</v>
      </c>
      <c r="I74" s="356">
        <v>0</v>
      </c>
      <c r="J74" s="356">
        <v>0</v>
      </c>
      <c r="K74" s="357">
        <v>0</v>
      </c>
      <c r="L74" s="358">
        <v>0</v>
      </c>
      <c r="M74" s="356">
        <v>0</v>
      </c>
      <c r="N74" s="356">
        <v>0</v>
      </c>
      <c r="O74" s="356">
        <v>0</v>
      </c>
      <c r="P74" s="356">
        <v>0</v>
      </c>
      <c r="Q74" s="356">
        <v>0</v>
      </c>
      <c r="R74" s="359">
        <f t="shared" si="15"/>
        <v>0</v>
      </c>
      <c r="S74" s="355"/>
      <c r="T74" s="274"/>
    </row>
    <row r="75" spans="2:20" ht="15" customHeight="1">
      <c r="B75" s="271"/>
      <c r="C75" s="39">
        <v>39</v>
      </c>
      <c r="D75" s="503" t="s">
        <v>13</v>
      </c>
      <c r="E75" s="504"/>
      <c r="F75" s="356">
        <v>0</v>
      </c>
      <c r="G75" s="356">
        <v>0</v>
      </c>
      <c r="H75" s="356">
        <v>0</v>
      </c>
      <c r="I75" s="356">
        <v>0</v>
      </c>
      <c r="J75" s="356">
        <v>0</v>
      </c>
      <c r="K75" s="357">
        <v>0</v>
      </c>
      <c r="L75" s="358">
        <v>0</v>
      </c>
      <c r="M75" s="356">
        <v>0</v>
      </c>
      <c r="N75" s="356">
        <v>0</v>
      </c>
      <c r="O75" s="356">
        <v>0</v>
      </c>
      <c r="P75" s="356">
        <v>0</v>
      </c>
      <c r="Q75" s="356">
        <v>0</v>
      </c>
      <c r="R75" s="359">
        <f t="shared" si="15"/>
        <v>0</v>
      </c>
      <c r="S75" s="355"/>
      <c r="T75" s="274"/>
    </row>
    <row r="76" spans="2:20" ht="15" customHeight="1">
      <c r="B76" s="271"/>
      <c r="C76" s="39">
        <v>40</v>
      </c>
      <c r="D76" s="503" t="s">
        <v>95</v>
      </c>
      <c r="E76" s="504"/>
      <c r="F76" s="356">
        <v>0</v>
      </c>
      <c r="G76" s="356">
        <v>0</v>
      </c>
      <c r="H76" s="356">
        <v>0</v>
      </c>
      <c r="I76" s="356">
        <v>0</v>
      </c>
      <c r="J76" s="356">
        <v>0</v>
      </c>
      <c r="K76" s="357">
        <v>0</v>
      </c>
      <c r="L76" s="358">
        <v>0</v>
      </c>
      <c r="M76" s="356">
        <v>0</v>
      </c>
      <c r="N76" s="356">
        <v>0</v>
      </c>
      <c r="O76" s="356">
        <v>0</v>
      </c>
      <c r="P76" s="356">
        <v>0</v>
      </c>
      <c r="Q76" s="356">
        <v>0</v>
      </c>
      <c r="R76" s="359">
        <f t="shared" si="15"/>
        <v>0</v>
      </c>
      <c r="S76" s="355"/>
      <c r="T76" s="274"/>
    </row>
    <row r="77" spans="2:20" ht="15" customHeight="1">
      <c r="B77" s="271"/>
      <c r="C77" s="39">
        <v>41</v>
      </c>
      <c r="D77" s="503" t="s">
        <v>96</v>
      </c>
      <c r="E77" s="504"/>
      <c r="F77" s="356">
        <v>0</v>
      </c>
      <c r="G77" s="356">
        <v>0</v>
      </c>
      <c r="H77" s="356">
        <v>0</v>
      </c>
      <c r="I77" s="356">
        <v>0</v>
      </c>
      <c r="J77" s="356">
        <v>0</v>
      </c>
      <c r="K77" s="357">
        <v>0</v>
      </c>
      <c r="L77" s="358">
        <v>0</v>
      </c>
      <c r="M77" s="356">
        <v>0</v>
      </c>
      <c r="N77" s="356">
        <v>0</v>
      </c>
      <c r="O77" s="356">
        <v>0</v>
      </c>
      <c r="P77" s="356">
        <v>0</v>
      </c>
      <c r="Q77" s="356">
        <v>0</v>
      </c>
      <c r="R77" s="359">
        <f t="shared" si="15"/>
        <v>0</v>
      </c>
      <c r="S77" s="355"/>
      <c r="T77" s="274"/>
    </row>
    <row r="78" spans="2:20" ht="15" customHeight="1">
      <c r="B78" s="271"/>
      <c r="C78" s="39">
        <v>42</v>
      </c>
      <c r="D78" s="503" t="s">
        <v>97</v>
      </c>
      <c r="E78" s="504"/>
      <c r="F78" s="356">
        <v>0</v>
      </c>
      <c r="G78" s="356">
        <v>0</v>
      </c>
      <c r="H78" s="356">
        <v>0</v>
      </c>
      <c r="I78" s="356">
        <v>0</v>
      </c>
      <c r="J78" s="356">
        <v>0</v>
      </c>
      <c r="K78" s="357">
        <v>0</v>
      </c>
      <c r="L78" s="358">
        <v>0</v>
      </c>
      <c r="M78" s="356">
        <v>0</v>
      </c>
      <c r="N78" s="356">
        <v>0</v>
      </c>
      <c r="O78" s="356">
        <v>0</v>
      </c>
      <c r="P78" s="356">
        <v>0</v>
      </c>
      <c r="Q78" s="356">
        <v>0</v>
      </c>
      <c r="R78" s="359">
        <f t="shared" si="15"/>
        <v>0</v>
      </c>
      <c r="S78" s="355"/>
      <c r="T78" s="274"/>
    </row>
    <row r="79" spans="2:20" ht="15" customHeight="1">
      <c r="B79" s="271"/>
      <c r="C79" s="39">
        <v>43</v>
      </c>
      <c r="D79" s="503" t="s">
        <v>98</v>
      </c>
      <c r="E79" s="504"/>
      <c r="F79" s="356">
        <v>0</v>
      </c>
      <c r="G79" s="356">
        <v>0</v>
      </c>
      <c r="H79" s="356">
        <v>0</v>
      </c>
      <c r="I79" s="356">
        <v>0</v>
      </c>
      <c r="J79" s="356">
        <v>0</v>
      </c>
      <c r="K79" s="357">
        <v>0</v>
      </c>
      <c r="L79" s="358">
        <v>0</v>
      </c>
      <c r="M79" s="356">
        <v>0</v>
      </c>
      <c r="N79" s="356">
        <v>0</v>
      </c>
      <c r="O79" s="356">
        <v>0</v>
      </c>
      <c r="P79" s="356">
        <v>0</v>
      </c>
      <c r="Q79" s="356">
        <v>0</v>
      </c>
      <c r="R79" s="359">
        <f t="shared" si="15"/>
        <v>0</v>
      </c>
      <c r="S79" s="355"/>
      <c r="T79" s="274"/>
    </row>
    <row r="80" spans="2:20" ht="15" customHeight="1">
      <c r="B80" s="271"/>
      <c r="C80" s="39">
        <v>44</v>
      </c>
      <c r="D80" s="503" t="s">
        <v>12</v>
      </c>
      <c r="E80" s="504"/>
      <c r="F80" s="356">
        <v>0</v>
      </c>
      <c r="G80" s="356">
        <v>0</v>
      </c>
      <c r="H80" s="356">
        <v>0</v>
      </c>
      <c r="I80" s="356">
        <v>0</v>
      </c>
      <c r="J80" s="356">
        <v>0</v>
      </c>
      <c r="K80" s="357">
        <v>0</v>
      </c>
      <c r="L80" s="358">
        <v>0</v>
      </c>
      <c r="M80" s="356">
        <v>0</v>
      </c>
      <c r="N80" s="356">
        <v>0</v>
      </c>
      <c r="O80" s="356">
        <v>0</v>
      </c>
      <c r="P80" s="356">
        <v>0</v>
      </c>
      <c r="Q80" s="356">
        <v>0</v>
      </c>
      <c r="R80" s="359">
        <f t="shared" si="15"/>
        <v>0</v>
      </c>
      <c r="S80" s="355"/>
      <c r="T80" s="274"/>
    </row>
    <row r="81" spans="2:20" ht="15" customHeight="1">
      <c r="B81" s="271"/>
      <c r="C81" s="39"/>
      <c r="D81" s="505"/>
      <c r="E81" s="506"/>
      <c r="F81" s="378"/>
      <c r="G81" s="378"/>
      <c r="H81" s="378"/>
      <c r="I81" s="378"/>
      <c r="J81" s="378"/>
      <c r="K81" s="378"/>
      <c r="L81" s="379"/>
      <c r="M81" s="378"/>
      <c r="N81" s="378"/>
      <c r="O81" s="378"/>
      <c r="P81" s="378"/>
      <c r="Q81" s="378"/>
      <c r="R81" s="286"/>
      <c r="S81" s="355"/>
      <c r="T81" s="274"/>
    </row>
    <row r="82" spans="2:20" ht="15" customHeight="1">
      <c r="B82" s="271"/>
      <c r="C82" s="39"/>
      <c r="D82" s="507" t="s">
        <v>99</v>
      </c>
      <c r="E82" s="508"/>
      <c r="F82" s="361">
        <f aca="true" t="shared" si="16" ref="F82:K82">SUM(F64:F80)</f>
        <v>0</v>
      </c>
      <c r="G82" s="361">
        <f t="shared" si="16"/>
        <v>0</v>
      </c>
      <c r="H82" s="361">
        <f t="shared" si="16"/>
        <v>0</v>
      </c>
      <c r="I82" s="361">
        <f t="shared" si="16"/>
        <v>0</v>
      </c>
      <c r="J82" s="361">
        <f t="shared" si="16"/>
        <v>0</v>
      </c>
      <c r="K82" s="362">
        <f t="shared" si="16"/>
        <v>0</v>
      </c>
      <c r="L82" s="363">
        <f aca="true" t="shared" si="17" ref="L82:Q82">SUM(L64:L80)</f>
        <v>0</v>
      </c>
      <c r="M82" s="361">
        <f t="shared" si="17"/>
        <v>0</v>
      </c>
      <c r="N82" s="361">
        <f t="shared" si="17"/>
        <v>0</v>
      </c>
      <c r="O82" s="361">
        <f t="shared" si="17"/>
        <v>0</v>
      </c>
      <c r="P82" s="361">
        <f t="shared" si="17"/>
        <v>0</v>
      </c>
      <c r="Q82" s="361">
        <f t="shared" si="17"/>
        <v>0</v>
      </c>
      <c r="R82" s="359">
        <f>SUM(F82:Q82)</f>
        <v>0</v>
      </c>
      <c r="S82" s="355"/>
      <c r="T82" s="274"/>
    </row>
    <row r="83" spans="2:20" ht="15" customHeight="1">
      <c r="B83" s="271"/>
      <c r="C83" s="39"/>
      <c r="D83" s="509"/>
      <c r="E83" s="510"/>
      <c r="F83" s="364"/>
      <c r="G83" s="364"/>
      <c r="H83" s="364"/>
      <c r="I83" s="364"/>
      <c r="J83" s="364"/>
      <c r="K83" s="364"/>
      <c r="L83" s="365"/>
      <c r="M83" s="364"/>
      <c r="N83" s="364"/>
      <c r="O83" s="364"/>
      <c r="P83" s="364"/>
      <c r="Q83" s="364"/>
      <c r="R83" s="366"/>
      <c r="S83" s="355"/>
      <c r="T83" s="274"/>
    </row>
    <row r="84" spans="2:20" ht="15" customHeight="1">
      <c r="B84" s="271"/>
      <c r="C84" s="39"/>
      <c r="D84" s="511" t="s">
        <v>100</v>
      </c>
      <c r="E84" s="512"/>
      <c r="F84" s="351"/>
      <c r="G84" s="352"/>
      <c r="H84" s="352"/>
      <c r="I84" s="352"/>
      <c r="J84" s="352"/>
      <c r="K84" s="352"/>
      <c r="L84" s="353"/>
      <c r="M84" s="352"/>
      <c r="N84" s="352"/>
      <c r="O84" s="352"/>
      <c r="P84" s="352"/>
      <c r="Q84" s="352"/>
      <c r="R84" s="354"/>
      <c r="S84" s="355"/>
      <c r="T84" s="274"/>
    </row>
    <row r="85" spans="2:20" ht="15" customHeight="1">
      <c r="B85" s="271"/>
      <c r="C85" s="39">
        <v>45</v>
      </c>
      <c r="D85" s="503" t="s">
        <v>101</v>
      </c>
      <c r="E85" s="504"/>
      <c r="F85" s="356">
        <v>0</v>
      </c>
      <c r="G85" s="356">
        <v>0</v>
      </c>
      <c r="H85" s="356">
        <v>0</v>
      </c>
      <c r="I85" s="356">
        <v>0</v>
      </c>
      <c r="J85" s="356">
        <v>0</v>
      </c>
      <c r="K85" s="357">
        <v>0</v>
      </c>
      <c r="L85" s="358">
        <v>0</v>
      </c>
      <c r="M85" s="356">
        <v>0</v>
      </c>
      <c r="N85" s="356">
        <v>0</v>
      </c>
      <c r="O85" s="356">
        <v>0</v>
      </c>
      <c r="P85" s="356">
        <v>0</v>
      </c>
      <c r="Q85" s="356">
        <v>0</v>
      </c>
      <c r="R85" s="359">
        <f aca="true" t="shared" si="18" ref="R85:R94">SUM(F85:Q85)</f>
        <v>0</v>
      </c>
      <c r="S85" s="355"/>
      <c r="T85" s="274"/>
    </row>
    <row r="86" spans="2:20" ht="15" customHeight="1">
      <c r="B86" s="271"/>
      <c r="C86" s="39">
        <v>46</v>
      </c>
      <c r="D86" s="503" t="s">
        <v>102</v>
      </c>
      <c r="E86" s="504"/>
      <c r="F86" s="356">
        <v>0</v>
      </c>
      <c r="G86" s="356">
        <v>0</v>
      </c>
      <c r="H86" s="356">
        <v>0</v>
      </c>
      <c r="I86" s="356">
        <v>0</v>
      </c>
      <c r="J86" s="356">
        <v>0</v>
      </c>
      <c r="K86" s="357">
        <v>0</v>
      </c>
      <c r="L86" s="358">
        <v>0</v>
      </c>
      <c r="M86" s="356">
        <v>0</v>
      </c>
      <c r="N86" s="356">
        <v>0</v>
      </c>
      <c r="O86" s="356">
        <v>0</v>
      </c>
      <c r="P86" s="356">
        <v>0</v>
      </c>
      <c r="Q86" s="356">
        <v>0</v>
      </c>
      <c r="R86" s="359">
        <f t="shared" si="18"/>
        <v>0</v>
      </c>
      <c r="S86" s="355"/>
      <c r="T86" s="274"/>
    </row>
    <row r="87" spans="2:20" ht="15" customHeight="1">
      <c r="B87" s="271"/>
      <c r="C87" s="39">
        <v>47</v>
      </c>
      <c r="D87" s="503" t="s">
        <v>103</v>
      </c>
      <c r="E87" s="504"/>
      <c r="F87" s="356">
        <v>0</v>
      </c>
      <c r="G87" s="356">
        <v>0</v>
      </c>
      <c r="H87" s="356">
        <v>0</v>
      </c>
      <c r="I87" s="356">
        <v>0</v>
      </c>
      <c r="J87" s="356">
        <v>0</v>
      </c>
      <c r="K87" s="357">
        <v>0</v>
      </c>
      <c r="L87" s="358">
        <v>0</v>
      </c>
      <c r="M87" s="356">
        <v>0</v>
      </c>
      <c r="N87" s="356">
        <v>0</v>
      </c>
      <c r="O87" s="356">
        <v>0</v>
      </c>
      <c r="P87" s="356">
        <v>0</v>
      </c>
      <c r="Q87" s="356">
        <v>0</v>
      </c>
      <c r="R87" s="359">
        <f t="shared" si="18"/>
        <v>0</v>
      </c>
      <c r="S87" s="355"/>
      <c r="T87" s="274"/>
    </row>
    <row r="88" spans="2:20" ht="15" customHeight="1">
      <c r="B88" s="271"/>
      <c r="C88" s="39">
        <v>48</v>
      </c>
      <c r="D88" s="503" t="s">
        <v>104</v>
      </c>
      <c r="E88" s="504"/>
      <c r="F88" s="356">
        <v>0</v>
      </c>
      <c r="G88" s="356">
        <v>0</v>
      </c>
      <c r="H88" s="356">
        <v>0</v>
      </c>
      <c r="I88" s="356">
        <v>0</v>
      </c>
      <c r="J88" s="356">
        <v>0</v>
      </c>
      <c r="K88" s="357">
        <v>0</v>
      </c>
      <c r="L88" s="358">
        <v>0</v>
      </c>
      <c r="M88" s="356">
        <v>0</v>
      </c>
      <c r="N88" s="356">
        <v>0</v>
      </c>
      <c r="O88" s="356">
        <v>0</v>
      </c>
      <c r="P88" s="356">
        <v>0</v>
      </c>
      <c r="Q88" s="356">
        <v>0</v>
      </c>
      <c r="R88" s="359">
        <f t="shared" si="18"/>
        <v>0</v>
      </c>
      <c r="S88" s="355"/>
      <c r="T88" s="274"/>
    </row>
    <row r="89" spans="2:20" ht="15" customHeight="1">
      <c r="B89" s="271"/>
      <c r="C89" s="39">
        <v>49</v>
      </c>
      <c r="D89" s="503" t="s">
        <v>105</v>
      </c>
      <c r="E89" s="504"/>
      <c r="F89" s="356">
        <v>0</v>
      </c>
      <c r="G89" s="356">
        <v>0</v>
      </c>
      <c r="H89" s="356">
        <v>0</v>
      </c>
      <c r="I89" s="356">
        <v>0</v>
      </c>
      <c r="J89" s="356">
        <v>0</v>
      </c>
      <c r="K89" s="357">
        <v>0</v>
      </c>
      <c r="L89" s="358">
        <v>0</v>
      </c>
      <c r="M89" s="356">
        <v>0</v>
      </c>
      <c r="N89" s="356">
        <v>0</v>
      </c>
      <c r="O89" s="356">
        <v>0</v>
      </c>
      <c r="P89" s="356">
        <v>0</v>
      </c>
      <c r="Q89" s="356">
        <v>0</v>
      </c>
      <c r="R89" s="359">
        <f t="shared" si="18"/>
        <v>0</v>
      </c>
      <c r="S89" s="355"/>
      <c r="T89" s="274"/>
    </row>
    <row r="90" spans="2:20" ht="15" customHeight="1">
      <c r="B90" s="271"/>
      <c r="C90" s="39">
        <v>50</v>
      </c>
      <c r="D90" s="503" t="s">
        <v>106</v>
      </c>
      <c r="E90" s="504"/>
      <c r="F90" s="356">
        <v>0</v>
      </c>
      <c r="G90" s="356">
        <v>0</v>
      </c>
      <c r="H90" s="356">
        <v>0</v>
      </c>
      <c r="I90" s="356">
        <v>0</v>
      </c>
      <c r="J90" s="356">
        <v>0</v>
      </c>
      <c r="K90" s="357">
        <v>0</v>
      </c>
      <c r="L90" s="358">
        <v>0</v>
      </c>
      <c r="M90" s="356">
        <v>0</v>
      </c>
      <c r="N90" s="356">
        <v>0</v>
      </c>
      <c r="O90" s="356">
        <v>0</v>
      </c>
      <c r="P90" s="356">
        <v>0</v>
      </c>
      <c r="Q90" s="356">
        <v>0</v>
      </c>
      <c r="R90" s="359">
        <f t="shared" si="18"/>
        <v>0</v>
      </c>
      <c r="S90" s="355"/>
      <c r="T90" s="274"/>
    </row>
    <row r="91" spans="2:20" ht="15" customHeight="1">
      <c r="B91" s="271"/>
      <c r="C91" s="39">
        <v>51</v>
      </c>
      <c r="D91" s="503" t="s">
        <v>107</v>
      </c>
      <c r="E91" s="504"/>
      <c r="F91" s="356">
        <v>0</v>
      </c>
      <c r="G91" s="356">
        <v>0</v>
      </c>
      <c r="H91" s="356">
        <v>0</v>
      </c>
      <c r="I91" s="356">
        <v>0</v>
      </c>
      <c r="J91" s="356">
        <v>0</v>
      </c>
      <c r="K91" s="357">
        <v>0</v>
      </c>
      <c r="L91" s="358">
        <v>0</v>
      </c>
      <c r="M91" s="356">
        <v>0</v>
      </c>
      <c r="N91" s="356">
        <v>0</v>
      </c>
      <c r="O91" s="356">
        <v>0</v>
      </c>
      <c r="P91" s="356">
        <v>0</v>
      </c>
      <c r="Q91" s="356">
        <v>0</v>
      </c>
      <c r="R91" s="359">
        <f t="shared" si="18"/>
        <v>0</v>
      </c>
      <c r="S91" s="355"/>
      <c r="T91" s="274"/>
    </row>
    <row r="92" spans="2:20" ht="15" customHeight="1">
      <c r="B92" s="271"/>
      <c r="C92" s="39">
        <v>52</v>
      </c>
      <c r="D92" s="503" t="s">
        <v>108</v>
      </c>
      <c r="E92" s="504"/>
      <c r="F92" s="356">
        <v>0</v>
      </c>
      <c r="G92" s="356">
        <v>0</v>
      </c>
      <c r="H92" s="356">
        <v>0</v>
      </c>
      <c r="I92" s="356">
        <v>0</v>
      </c>
      <c r="J92" s="356">
        <v>0</v>
      </c>
      <c r="K92" s="357">
        <v>0</v>
      </c>
      <c r="L92" s="358">
        <v>0</v>
      </c>
      <c r="M92" s="356">
        <v>0</v>
      </c>
      <c r="N92" s="356">
        <v>0</v>
      </c>
      <c r="O92" s="356">
        <v>0</v>
      </c>
      <c r="P92" s="356">
        <v>0</v>
      </c>
      <c r="Q92" s="356">
        <v>0</v>
      </c>
      <c r="R92" s="359">
        <f t="shared" si="18"/>
        <v>0</v>
      </c>
      <c r="S92" s="355"/>
      <c r="T92" s="274"/>
    </row>
    <row r="93" spans="2:20" ht="15" customHeight="1">
      <c r="B93" s="271"/>
      <c r="C93" s="39">
        <v>53</v>
      </c>
      <c r="D93" s="503" t="s">
        <v>109</v>
      </c>
      <c r="E93" s="504"/>
      <c r="F93" s="356">
        <v>0</v>
      </c>
      <c r="G93" s="356">
        <v>0</v>
      </c>
      <c r="H93" s="356">
        <v>0</v>
      </c>
      <c r="I93" s="356">
        <v>0</v>
      </c>
      <c r="J93" s="356">
        <v>0</v>
      </c>
      <c r="K93" s="357">
        <v>0</v>
      </c>
      <c r="L93" s="358">
        <v>0</v>
      </c>
      <c r="M93" s="356">
        <v>0</v>
      </c>
      <c r="N93" s="356">
        <v>0</v>
      </c>
      <c r="O93" s="356">
        <v>0</v>
      </c>
      <c r="P93" s="356">
        <v>0</v>
      </c>
      <c r="Q93" s="356">
        <v>0</v>
      </c>
      <c r="R93" s="359">
        <f t="shared" si="18"/>
        <v>0</v>
      </c>
      <c r="S93" s="355"/>
      <c r="T93" s="274"/>
    </row>
    <row r="94" spans="2:20" s="285" customFormat="1" ht="15" customHeight="1">
      <c r="B94" s="271"/>
      <c r="C94" s="39">
        <v>54</v>
      </c>
      <c r="D94" s="503" t="s">
        <v>12</v>
      </c>
      <c r="E94" s="504"/>
      <c r="F94" s="356">
        <v>0</v>
      </c>
      <c r="G94" s="356">
        <v>0</v>
      </c>
      <c r="H94" s="356">
        <v>0</v>
      </c>
      <c r="I94" s="356">
        <v>0</v>
      </c>
      <c r="J94" s="356">
        <v>0</v>
      </c>
      <c r="K94" s="357">
        <v>0</v>
      </c>
      <c r="L94" s="358">
        <v>0</v>
      </c>
      <c r="M94" s="356">
        <v>0</v>
      </c>
      <c r="N94" s="356">
        <v>0</v>
      </c>
      <c r="O94" s="356">
        <v>0</v>
      </c>
      <c r="P94" s="356">
        <v>0</v>
      </c>
      <c r="Q94" s="356">
        <v>0</v>
      </c>
      <c r="R94" s="359">
        <f t="shared" si="18"/>
        <v>0</v>
      </c>
      <c r="S94" s="355"/>
      <c r="T94" s="274"/>
    </row>
    <row r="95" spans="2:20" ht="15" customHeight="1">
      <c r="B95" s="271"/>
      <c r="C95" s="39"/>
      <c r="D95" s="505"/>
      <c r="E95" s="506"/>
      <c r="F95" s="378"/>
      <c r="G95" s="378"/>
      <c r="H95" s="378"/>
      <c r="I95" s="378"/>
      <c r="J95" s="378"/>
      <c r="K95" s="378"/>
      <c r="L95" s="379"/>
      <c r="M95" s="378"/>
      <c r="N95" s="378"/>
      <c r="O95" s="378"/>
      <c r="P95" s="378"/>
      <c r="Q95" s="378"/>
      <c r="R95" s="286"/>
      <c r="S95" s="355"/>
      <c r="T95" s="274"/>
    </row>
    <row r="96" spans="2:20" ht="15" customHeight="1">
      <c r="B96" s="271"/>
      <c r="C96" s="39"/>
      <c r="D96" s="507" t="s">
        <v>110</v>
      </c>
      <c r="E96" s="508"/>
      <c r="F96" s="361">
        <f aca="true" t="shared" si="19" ref="F96:K96">SUM(F85:F94)</f>
        <v>0</v>
      </c>
      <c r="G96" s="361">
        <f t="shared" si="19"/>
        <v>0</v>
      </c>
      <c r="H96" s="361">
        <f t="shared" si="19"/>
        <v>0</v>
      </c>
      <c r="I96" s="361">
        <f t="shared" si="19"/>
        <v>0</v>
      </c>
      <c r="J96" s="361">
        <f t="shared" si="19"/>
        <v>0</v>
      </c>
      <c r="K96" s="362">
        <f t="shared" si="19"/>
        <v>0</v>
      </c>
      <c r="L96" s="363">
        <f aca="true" t="shared" si="20" ref="L96:Q96">SUM(L85:L94)</f>
        <v>0</v>
      </c>
      <c r="M96" s="361">
        <f t="shared" si="20"/>
        <v>0</v>
      </c>
      <c r="N96" s="361">
        <f t="shared" si="20"/>
        <v>0</v>
      </c>
      <c r="O96" s="361">
        <f t="shared" si="20"/>
        <v>0</v>
      </c>
      <c r="P96" s="361">
        <f t="shared" si="20"/>
        <v>0</v>
      </c>
      <c r="Q96" s="361">
        <f t="shared" si="20"/>
        <v>0</v>
      </c>
      <c r="R96" s="359">
        <f>SUM(F96:Q96)</f>
        <v>0</v>
      </c>
      <c r="S96" s="355"/>
      <c r="T96" s="274"/>
    </row>
    <row r="97" spans="2:20" ht="15" customHeight="1">
      <c r="B97" s="271"/>
      <c r="C97" s="39"/>
      <c r="D97" s="509"/>
      <c r="E97" s="510"/>
      <c r="F97" s="364"/>
      <c r="G97" s="364"/>
      <c r="H97" s="364"/>
      <c r="I97" s="364"/>
      <c r="J97" s="364"/>
      <c r="K97" s="364"/>
      <c r="L97" s="365"/>
      <c r="M97" s="364"/>
      <c r="N97" s="364"/>
      <c r="O97" s="364"/>
      <c r="P97" s="364"/>
      <c r="Q97" s="364"/>
      <c r="R97" s="366"/>
      <c r="S97" s="355"/>
      <c r="T97" s="274"/>
    </row>
    <row r="98" spans="2:20" ht="15" customHeight="1">
      <c r="B98" s="271"/>
      <c r="C98" s="39"/>
      <c r="D98" s="511" t="s">
        <v>111</v>
      </c>
      <c r="E98" s="512"/>
      <c r="F98" s="351"/>
      <c r="G98" s="352"/>
      <c r="H98" s="352"/>
      <c r="I98" s="352"/>
      <c r="J98" s="352"/>
      <c r="K98" s="352"/>
      <c r="L98" s="353"/>
      <c r="M98" s="352"/>
      <c r="N98" s="352"/>
      <c r="O98" s="352"/>
      <c r="P98" s="352"/>
      <c r="Q98" s="352"/>
      <c r="R98" s="354"/>
      <c r="S98" s="355"/>
      <c r="T98" s="274"/>
    </row>
    <row r="99" spans="2:20" ht="15" customHeight="1">
      <c r="B99" s="271"/>
      <c r="C99" s="39">
        <v>55</v>
      </c>
      <c r="D99" s="503" t="s">
        <v>31</v>
      </c>
      <c r="E99" s="504"/>
      <c r="F99" s="361">
        <v>0</v>
      </c>
      <c r="G99" s="361">
        <v>0</v>
      </c>
      <c r="H99" s="361">
        <v>0</v>
      </c>
      <c r="I99" s="361">
        <v>0</v>
      </c>
      <c r="J99" s="361">
        <v>0</v>
      </c>
      <c r="K99" s="362">
        <v>0</v>
      </c>
      <c r="L99" s="363">
        <v>0</v>
      </c>
      <c r="M99" s="361">
        <v>0</v>
      </c>
      <c r="N99" s="361">
        <v>0</v>
      </c>
      <c r="O99" s="361">
        <v>0</v>
      </c>
      <c r="P99" s="361">
        <v>0</v>
      </c>
      <c r="Q99" s="361">
        <v>0</v>
      </c>
      <c r="R99" s="359">
        <f>SUM(F99:Q99)</f>
        <v>0</v>
      </c>
      <c r="S99" s="355"/>
      <c r="T99" s="274"/>
    </row>
    <row r="100" spans="2:20" ht="15" customHeight="1">
      <c r="B100" s="271"/>
      <c r="C100" s="39">
        <v>56</v>
      </c>
      <c r="D100" s="503" t="s">
        <v>22</v>
      </c>
      <c r="E100" s="504"/>
      <c r="F100" s="356">
        <v>0</v>
      </c>
      <c r="G100" s="356">
        <v>0</v>
      </c>
      <c r="H100" s="356">
        <v>0</v>
      </c>
      <c r="I100" s="356">
        <v>0</v>
      </c>
      <c r="J100" s="356">
        <v>0</v>
      </c>
      <c r="K100" s="357">
        <v>0</v>
      </c>
      <c r="L100" s="358">
        <v>0</v>
      </c>
      <c r="M100" s="356">
        <v>0</v>
      </c>
      <c r="N100" s="356">
        <v>0</v>
      </c>
      <c r="O100" s="356">
        <v>0</v>
      </c>
      <c r="P100" s="356">
        <v>0</v>
      </c>
      <c r="Q100" s="356">
        <v>0</v>
      </c>
      <c r="R100" s="359">
        <f>SUM(F100:Q100)</f>
        <v>0</v>
      </c>
      <c r="S100" s="355"/>
      <c r="T100" s="274"/>
    </row>
    <row r="101" spans="2:20" ht="15" customHeight="1">
      <c r="B101" s="271"/>
      <c r="C101" s="39">
        <v>57</v>
      </c>
      <c r="D101" s="503" t="s">
        <v>112</v>
      </c>
      <c r="E101" s="504"/>
      <c r="F101" s="356">
        <v>0</v>
      </c>
      <c r="G101" s="356">
        <v>0</v>
      </c>
      <c r="H101" s="356">
        <v>0</v>
      </c>
      <c r="I101" s="356">
        <v>0</v>
      </c>
      <c r="J101" s="356">
        <v>0</v>
      </c>
      <c r="K101" s="357">
        <v>0</v>
      </c>
      <c r="L101" s="358">
        <v>0</v>
      </c>
      <c r="M101" s="356">
        <v>0</v>
      </c>
      <c r="N101" s="356">
        <v>0</v>
      </c>
      <c r="O101" s="356">
        <v>0</v>
      </c>
      <c r="P101" s="356">
        <v>0</v>
      </c>
      <c r="Q101" s="356">
        <v>0</v>
      </c>
      <c r="R101" s="359">
        <f>SUM(F101:Q101)</f>
        <v>0</v>
      </c>
      <c r="S101" s="355"/>
      <c r="T101" s="274"/>
    </row>
    <row r="102" spans="2:20" ht="15" customHeight="1">
      <c r="B102" s="271"/>
      <c r="C102" s="39">
        <v>58</v>
      </c>
      <c r="D102" s="503" t="s">
        <v>113</v>
      </c>
      <c r="E102" s="504"/>
      <c r="F102" s="356">
        <v>0</v>
      </c>
      <c r="G102" s="356">
        <v>0</v>
      </c>
      <c r="H102" s="356">
        <v>0</v>
      </c>
      <c r="I102" s="356">
        <v>0</v>
      </c>
      <c r="J102" s="356">
        <v>0</v>
      </c>
      <c r="K102" s="357">
        <v>0</v>
      </c>
      <c r="L102" s="358">
        <v>0</v>
      </c>
      <c r="M102" s="356">
        <v>0</v>
      </c>
      <c r="N102" s="356">
        <v>0</v>
      </c>
      <c r="O102" s="356">
        <v>0</v>
      </c>
      <c r="P102" s="356">
        <v>0</v>
      </c>
      <c r="Q102" s="356">
        <v>0</v>
      </c>
      <c r="R102" s="359">
        <f>SUM(F102:Q102)</f>
        <v>0</v>
      </c>
      <c r="S102" s="355"/>
      <c r="T102" s="274"/>
    </row>
    <row r="103" spans="2:20" ht="15" customHeight="1">
      <c r="B103" s="271"/>
      <c r="C103" s="39">
        <v>59</v>
      </c>
      <c r="D103" s="503" t="s">
        <v>114</v>
      </c>
      <c r="E103" s="504"/>
      <c r="F103" s="356">
        <v>0</v>
      </c>
      <c r="G103" s="356">
        <v>0</v>
      </c>
      <c r="H103" s="356">
        <v>0</v>
      </c>
      <c r="I103" s="356">
        <v>0</v>
      </c>
      <c r="J103" s="356">
        <v>0</v>
      </c>
      <c r="K103" s="357">
        <v>0</v>
      </c>
      <c r="L103" s="358">
        <v>0</v>
      </c>
      <c r="M103" s="356">
        <v>0</v>
      </c>
      <c r="N103" s="356">
        <v>0</v>
      </c>
      <c r="O103" s="356">
        <v>0</v>
      </c>
      <c r="P103" s="356">
        <v>0</v>
      </c>
      <c r="Q103" s="356">
        <v>0</v>
      </c>
      <c r="R103" s="359">
        <f>SUM(F103:Q103)</f>
        <v>0</v>
      </c>
      <c r="S103" s="355"/>
      <c r="T103" s="274"/>
    </row>
    <row r="104" spans="2:20" ht="15" customHeight="1">
      <c r="B104" s="271"/>
      <c r="C104" s="39"/>
      <c r="D104" s="505"/>
      <c r="E104" s="506"/>
      <c r="F104" s="378"/>
      <c r="G104" s="378"/>
      <c r="H104" s="378"/>
      <c r="I104" s="378"/>
      <c r="J104" s="378"/>
      <c r="K104" s="378"/>
      <c r="L104" s="379"/>
      <c r="M104" s="378"/>
      <c r="N104" s="378"/>
      <c r="O104" s="378"/>
      <c r="P104" s="378"/>
      <c r="Q104" s="378"/>
      <c r="R104" s="286"/>
      <c r="S104" s="355"/>
      <c r="T104" s="274"/>
    </row>
    <row r="105" spans="2:20" ht="15" customHeight="1">
      <c r="B105" s="271"/>
      <c r="C105" s="39"/>
      <c r="D105" s="507" t="s">
        <v>115</v>
      </c>
      <c r="E105" s="508"/>
      <c r="F105" s="361">
        <f aca="true" t="shared" si="21" ref="F105:K105">SUM(F99:F103)</f>
        <v>0</v>
      </c>
      <c r="G105" s="361">
        <f t="shared" si="21"/>
        <v>0</v>
      </c>
      <c r="H105" s="361">
        <f t="shared" si="21"/>
        <v>0</v>
      </c>
      <c r="I105" s="361">
        <f t="shared" si="21"/>
        <v>0</v>
      </c>
      <c r="J105" s="361">
        <f t="shared" si="21"/>
        <v>0</v>
      </c>
      <c r="K105" s="362">
        <f t="shared" si="21"/>
        <v>0</v>
      </c>
      <c r="L105" s="363">
        <f aca="true" t="shared" si="22" ref="L105:Q105">SUM(L99:L103)</f>
        <v>0</v>
      </c>
      <c r="M105" s="361">
        <f t="shared" si="22"/>
        <v>0</v>
      </c>
      <c r="N105" s="361">
        <f t="shared" si="22"/>
        <v>0</v>
      </c>
      <c r="O105" s="361">
        <f t="shared" si="22"/>
        <v>0</v>
      </c>
      <c r="P105" s="361">
        <f t="shared" si="22"/>
        <v>0</v>
      </c>
      <c r="Q105" s="361">
        <f t="shared" si="22"/>
        <v>0</v>
      </c>
      <c r="R105" s="359">
        <f>SUM(F105:Q105)</f>
        <v>0</v>
      </c>
      <c r="S105" s="355"/>
      <c r="T105" s="274"/>
    </row>
    <row r="106" spans="2:20" ht="15" customHeight="1">
      <c r="B106" s="271"/>
      <c r="C106" s="39"/>
      <c r="D106" s="499"/>
      <c r="E106" s="500"/>
      <c r="F106" s="378"/>
      <c r="G106" s="378"/>
      <c r="H106" s="378"/>
      <c r="I106" s="378"/>
      <c r="J106" s="378"/>
      <c r="K106" s="378"/>
      <c r="L106" s="379"/>
      <c r="M106" s="378"/>
      <c r="N106" s="378"/>
      <c r="O106" s="378"/>
      <c r="P106" s="378"/>
      <c r="Q106" s="378"/>
      <c r="R106" s="286"/>
      <c r="S106" s="355"/>
      <c r="T106" s="274"/>
    </row>
    <row r="107" spans="2:20" ht="15" customHeight="1">
      <c r="B107" s="271"/>
      <c r="C107" s="39"/>
      <c r="D107" s="507" t="s">
        <v>116</v>
      </c>
      <c r="E107" s="508"/>
      <c r="F107" s="361">
        <f aca="true" t="shared" si="23" ref="F107:K107">F29+F41+F52+F61+F82+F96+F105</f>
        <v>0</v>
      </c>
      <c r="G107" s="361">
        <f t="shared" si="23"/>
        <v>0</v>
      </c>
      <c r="H107" s="361">
        <f t="shared" si="23"/>
        <v>0</v>
      </c>
      <c r="I107" s="361">
        <f t="shared" si="23"/>
        <v>0</v>
      </c>
      <c r="J107" s="361">
        <f t="shared" si="23"/>
        <v>0</v>
      </c>
      <c r="K107" s="362">
        <f t="shared" si="23"/>
        <v>0</v>
      </c>
      <c r="L107" s="363">
        <f aca="true" t="shared" si="24" ref="L107:Q107">L29+L41+L52+L61+L82+L96+L105</f>
        <v>0</v>
      </c>
      <c r="M107" s="361">
        <f t="shared" si="24"/>
        <v>0</v>
      </c>
      <c r="N107" s="361">
        <f t="shared" si="24"/>
        <v>0</v>
      </c>
      <c r="O107" s="361">
        <f t="shared" si="24"/>
        <v>0</v>
      </c>
      <c r="P107" s="361">
        <f t="shared" si="24"/>
        <v>0</v>
      </c>
      <c r="Q107" s="361">
        <f t="shared" si="24"/>
        <v>0</v>
      </c>
      <c r="R107" s="359">
        <f>SUM(F107:Q107)</f>
        <v>0</v>
      </c>
      <c r="S107" s="355"/>
      <c r="T107" s="274"/>
    </row>
    <row r="108" spans="2:20" ht="15" customHeight="1">
      <c r="B108" s="271"/>
      <c r="C108" s="39"/>
      <c r="D108" s="499"/>
      <c r="E108" s="500"/>
      <c r="F108" s="373"/>
      <c r="G108" s="373"/>
      <c r="H108" s="373"/>
      <c r="I108" s="373"/>
      <c r="J108" s="373"/>
      <c r="K108" s="373"/>
      <c r="L108" s="372"/>
      <c r="M108" s="373"/>
      <c r="N108" s="373"/>
      <c r="O108" s="373"/>
      <c r="P108" s="373"/>
      <c r="Q108" s="373"/>
      <c r="R108" s="374"/>
      <c r="S108" s="375"/>
      <c r="T108" s="274"/>
    </row>
    <row r="109" spans="2:20" ht="15" customHeight="1">
      <c r="B109" s="271"/>
      <c r="C109" s="39"/>
      <c r="D109" s="501" t="s">
        <v>117</v>
      </c>
      <c r="E109" s="502"/>
      <c r="F109" s="361">
        <f aca="true" t="shared" si="25" ref="F109:Q109">F22-F107</f>
        <v>0</v>
      </c>
      <c r="G109" s="361">
        <f t="shared" si="25"/>
        <v>0</v>
      </c>
      <c r="H109" s="361">
        <f t="shared" si="25"/>
        <v>0</v>
      </c>
      <c r="I109" s="361">
        <f t="shared" si="25"/>
        <v>0</v>
      </c>
      <c r="J109" s="361">
        <f t="shared" si="25"/>
        <v>0</v>
      </c>
      <c r="K109" s="362">
        <f t="shared" si="25"/>
        <v>0</v>
      </c>
      <c r="L109" s="363">
        <f t="shared" si="25"/>
        <v>0</v>
      </c>
      <c r="M109" s="361">
        <f t="shared" si="25"/>
        <v>0</v>
      </c>
      <c r="N109" s="361">
        <f t="shared" si="25"/>
        <v>0</v>
      </c>
      <c r="O109" s="361">
        <f t="shared" si="25"/>
        <v>0</v>
      </c>
      <c r="P109" s="361">
        <f t="shared" si="25"/>
        <v>0</v>
      </c>
      <c r="Q109" s="361">
        <f t="shared" si="25"/>
        <v>0</v>
      </c>
      <c r="R109" s="359">
        <f>SUM(F109:Q109)</f>
        <v>0</v>
      </c>
      <c r="S109" s="355"/>
      <c r="T109" s="274"/>
    </row>
    <row r="110" spans="2:20" ht="15" customHeight="1">
      <c r="B110" s="271"/>
      <c r="C110" s="52"/>
      <c r="D110" s="58"/>
      <c r="E110" s="264"/>
      <c r="F110" s="352"/>
      <c r="G110" s="352"/>
      <c r="H110" s="352"/>
      <c r="I110" s="352"/>
      <c r="J110" s="352"/>
      <c r="K110" s="352"/>
      <c r="L110" s="352"/>
      <c r="M110" s="352"/>
      <c r="N110" s="352"/>
      <c r="O110" s="352"/>
      <c r="P110" s="352"/>
      <c r="Q110" s="352"/>
      <c r="R110" s="377"/>
      <c r="S110" s="354"/>
      <c r="T110" s="274"/>
    </row>
    <row r="111" spans="2:20" ht="15" customHeight="1">
      <c r="B111" s="271"/>
      <c r="C111" s="38"/>
      <c r="D111" s="3"/>
      <c r="E111" s="457"/>
      <c r="F111" s="456"/>
      <c r="G111" s="457"/>
      <c r="H111" s="457"/>
      <c r="I111" s="457"/>
      <c r="J111" s="457"/>
      <c r="K111" s="457"/>
      <c r="L111" s="457"/>
      <c r="M111" s="457"/>
      <c r="N111" s="457"/>
      <c r="O111" s="459"/>
      <c r="P111" s="459"/>
      <c r="Q111" s="459"/>
      <c r="R111" s="459"/>
      <c r="S111" s="457"/>
      <c r="T111" s="274"/>
    </row>
    <row r="112" spans="1:20" s="275" customFormat="1" ht="15" customHeight="1">
      <c r="A112" s="9"/>
      <c r="B112" s="59"/>
      <c r="C112" s="38"/>
      <c r="D112" s="5" t="s">
        <v>118</v>
      </c>
      <c r="E112" s="458"/>
      <c r="F112" s="458"/>
      <c r="G112" s="458"/>
      <c r="H112" s="458"/>
      <c r="I112" s="458"/>
      <c r="J112" s="458"/>
      <c r="K112" s="458"/>
      <c r="L112" s="458"/>
      <c r="M112" s="458"/>
      <c r="N112" s="458"/>
      <c r="O112" s="457"/>
      <c r="P112" s="457"/>
      <c r="Q112" s="457"/>
      <c r="R112" s="457"/>
      <c r="S112" s="457"/>
      <c r="T112" s="274"/>
    </row>
    <row r="113" spans="2:20" s="275" customFormat="1" ht="15" customHeight="1">
      <c r="B113" s="59"/>
      <c r="C113" s="38"/>
      <c r="D113" s="457" t="s">
        <v>119</v>
      </c>
      <c r="E113" s="380"/>
      <c r="F113" s="380"/>
      <c r="G113" s="380"/>
      <c r="H113" s="380"/>
      <c r="I113" s="380"/>
      <c r="J113" s="380"/>
      <c r="K113" s="380"/>
      <c r="L113" s="380"/>
      <c r="M113" s="380"/>
      <c r="N113" s="380"/>
      <c r="O113" s="380"/>
      <c r="P113" s="380"/>
      <c r="Q113" s="380"/>
      <c r="R113" s="380"/>
      <c r="S113" s="380"/>
      <c r="T113" s="381"/>
    </row>
    <row r="114" spans="2:20" s="275" customFormat="1" ht="15" customHeight="1">
      <c r="B114" s="59"/>
      <c r="C114" s="38"/>
      <c r="D114" s="3" t="s">
        <v>193</v>
      </c>
      <c r="E114" s="380"/>
      <c r="F114" s="380"/>
      <c r="G114" s="380"/>
      <c r="H114" s="380"/>
      <c r="I114" s="380"/>
      <c r="J114" s="380"/>
      <c r="K114" s="380"/>
      <c r="L114" s="380"/>
      <c r="M114" s="380"/>
      <c r="N114" s="380"/>
      <c r="O114" s="380"/>
      <c r="P114" s="380"/>
      <c r="Q114" s="380"/>
      <c r="R114" s="380"/>
      <c r="S114" s="380"/>
      <c r="T114" s="381"/>
    </row>
    <row r="115" spans="2:20" s="275" customFormat="1" ht="15" customHeight="1">
      <c r="B115" s="59"/>
      <c r="C115" s="38"/>
      <c r="D115" s="3" t="s">
        <v>194</v>
      </c>
      <c r="E115" s="380"/>
      <c r="F115" s="380"/>
      <c r="G115" s="380"/>
      <c r="H115" s="380"/>
      <c r="I115" s="380"/>
      <c r="J115" s="380"/>
      <c r="K115" s="380"/>
      <c r="L115" s="380"/>
      <c r="M115" s="380"/>
      <c r="N115" s="380"/>
      <c r="O115" s="380"/>
      <c r="P115" s="380"/>
      <c r="Q115" s="380"/>
      <c r="R115" s="380"/>
      <c r="S115" s="380"/>
      <c r="T115" s="381"/>
    </row>
    <row r="116" spans="2:20" s="275" customFormat="1" ht="15" customHeight="1" thickBot="1">
      <c r="B116" s="61"/>
      <c r="C116" s="36"/>
      <c r="D116" s="35"/>
      <c r="E116" s="35"/>
      <c r="F116" s="35"/>
      <c r="G116" s="35"/>
      <c r="H116" s="35"/>
      <c r="I116" s="35"/>
      <c r="J116" s="35"/>
      <c r="K116" s="35"/>
      <c r="L116" s="35"/>
      <c r="M116" s="35"/>
      <c r="N116" s="35"/>
      <c r="O116" s="382"/>
      <c r="P116" s="382"/>
      <c r="Q116" s="382"/>
      <c r="R116" s="382"/>
      <c r="S116" s="382"/>
      <c r="T116" s="383"/>
    </row>
  </sheetData>
  <sheetProtection password="BDDB" sheet="1" objects="1" scenarios="1" selectLockedCells="1"/>
  <mergeCells count="115">
    <mergeCell ref="D2:R2"/>
    <mergeCell ref="I7:I8"/>
    <mergeCell ref="D26:E26"/>
    <mergeCell ref="D27:E27"/>
    <mergeCell ref="D28:E28"/>
    <mergeCell ref="D29:E29"/>
    <mergeCell ref="K7:K8"/>
    <mergeCell ref="L7:L8"/>
    <mergeCell ref="M7:M8"/>
    <mergeCell ref="N7:N8"/>
    <mergeCell ref="O7:O8"/>
    <mergeCell ref="D49:E49"/>
    <mergeCell ref="D7:E8"/>
    <mergeCell ref="F7:F8"/>
    <mergeCell ref="G7:G8"/>
    <mergeCell ref="H7:H8"/>
    <mergeCell ref="D30:E30"/>
    <mergeCell ref="D31:E31"/>
    <mergeCell ref="D32:E32"/>
    <mergeCell ref="D33:E33"/>
    <mergeCell ref="P7:P8"/>
    <mergeCell ref="Q7:Q8"/>
    <mergeCell ref="R7:R8"/>
    <mergeCell ref="D24:E25"/>
    <mergeCell ref="D11:E11"/>
    <mergeCell ref="D9:E9"/>
    <mergeCell ref="D10:E10"/>
    <mergeCell ref="D17:E17"/>
    <mergeCell ref="D22:E22"/>
    <mergeCell ref="J7:J8"/>
    <mergeCell ref="D6:E6"/>
    <mergeCell ref="D18:E18"/>
    <mergeCell ref="D19:E19"/>
    <mergeCell ref="D20:E20"/>
    <mergeCell ref="D21:E21"/>
    <mergeCell ref="D12:E12"/>
    <mergeCell ref="D13:E13"/>
    <mergeCell ref="D14:E14"/>
    <mergeCell ref="D15:E15"/>
    <mergeCell ref="D16:E16"/>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95:E95"/>
    <mergeCell ref="D96:E96"/>
    <mergeCell ref="D85:E85"/>
    <mergeCell ref="D86:E86"/>
    <mergeCell ref="D87:E87"/>
    <mergeCell ref="D88:E88"/>
    <mergeCell ref="D89:E89"/>
    <mergeCell ref="D90:E90"/>
    <mergeCell ref="D97:E97"/>
    <mergeCell ref="D98:E98"/>
    <mergeCell ref="D99:E99"/>
    <mergeCell ref="D100:E100"/>
    <mergeCell ref="D107:E107"/>
    <mergeCell ref="D91:E91"/>
    <mergeCell ref="D92:E92"/>
    <mergeCell ref="D93:E93"/>
    <mergeCell ref="D94:E94"/>
    <mergeCell ref="D108:E108"/>
    <mergeCell ref="D109:E109"/>
    <mergeCell ref="D101:E101"/>
    <mergeCell ref="D102:E102"/>
    <mergeCell ref="D103:E103"/>
    <mergeCell ref="D104:E104"/>
    <mergeCell ref="D105:E105"/>
    <mergeCell ref="D106:E106"/>
  </mergeCells>
  <conditionalFormatting sqref="F109:R109">
    <cfRule type="cellIs" priority="1" dxfId="48"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codeName="Sheet5">
    <tabColor theme="3"/>
  </sheetPr>
  <dimension ref="B2:AH196"/>
  <sheetViews>
    <sheetView tabSelected="1" zoomScalePageLayoutView="0" workbookViewId="0" topLeftCell="A154">
      <selection activeCell="G170" sqref="G170"/>
    </sheetView>
  </sheetViews>
  <sheetFormatPr defaultColWidth="9.140625" defaultRowHeight="15"/>
  <cols>
    <col min="1" max="2" width="3.00390625" style="9" customWidth="1"/>
    <col min="3" max="3" width="3.7109375" style="7" customWidth="1"/>
    <col min="4" max="4" width="20.00390625" style="8" customWidth="1"/>
    <col min="5" max="5" width="41.28125" style="9" customWidth="1"/>
    <col min="6" max="10" width="17.7109375" style="9" customWidth="1"/>
    <col min="11" max="11" width="17.7109375" style="265" customWidth="1"/>
    <col min="12" max="12" width="48.7109375" style="266" customWidth="1"/>
    <col min="13" max="13" width="3.00390625" style="266" customWidth="1"/>
    <col min="14" max="14" width="3.00390625" style="9" customWidth="1"/>
    <col min="15" max="15" width="32.8515625" style="267" bestFit="1" customWidth="1"/>
    <col min="16" max="16384" width="9.140625" style="9" customWidth="1"/>
  </cols>
  <sheetData>
    <row r="1" ht="15" customHeight="1" thickBot="1"/>
    <row r="2" spans="2:14" ht="17.25" customHeight="1">
      <c r="B2" s="268"/>
      <c r="C2" s="37"/>
      <c r="D2" s="492" t="s">
        <v>563</v>
      </c>
      <c r="E2" s="565"/>
      <c r="F2" s="565"/>
      <c r="G2" s="565"/>
      <c r="H2" s="565"/>
      <c r="I2" s="565"/>
      <c r="J2" s="565"/>
      <c r="K2" s="565"/>
      <c r="L2" s="565"/>
      <c r="M2" s="269"/>
      <c r="N2" s="270"/>
    </row>
    <row r="3" spans="2:14" ht="15" customHeight="1">
      <c r="B3" s="271"/>
      <c r="C3" s="38"/>
      <c r="D3" s="3"/>
      <c r="E3" s="4"/>
      <c r="F3" s="4"/>
      <c r="G3" s="2"/>
      <c r="H3" s="2"/>
      <c r="I3" s="2"/>
      <c r="J3" s="2"/>
      <c r="K3" s="272"/>
      <c r="L3" s="273"/>
      <c r="M3" s="273"/>
      <c r="N3" s="274"/>
    </row>
    <row r="4" spans="2:16" s="275" customFormat="1" ht="15" customHeight="1">
      <c r="B4" s="271"/>
      <c r="C4" s="38"/>
      <c r="D4" s="142" t="s">
        <v>144</v>
      </c>
      <c r="E4" s="412" t="str">
        <f>IF(ISBLANK('1. Instructions'!E6),"Please enter School Name on Tab 1.",'1. Instructions'!E6)</f>
        <v>Please enter School Name on Tab 1.</v>
      </c>
      <c r="F4" s="4"/>
      <c r="G4" s="2"/>
      <c r="H4" s="57"/>
      <c r="I4" s="2"/>
      <c r="J4" s="2"/>
      <c r="K4" s="2"/>
      <c r="L4" s="2"/>
      <c r="M4" s="2"/>
      <c r="N4" s="274"/>
      <c r="P4" s="9"/>
    </row>
    <row r="5" spans="2:16" s="275" customFormat="1" ht="15" customHeight="1">
      <c r="B5" s="271"/>
      <c r="C5" s="38"/>
      <c r="D5" s="142" t="s">
        <v>146</v>
      </c>
      <c r="E5" s="412" t="str">
        <f>IF(ISBLANK('1. Instructions'!E7),"Please enter School's Opening Year on Tab 1.",'1. Instructions'!E7)</f>
        <v>Please enter School's Opening Year on Tab 1.</v>
      </c>
      <c r="F5" s="4"/>
      <c r="G5" s="2"/>
      <c r="H5" s="57"/>
      <c r="I5" s="2"/>
      <c r="J5" s="2"/>
      <c r="K5" s="2"/>
      <c r="L5" s="2"/>
      <c r="M5" s="2"/>
      <c r="N5" s="274"/>
      <c r="P5" s="9"/>
    </row>
    <row r="6" spans="2:14" ht="15" customHeight="1">
      <c r="B6" s="271"/>
      <c r="C6" s="38"/>
      <c r="D6" s="49"/>
      <c r="E6" s="2"/>
      <c r="F6" s="2"/>
      <c r="G6" s="2"/>
      <c r="H6" s="2"/>
      <c r="I6" s="2"/>
      <c r="J6" s="2"/>
      <c r="K6" s="155"/>
      <c r="L6" s="155"/>
      <c r="M6" s="155"/>
      <c r="N6" s="274"/>
    </row>
    <row r="7" spans="2:14" ht="15" customHeight="1">
      <c r="B7" s="271"/>
      <c r="C7" s="38"/>
      <c r="D7" s="71" t="s">
        <v>190</v>
      </c>
      <c r="E7" s="6"/>
      <c r="F7" s="6"/>
      <c r="G7" s="6"/>
      <c r="H7" s="6"/>
      <c r="I7" s="6"/>
      <c r="J7" s="6"/>
      <c r="K7" s="276"/>
      <c r="L7" s="277"/>
      <c r="M7" s="155"/>
      <c r="N7" s="274"/>
    </row>
    <row r="8" spans="2:14" ht="40.5" customHeight="1">
      <c r="B8" s="271"/>
      <c r="C8" s="38"/>
      <c r="D8" s="555" t="s">
        <v>196</v>
      </c>
      <c r="E8" s="556"/>
      <c r="F8" s="556"/>
      <c r="G8" s="556"/>
      <c r="H8" s="556"/>
      <c r="I8" s="556"/>
      <c r="J8" s="556"/>
      <c r="K8" s="556"/>
      <c r="L8" s="557"/>
      <c r="M8" s="155"/>
      <c r="N8" s="274"/>
    </row>
    <row r="9" spans="2:14" ht="15" customHeight="1">
      <c r="B9" s="271"/>
      <c r="C9" s="38"/>
      <c r="D9" s="49"/>
      <c r="E9" s="2"/>
      <c r="F9" s="38"/>
      <c r="G9" s="38"/>
      <c r="H9" s="38"/>
      <c r="I9" s="38"/>
      <c r="J9" s="38"/>
      <c r="K9" s="155"/>
      <c r="L9" s="144"/>
      <c r="M9" s="144"/>
      <c r="N9" s="274"/>
    </row>
    <row r="10" spans="2:14" ht="15" customHeight="1">
      <c r="B10" s="271"/>
      <c r="C10" s="50"/>
      <c r="D10" s="62"/>
      <c r="E10" s="6"/>
      <c r="F10" s="63"/>
      <c r="G10" s="63"/>
      <c r="H10" s="63"/>
      <c r="I10" s="63"/>
      <c r="J10" s="63"/>
      <c r="K10" s="278"/>
      <c r="L10" s="276"/>
      <c r="M10" s="277"/>
      <c r="N10" s="274"/>
    </row>
    <row r="11" spans="2:14" ht="15" customHeight="1">
      <c r="B11" s="271"/>
      <c r="C11" s="39"/>
      <c r="D11" s="566" t="s">
        <v>32</v>
      </c>
      <c r="E11" s="567"/>
      <c r="F11" s="569" t="s">
        <v>19</v>
      </c>
      <c r="G11" s="569" t="s">
        <v>14</v>
      </c>
      <c r="H11" s="569" t="s">
        <v>15</v>
      </c>
      <c r="I11" s="569" t="s">
        <v>16</v>
      </c>
      <c r="J11" s="569" t="s">
        <v>17</v>
      </c>
      <c r="K11" s="571" t="s">
        <v>18</v>
      </c>
      <c r="L11" s="571" t="s">
        <v>125</v>
      </c>
      <c r="M11" s="279"/>
      <c r="N11" s="274"/>
    </row>
    <row r="12" spans="2:14" ht="15" customHeight="1">
      <c r="B12" s="271"/>
      <c r="C12" s="51"/>
      <c r="D12" s="568"/>
      <c r="E12" s="568"/>
      <c r="F12" s="568"/>
      <c r="G12" s="570"/>
      <c r="H12" s="570"/>
      <c r="I12" s="570"/>
      <c r="J12" s="570"/>
      <c r="K12" s="570"/>
      <c r="L12" s="568"/>
      <c r="M12" s="280"/>
      <c r="N12" s="274"/>
    </row>
    <row r="13" spans="2:15" s="285" customFormat="1" ht="15" customHeight="1">
      <c r="B13" s="271"/>
      <c r="C13" s="51"/>
      <c r="D13" s="542" t="s">
        <v>184</v>
      </c>
      <c r="E13" s="543"/>
      <c r="F13" s="425"/>
      <c r="G13" s="281"/>
      <c r="H13" s="281"/>
      <c r="I13" s="281"/>
      <c r="J13" s="281"/>
      <c r="K13" s="282"/>
      <c r="L13" s="300"/>
      <c r="M13" s="283"/>
      <c r="N13" s="274"/>
      <c r="O13" s="284"/>
    </row>
    <row r="14" spans="2:14" ht="15" customHeight="1">
      <c r="B14" s="271"/>
      <c r="C14" s="51">
        <v>1</v>
      </c>
      <c r="D14" s="503" t="s">
        <v>521</v>
      </c>
      <c r="E14" s="544"/>
      <c r="F14" s="355"/>
      <c r="G14" s="287">
        <f>'2. Enrollment Projections'!E35</f>
        <v>0</v>
      </c>
      <c r="H14" s="287">
        <f>'2. Enrollment Projections'!F35</f>
        <v>0</v>
      </c>
      <c r="I14" s="287">
        <f>'2. Enrollment Projections'!G35</f>
        <v>0</v>
      </c>
      <c r="J14" s="287">
        <f>'2. Enrollment Projections'!H35</f>
        <v>0</v>
      </c>
      <c r="K14" s="287">
        <f>'2. Enrollment Projections'!I35</f>
        <v>0</v>
      </c>
      <c r="L14" s="418"/>
      <c r="M14" s="283"/>
      <c r="N14" s="288"/>
    </row>
    <row r="15" spans="2:14" ht="15" customHeight="1">
      <c r="B15" s="271"/>
      <c r="C15" s="51">
        <v>2</v>
      </c>
      <c r="D15" s="503" t="s">
        <v>25</v>
      </c>
      <c r="E15" s="544"/>
      <c r="F15" s="355"/>
      <c r="G15" s="76">
        <v>0</v>
      </c>
      <c r="H15" s="76">
        <v>0</v>
      </c>
      <c r="I15" s="76">
        <v>0</v>
      </c>
      <c r="J15" s="76">
        <v>0</v>
      </c>
      <c r="K15" s="76">
        <v>0</v>
      </c>
      <c r="L15" s="77"/>
      <c r="M15" s="283"/>
      <c r="N15" s="288"/>
    </row>
    <row r="16" spans="2:14" ht="15" customHeight="1">
      <c r="B16" s="271"/>
      <c r="C16" s="51">
        <v>3</v>
      </c>
      <c r="D16" s="503" t="s">
        <v>33</v>
      </c>
      <c r="E16" s="544"/>
      <c r="F16" s="355"/>
      <c r="G16" s="76">
        <v>0</v>
      </c>
      <c r="H16" s="76">
        <v>0</v>
      </c>
      <c r="I16" s="76">
        <v>0</v>
      </c>
      <c r="J16" s="76">
        <v>0</v>
      </c>
      <c r="K16" s="76">
        <v>0</v>
      </c>
      <c r="L16" s="77"/>
      <c r="M16" s="283"/>
      <c r="N16" s="288"/>
    </row>
    <row r="17" spans="2:14" ht="15" customHeight="1">
      <c r="B17" s="271"/>
      <c r="C17" s="51">
        <v>4</v>
      </c>
      <c r="D17" s="503" t="s">
        <v>34</v>
      </c>
      <c r="E17" s="544"/>
      <c r="F17" s="355"/>
      <c r="G17" s="76">
        <v>0</v>
      </c>
      <c r="H17" s="76">
        <v>0</v>
      </c>
      <c r="I17" s="76">
        <v>0</v>
      </c>
      <c r="J17" s="76">
        <v>0</v>
      </c>
      <c r="K17" s="76">
        <v>0</v>
      </c>
      <c r="L17" s="77"/>
      <c r="M17" s="283"/>
      <c r="N17" s="288"/>
    </row>
    <row r="18" spans="2:14" ht="15" customHeight="1">
      <c r="B18" s="271"/>
      <c r="C18" s="51">
        <v>5</v>
      </c>
      <c r="D18" s="503"/>
      <c r="E18" s="545"/>
      <c r="F18" s="426"/>
      <c r="G18" s="533"/>
      <c r="H18" s="534"/>
      <c r="I18" s="534"/>
      <c r="J18" s="534"/>
      <c r="K18" s="534"/>
      <c r="L18" s="535"/>
      <c r="M18" s="283"/>
      <c r="N18" s="288"/>
    </row>
    <row r="19" spans="2:14" ht="15" customHeight="1">
      <c r="B19" s="271"/>
      <c r="C19" s="51">
        <v>6</v>
      </c>
      <c r="D19" s="503" t="s">
        <v>26</v>
      </c>
      <c r="E19" s="544"/>
      <c r="F19" s="355"/>
      <c r="G19" s="76">
        <v>0</v>
      </c>
      <c r="H19" s="76">
        <v>0</v>
      </c>
      <c r="I19" s="76">
        <v>0</v>
      </c>
      <c r="J19" s="76">
        <v>0</v>
      </c>
      <c r="K19" s="76">
        <v>0</v>
      </c>
      <c r="L19" s="77"/>
      <c r="M19" s="283"/>
      <c r="N19" s="288"/>
    </row>
    <row r="20" spans="2:14" ht="15" customHeight="1">
      <c r="B20" s="271"/>
      <c r="C20" s="51">
        <v>7</v>
      </c>
      <c r="D20" s="503" t="s">
        <v>27</v>
      </c>
      <c r="E20" s="544"/>
      <c r="F20" s="355"/>
      <c r="G20" s="76">
        <v>0</v>
      </c>
      <c r="H20" s="76">
        <v>0</v>
      </c>
      <c r="I20" s="76">
        <v>0</v>
      </c>
      <c r="J20" s="76">
        <v>0</v>
      </c>
      <c r="K20" s="76">
        <v>0</v>
      </c>
      <c r="L20" s="77"/>
      <c r="M20" s="289"/>
      <c r="N20" s="288"/>
    </row>
    <row r="21" spans="2:14" ht="15" customHeight="1">
      <c r="B21" s="271"/>
      <c r="C21" s="51">
        <v>8</v>
      </c>
      <c r="D21" s="503" t="s">
        <v>28</v>
      </c>
      <c r="E21" s="544"/>
      <c r="F21" s="355"/>
      <c r="G21" s="76">
        <v>0</v>
      </c>
      <c r="H21" s="76">
        <v>0</v>
      </c>
      <c r="I21" s="76">
        <v>0</v>
      </c>
      <c r="J21" s="76">
        <v>0</v>
      </c>
      <c r="K21" s="76">
        <v>0</v>
      </c>
      <c r="L21" s="77"/>
      <c r="M21" s="289"/>
      <c r="N21" s="288"/>
    </row>
    <row r="22" spans="2:14" ht="15" customHeight="1">
      <c r="B22" s="271"/>
      <c r="C22" s="51">
        <v>9</v>
      </c>
      <c r="D22" s="503" t="s">
        <v>539</v>
      </c>
      <c r="E22" s="544"/>
      <c r="F22" s="355"/>
      <c r="G22" s="76">
        <v>0</v>
      </c>
      <c r="H22" s="76">
        <v>0</v>
      </c>
      <c r="I22" s="76">
        <v>0</v>
      </c>
      <c r="J22" s="76">
        <v>0</v>
      </c>
      <c r="K22" s="76">
        <v>0</v>
      </c>
      <c r="L22" s="419"/>
      <c r="M22" s="290"/>
      <c r="N22" s="288"/>
    </row>
    <row r="23" spans="2:21" ht="15" customHeight="1">
      <c r="B23" s="271"/>
      <c r="C23" s="51">
        <v>10</v>
      </c>
      <c r="D23" s="503"/>
      <c r="E23" s="545"/>
      <c r="F23" s="426"/>
      <c r="G23" s="533"/>
      <c r="H23" s="536"/>
      <c r="I23" s="536"/>
      <c r="J23" s="536"/>
      <c r="K23" s="536"/>
      <c r="L23" s="537"/>
      <c r="M23" s="283"/>
      <c r="N23" s="288"/>
      <c r="O23" s="285"/>
      <c r="P23" s="285"/>
      <c r="Q23" s="285"/>
      <c r="R23" s="285"/>
      <c r="S23" s="285"/>
      <c r="T23" s="285"/>
      <c r="U23" s="285"/>
    </row>
    <row r="24" spans="2:21" ht="15" customHeight="1">
      <c r="B24" s="271"/>
      <c r="C24" s="51">
        <v>12</v>
      </c>
      <c r="D24" s="503" t="s">
        <v>35</v>
      </c>
      <c r="E24" s="544"/>
      <c r="F24" s="355"/>
      <c r="G24" s="76">
        <v>0</v>
      </c>
      <c r="H24" s="76">
        <v>0</v>
      </c>
      <c r="I24" s="76">
        <v>0</v>
      </c>
      <c r="J24" s="76">
        <v>0</v>
      </c>
      <c r="K24" s="76">
        <v>0</v>
      </c>
      <c r="L24" s="77"/>
      <c r="M24" s="283"/>
      <c r="N24" s="288"/>
      <c r="O24" s="285"/>
      <c r="P24" s="285"/>
      <c r="Q24" s="285"/>
      <c r="R24" s="285"/>
      <c r="S24" s="285"/>
      <c r="T24" s="285"/>
      <c r="U24" s="285"/>
    </row>
    <row r="25" spans="2:15" ht="15" customHeight="1">
      <c r="B25" s="271"/>
      <c r="C25" s="51">
        <v>13</v>
      </c>
      <c r="D25" s="503" t="s">
        <v>36</v>
      </c>
      <c r="E25" s="544"/>
      <c r="F25" s="355"/>
      <c r="G25" s="76">
        <v>0</v>
      </c>
      <c r="H25" s="76">
        <v>0</v>
      </c>
      <c r="I25" s="76">
        <v>0</v>
      </c>
      <c r="J25" s="76">
        <v>0</v>
      </c>
      <c r="K25" s="76">
        <v>0</v>
      </c>
      <c r="L25" s="77"/>
      <c r="M25" s="283"/>
      <c r="N25" s="288"/>
      <c r="O25" s="9"/>
    </row>
    <row r="26" spans="2:15" ht="15" customHeight="1">
      <c r="B26" s="271"/>
      <c r="C26" s="51">
        <v>14</v>
      </c>
      <c r="D26" s="503" t="s">
        <v>30</v>
      </c>
      <c r="E26" s="544"/>
      <c r="F26" s="355"/>
      <c r="G26" s="76">
        <v>0</v>
      </c>
      <c r="H26" s="76">
        <v>0</v>
      </c>
      <c r="I26" s="76">
        <v>0</v>
      </c>
      <c r="J26" s="76">
        <v>0</v>
      </c>
      <c r="K26" s="76">
        <v>0</v>
      </c>
      <c r="L26" s="77"/>
      <c r="M26" s="283"/>
      <c r="N26" s="288"/>
      <c r="O26" s="9"/>
    </row>
    <row r="27" spans="2:15" ht="15" customHeight="1">
      <c r="B27" s="271"/>
      <c r="C27" s="51">
        <v>15</v>
      </c>
      <c r="D27" s="503" t="s">
        <v>577</v>
      </c>
      <c r="E27" s="544"/>
      <c r="F27" s="355"/>
      <c r="G27" s="287">
        <f>'2. Enrollment Projections'!E29*CONTROL!$K$21</f>
        <v>0</v>
      </c>
      <c r="H27" s="287">
        <f>'2. Enrollment Projections'!F29*CONTROL!$K$21</f>
        <v>0</v>
      </c>
      <c r="I27" s="287">
        <f>'2. Enrollment Projections'!G29*CONTROL!$K$21</f>
        <v>0</v>
      </c>
      <c r="J27" s="287">
        <f>'2. Enrollment Projections'!H29*CONTROL!$K$21</f>
        <v>0</v>
      </c>
      <c r="K27" s="287">
        <f>'2. Enrollment Projections'!I29*CONTROL!$K$21</f>
        <v>0</v>
      </c>
      <c r="L27" s="589" t="s">
        <v>576</v>
      </c>
      <c r="M27" s="291"/>
      <c r="N27" s="288"/>
      <c r="O27" s="9"/>
    </row>
    <row r="28" spans="2:15" ht="15" customHeight="1">
      <c r="B28" s="271"/>
      <c r="C28" s="51">
        <v>16</v>
      </c>
      <c r="D28" s="503" t="s">
        <v>37</v>
      </c>
      <c r="E28" s="544"/>
      <c r="F28" s="355"/>
      <c r="G28" s="76">
        <v>0</v>
      </c>
      <c r="H28" s="76">
        <v>0</v>
      </c>
      <c r="I28" s="76">
        <v>0</v>
      </c>
      <c r="J28" s="76">
        <v>0</v>
      </c>
      <c r="K28" s="76">
        <v>0</v>
      </c>
      <c r="L28" s="78"/>
      <c r="M28" s="291"/>
      <c r="N28" s="292"/>
      <c r="O28" s="293"/>
    </row>
    <row r="29" spans="2:15" ht="15" customHeight="1">
      <c r="B29" s="271"/>
      <c r="C29" s="51"/>
      <c r="D29" s="505"/>
      <c r="E29" s="546"/>
      <c r="F29" s="426"/>
      <c r="G29" s="295"/>
      <c r="H29" s="295"/>
      <c r="I29" s="295"/>
      <c r="J29" s="295"/>
      <c r="K29" s="282"/>
      <c r="L29" s="300" t="s">
        <v>2</v>
      </c>
      <c r="M29" s="283"/>
      <c r="N29" s="292"/>
      <c r="O29" s="9"/>
    </row>
    <row r="30" spans="2:15" ht="15" customHeight="1">
      <c r="B30" s="271"/>
      <c r="C30" s="51"/>
      <c r="D30" s="507" t="s">
        <v>38</v>
      </c>
      <c r="E30" s="547"/>
      <c r="F30" s="427"/>
      <c r="G30" s="297">
        <f>SUM(G14:G28)</f>
        <v>0</v>
      </c>
      <c r="H30" s="297">
        <f>SUM(H14:H28)</f>
        <v>0</v>
      </c>
      <c r="I30" s="297">
        <f>SUM(I14:I28)</f>
        <v>0</v>
      </c>
      <c r="J30" s="297">
        <f>SUM(J14:J28)</f>
        <v>0</v>
      </c>
      <c r="K30" s="413">
        <f>SUM(K14:K28)</f>
        <v>0</v>
      </c>
      <c r="L30" s="414"/>
      <c r="M30" s="283"/>
      <c r="N30" s="292"/>
      <c r="O30" s="9"/>
    </row>
    <row r="31" spans="2:15" ht="15" customHeight="1">
      <c r="B31" s="271"/>
      <c r="C31" s="51"/>
      <c r="D31" s="509"/>
      <c r="E31" s="548"/>
      <c r="F31" s="426"/>
      <c r="G31" s="6"/>
      <c r="H31" s="6"/>
      <c r="I31" s="6"/>
      <c r="J31" s="6"/>
      <c r="K31" s="299"/>
      <c r="L31" s="283"/>
      <c r="M31" s="283"/>
      <c r="N31" s="292"/>
      <c r="O31" s="9"/>
    </row>
    <row r="32" spans="2:15" ht="15" customHeight="1">
      <c r="B32" s="271"/>
      <c r="C32" s="51"/>
      <c r="D32" s="511" t="s">
        <v>39</v>
      </c>
      <c r="E32" s="549"/>
      <c r="F32" s="301"/>
      <c r="G32" s="538"/>
      <c r="H32" s="539"/>
      <c r="I32" s="539"/>
      <c r="J32" s="539"/>
      <c r="K32" s="539"/>
      <c r="L32" s="302"/>
      <c r="M32" s="283"/>
      <c r="N32" s="292"/>
      <c r="O32" s="9"/>
    </row>
    <row r="33" spans="2:15" ht="15" customHeight="1">
      <c r="B33" s="271"/>
      <c r="C33" s="51">
        <v>17</v>
      </c>
      <c r="D33" s="503" t="s">
        <v>540</v>
      </c>
      <c r="E33" s="544"/>
      <c r="F33" s="286">
        <f>'4. Budget &amp; Cash Flow (Year 0)'!R10</f>
        <v>0</v>
      </c>
      <c r="G33" s="76">
        <v>0</v>
      </c>
      <c r="H33" s="76">
        <v>0</v>
      </c>
      <c r="I33" s="76">
        <v>0</v>
      </c>
      <c r="J33" s="76">
        <v>0</v>
      </c>
      <c r="K33" s="76">
        <v>0</v>
      </c>
      <c r="L33" s="419"/>
      <c r="M33" s="290"/>
      <c r="N33" s="292"/>
      <c r="O33" s="9"/>
    </row>
    <row r="34" spans="2:15" ht="15" customHeight="1">
      <c r="B34" s="271"/>
      <c r="C34" s="51">
        <v>18</v>
      </c>
      <c r="D34" s="503" t="s">
        <v>41</v>
      </c>
      <c r="E34" s="544"/>
      <c r="F34" s="428"/>
      <c r="G34" s="76">
        <v>0</v>
      </c>
      <c r="H34" s="76">
        <v>0</v>
      </c>
      <c r="I34" s="76">
        <v>0</v>
      </c>
      <c r="J34" s="76">
        <v>0</v>
      </c>
      <c r="K34" s="76">
        <v>0</v>
      </c>
      <c r="L34" s="77"/>
      <c r="M34" s="283"/>
      <c r="N34" s="288"/>
      <c r="O34" s="9"/>
    </row>
    <row r="35" spans="2:15" ht="15" customHeight="1">
      <c r="B35" s="271"/>
      <c r="C35" s="51">
        <v>19</v>
      </c>
      <c r="D35" s="503" t="s">
        <v>42</v>
      </c>
      <c r="E35" s="544"/>
      <c r="F35" s="429"/>
      <c r="G35" s="76">
        <v>0</v>
      </c>
      <c r="H35" s="76">
        <v>0</v>
      </c>
      <c r="I35" s="76">
        <v>0</v>
      </c>
      <c r="J35" s="76">
        <v>0</v>
      </c>
      <c r="K35" s="76">
        <v>0</v>
      </c>
      <c r="L35" s="77"/>
      <c r="M35" s="283"/>
      <c r="N35" s="292"/>
      <c r="O35" s="9"/>
    </row>
    <row r="36" spans="2:15" ht="15" customHeight="1">
      <c r="B36" s="271"/>
      <c r="C36" s="51">
        <v>20</v>
      </c>
      <c r="D36" s="503" t="s">
        <v>0</v>
      </c>
      <c r="E36" s="544"/>
      <c r="F36" s="429"/>
      <c r="G36" s="76">
        <v>0</v>
      </c>
      <c r="H36" s="76">
        <v>0</v>
      </c>
      <c r="I36" s="76">
        <v>0</v>
      </c>
      <c r="J36" s="76">
        <v>0</v>
      </c>
      <c r="K36" s="76">
        <v>0</v>
      </c>
      <c r="L36" s="77"/>
      <c r="M36" s="283"/>
      <c r="N36" s="292"/>
      <c r="O36" s="9"/>
    </row>
    <row r="37" spans="2:15" ht="15" customHeight="1">
      <c r="B37" s="271"/>
      <c r="C37" s="51">
        <v>21</v>
      </c>
      <c r="D37" s="503" t="s">
        <v>1</v>
      </c>
      <c r="E37" s="544"/>
      <c r="F37" s="429"/>
      <c r="G37" s="76">
        <v>0</v>
      </c>
      <c r="H37" s="76">
        <v>0</v>
      </c>
      <c r="I37" s="76">
        <v>0</v>
      </c>
      <c r="J37" s="76">
        <v>0</v>
      </c>
      <c r="K37" s="76">
        <v>0</v>
      </c>
      <c r="L37" s="77"/>
      <c r="M37" s="283"/>
      <c r="N37" s="292"/>
      <c r="O37" s="9"/>
    </row>
    <row r="38" spans="2:15" ht="15" customHeight="1">
      <c r="B38" s="271"/>
      <c r="C38" s="51">
        <v>22</v>
      </c>
      <c r="D38" s="503" t="s">
        <v>23</v>
      </c>
      <c r="E38" s="544"/>
      <c r="F38" s="429"/>
      <c r="G38" s="76">
        <v>0</v>
      </c>
      <c r="H38" s="76">
        <v>0</v>
      </c>
      <c r="I38" s="76">
        <v>0</v>
      </c>
      <c r="J38" s="76">
        <v>0</v>
      </c>
      <c r="K38" s="76">
        <v>0</v>
      </c>
      <c r="L38" s="77"/>
      <c r="M38" s="283"/>
      <c r="N38" s="292"/>
      <c r="O38" s="9"/>
    </row>
    <row r="39" spans="2:15" ht="15" customHeight="1">
      <c r="B39" s="271"/>
      <c r="C39" s="51">
        <v>23</v>
      </c>
      <c r="D39" s="503" t="s">
        <v>24</v>
      </c>
      <c r="E39" s="544"/>
      <c r="F39" s="430"/>
      <c r="G39" s="76">
        <v>0</v>
      </c>
      <c r="H39" s="76">
        <v>0</v>
      </c>
      <c r="I39" s="76">
        <v>0</v>
      </c>
      <c r="J39" s="76">
        <v>0</v>
      </c>
      <c r="K39" s="76">
        <v>0</v>
      </c>
      <c r="L39" s="77"/>
      <c r="M39" s="283"/>
      <c r="N39" s="292"/>
      <c r="O39" s="9"/>
    </row>
    <row r="40" spans="2:14" ht="15" customHeight="1">
      <c r="B40" s="271"/>
      <c r="C40" s="51">
        <v>24</v>
      </c>
      <c r="D40" s="503" t="s">
        <v>541</v>
      </c>
      <c r="E40" s="544"/>
      <c r="F40" s="286">
        <f>'4. Budget &amp; Cash Flow (Year 0)'!R11</f>
        <v>0</v>
      </c>
      <c r="G40" s="76">
        <v>0</v>
      </c>
      <c r="H40" s="76">
        <v>0</v>
      </c>
      <c r="I40" s="76">
        <v>0</v>
      </c>
      <c r="J40" s="76">
        <v>0</v>
      </c>
      <c r="K40" s="76">
        <v>0</v>
      </c>
      <c r="L40" s="77"/>
      <c r="M40" s="283"/>
      <c r="N40" s="292"/>
    </row>
    <row r="41" spans="2:14" ht="15" customHeight="1">
      <c r="B41" s="271"/>
      <c r="C41" s="51"/>
      <c r="D41" s="505"/>
      <c r="E41" s="546"/>
      <c r="F41" s="294"/>
      <c r="G41" s="295"/>
      <c r="H41" s="295"/>
      <c r="I41" s="295"/>
      <c r="J41" s="295"/>
      <c r="K41" s="282"/>
      <c r="L41" s="300"/>
      <c r="M41" s="283"/>
      <c r="N41" s="292"/>
    </row>
    <row r="42" spans="2:14" ht="15" customHeight="1">
      <c r="B42" s="271"/>
      <c r="C42" s="51"/>
      <c r="D42" s="507" t="s">
        <v>44</v>
      </c>
      <c r="E42" s="550"/>
      <c r="F42" s="296">
        <f>F33+F40</f>
        <v>0</v>
      </c>
      <c r="G42" s="297">
        <f>SUM(G33:G40)</f>
        <v>0</v>
      </c>
      <c r="H42" s="297">
        <f>SUM(H33:H40)</f>
        <v>0</v>
      </c>
      <c r="I42" s="297">
        <f>SUM(I33:I40)</f>
        <v>0</v>
      </c>
      <c r="J42" s="297">
        <f>SUM(J33:J40)</f>
        <v>0</v>
      </c>
      <c r="K42" s="297">
        <f>SUM(K33:K40)</f>
        <v>0</v>
      </c>
      <c r="L42" s="415"/>
      <c r="M42" s="283"/>
      <c r="N42" s="292"/>
    </row>
    <row r="43" spans="2:14" ht="15" customHeight="1">
      <c r="B43" s="271"/>
      <c r="C43" s="51"/>
      <c r="D43" s="509"/>
      <c r="E43" s="548"/>
      <c r="F43" s="298"/>
      <c r="G43" s="6"/>
      <c r="H43" s="6"/>
      <c r="I43" s="6"/>
      <c r="J43" s="6"/>
      <c r="K43" s="299"/>
      <c r="L43" s="283"/>
      <c r="M43" s="283"/>
      <c r="N43" s="292"/>
    </row>
    <row r="44" spans="2:14" ht="15" customHeight="1">
      <c r="B44" s="271"/>
      <c r="C44" s="51"/>
      <c r="D44" s="511" t="s">
        <v>10</v>
      </c>
      <c r="E44" s="549"/>
      <c r="F44" s="301"/>
      <c r="G44" s="303"/>
      <c r="H44" s="303"/>
      <c r="I44" s="303"/>
      <c r="J44" s="303"/>
      <c r="K44" s="304"/>
      <c r="L44" s="302"/>
      <c r="M44" s="283"/>
      <c r="N44" s="292"/>
    </row>
    <row r="45" spans="2:14" ht="15" customHeight="1">
      <c r="B45" s="271"/>
      <c r="C45" s="51">
        <v>25</v>
      </c>
      <c r="D45" s="503" t="s">
        <v>45</v>
      </c>
      <c r="E45" s="544"/>
      <c r="F45" s="286">
        <f>'4. Budget &amp; Cash Flow (Year 0)'!R16</f>
        <v>0</v>
      </c>
      <c r="G45" s="76">
        <v>0</v>
      </c>
      <c r="H45" s="76">
        <v>0</v>
      </c>
      <c r="I45" s="76">
        <v>0</v>
      </c>
      <c r="J45" s="76">
        <v>0</v>
      </c>
      <c r="K45" s="76">
        <v>0</v>
      </c>
      <c r="L45" s="77"/>
      <c r="M45" s="283"/>
      <c r="N45" s="292"/>
    </row>
    <row r="46" spans="2:14" ht="15" customHeight="1">
      <c r="B46" s="271"/>
      <c r="C46" s="51">
        <v>26</v>
      </c>
      <c r="D46" s="503" t="s">
        <v>46</v>
      </c>
      <c r="E46" s="544"/>
      <c r="F46" s="428"/>
      <c r="G46" s="76">
        <v>0</v>
      </c>
      <c r="H46" s="76">
        <v>0</v>
      </c>
      <c r="I46" s="76">
        <v>0</v>
      </c>
      <c r="J46" s="76">
        <v>0</v>
      </c>
      <c r="K46" s="76">
        <v>0</v>
      </c>
      <c r="L46" s="77"/>
      <c r="M46" s="283"/>
      <c r="N46" s="292"/>
    </row>
    <row r="47" spans="2:14" ht="15" customHeight="1">
      <c r="B47" s="271"/>
      <c r="C47" s="51">
        <v>27</v>
      </c>
      <c r="D47" s="503" t="s">
        <v>47</v>
      </c>
      <c r="E47" s="544"/>
      <c r="F47" s="430"/>
      <c r="G47" s="76">
        <v>0</v>
      </c>
      <c r="H47" s="76">
        <v>0</v>
      </c>
      <c r="I47" s="76">
        <v>0</v>
      </c>
      <c r="J47" s="76">
        <v>0</v>
      </c>
      <c r="K47" s="76">
        <v>0</v>
      </c>
      <c r="L47" s="77"/>
      <c r="M47" s="283"/>
      <c r="N47" s="292"/>
    </row>
    <row r="48" spans="2:14" ht="15" customHeight="1">
      <c r="B48" s="271"/>
      <c r="C48" s="51">
        <v>28</v>
      </c>
      <c r="D48" s="503" t="s">
        <v>29</v>
      </c>
      <c r="E48" s="544"/>
      <c r="F48" s="286">
        <f>'4. Budget &amp; Cash Flow (Year 0)'!R17</f>
        <v>0</v>
      </c>
      <c r="G48" s="76">
        <v>0</v>
      </c>
      <c r="H48" s="76">
        <v>0</v>
      </c>
      <c r="I48" s="76">
        <v>0</v>
      </c>
      <c r="J48" s="76">
        <v>0</v>
      </c>
      <c r="K48" s="76">
        <v>0</v>
      </c>
      <c r="L48" s="77"/>
      <c r="M48" s="283"/>
      <c r="N48" s="305"/>
    </row>
    <row r="49" spans="2:14" ht="15" customHeight="1">
      <c r="B49" s="271"/>
      <c r="C49" s="51">
        <v>29</v>
      </c>
      <c r="D49" s="503" t="s">
        <v>48</v>
      </c>
      <c r="E49" s="544"/>
      <c r="F49" s="286">
        <f>'4. Budget &amp; Cash Flow (Year 0)'!R18</f>
        <v>0</v>
      </c>
      <c r="G49" s="76">
        <v>0</v>
      </c>
      <c r="H49" s="76">
        <v>0</v>
      </c>
      <c r="I49" s="76">
        <v>0</v>
      </c>
      <c r="J49" s="76">
        <v>0</v>
      </c>
      <c r="K49" s="76">
        <v>0</v>
      </c>
      <c r="L49" s="77"/>
      <c r="M49" s="283"/>
      <c r="N49" s="305"/>
    </row>
    <row r="50" spans="2:14" ht="15" customHeight="1">
      <c r="B50" s="271"/>
      <c r="C50" s="51"/>
      <c r="D50" s="505"/>
      <c r="E50" s="546"/>
      <c r="F50" s="294"/>
      <c r="G50" s="295"/>
      <c r="H50" s="295"/>
      <c r="I50" s="295"/>
      <c r="J50" s="295"/>
      <c r="K50" s="282"/>
      <c r="L50" s="300"/>
      <c r="M50" s="283"/>
      <c r="N50" s="305"/>
    </row>
    <row r="51" spans="2:14" ht="15" customHeight="1">
      <c r="B51" s="271"/>
      <c r="C51" s="51"/>
      <c r="D51" s="507" t="s">
        <v>49</v>
      </c>
      <c r="E51" s="550"/>
      <c r="F51" s="296">
        <f>F45+F48+F49</f>
        <v>0</v>
      </c>
      <c r="G51" s="297">
        <f>SUM(G45:G49)</f>
        <v>0</v>
      </c>
      <c r="H51" s="297">
        <f>SUM(H45:H49)</f>
        <v>0</v>
      </c>
      <c r="I51" s="297">
        <f>SUM(I45:I49)</f>
        <v>0</v>
      </c>
      <c r="J51" s="297">
        <f>SUM(J45:J49)</f>
        <v>0</v>
      </c>
      <c r="K51" s="297">
        <f>SUM(K45:K49)</f>
        <v>0</v>
      </c>
      <c r="L51" s="415"/>
      <c r="M51" s="283"/>
      <c r="N51" s="305"/>
    </row>
    <row r="52" spans="2:14" ht="15" customHeight="1">
      <c r="B52" s="271"/>
      <c r="C52" s="51"/>
      <c r="D52" s="499"/>
      <c r="E52" s="551"/>
      <c r="F52" s="294"/>
      <c r="G52" s="295"/>
      <c r="H52" s="295"/>
      <c r="I52" s="295"/>
      <c r="J52" s="295"/>
      <c r="K52" s="282"/>
      <c r="L52" s="283"/>
      <c r="M52" s="283"/>
      <c r="N52" s="305"/>
    </row>
    <row r="53" spans="2:14" ht="15" customHeight="1">
      <c r="B53" s="271"/>
      <c r="C53" s="51"/>
      <c r="D53" s="507" t="s">
        <v>50</v>
      </c>
      <c r="E53" s="550"/>
      <c r="F53" s="296">
        <f>F42+F51</f>
        <v>0</v>
      </c>
      <c r="G53" s="297">
        <f>G30+G42+G51</f>
        <v>0</v>
      </c>
      <c r="H53" s="297">
        <f>H30+H42+H51</f>
        <v>0</v>
      </c>
      <c r="I53" s="297">
        <f>I30+I42+I51</f>
        <v>0</v>
      </c>
      <c r="J53" s="297">
        <f>J30+J42+J51</f>
        <v>0</v>
      </c>
      <c r="K53" s="297">
        <f>K30+K42+K51</f>
        <v>0</v>
      </c>
      <c r="L53" s="415"/>
      <c r="M53" s="283"/>
      <c r="N53" s="305"/>
    </row>
    <row r="54" spans="2:14" ht="15" customHeight="1">
      <c r="B54" s="271"/>
      <c r="C54" s="51"/>
      <c r="D54" s="66"/>
      <c r="E54" s="307"/>
      <c r="F54" s="298"/>
      <c r="G54" s="6"/>
      <c r="H54" s="6"/>
      <c r="I54" s="6"/>
      <c r="J54" s="6"/>
      <c r="K54" s="299"/>
      <c r="L54" s="289"/>
      <c r="M54" s="283"/>
      <c r="N54" s="305"/>
    </row>
    <row r="55" spans="2:15" s="285" customFormat="1" ht="15" customHeight="1">
      <c r="B55" s="271"/>
      <c r="C55" s="51"/>
      <c r="D55" s="522" t="s">
        <v>51</v>
      </c>
      <c r="E55" s="552"/>
      <c r="F55" s="309"/>
      <c r="G55" s="4"/>
      <c r="H55" s="4"/>
      <c r="I55" s="4"/>
      <c r="J55" s="4"/>
      <c r="K55" s="272"/>
      <c r="L55" s="283"/>
      <c r="M55" s="283"/>
      <c r="N55" s="292"/>
      <c r="O55" s="310"/>
    </row>
    <row r="56" spans="2:15" s="285" customFormat="1" ht="15" customHeight="1">
      <c r="B56" s="271"/>
      <c r="C56" s="51"/>
      <c r="D56" s="553"/>
      <c r="E56" s="554"/>
      <c r="F56" s="311"/>
      <c r="G56" s="2"/>
      <c r="H56" s="2"/>
      <c r="I56" s="2"/>
      <c r="J56" s="2"/>
      <c r="K56" s="272"/>
      <c r="L56" s="283"/>
      <c r="M56" s="283"/>
      <c r="N56" s="292"/>
      <c r="O56" s="310"/>
    </row>
    <row r="57" spans="2:14" ht="15" customHeight="1">
      <c r="B57" s="271"/>
      <c r="C57" s="51"/>
      <c r="D57" s="511" t="s">
        <v>52</v>
      </c>
      <c r="E57" s="549"/>
      <c r="F57" s="309"/>
      <c r="G57" s="303"/>
      <c r="H57" s="303"/>
      <c r="I57" s="303"/>
      <c r="J57" s="303"/>
      <c r="K57" s="304"/>
      <c r="L57" s="312"/>
      <c r="M57" s="289"/>
      <c r="N57" s="288"/>
    </row>
    <row r="58" spans="2:14" ht="15" customHeight="1">
      <c r="B58" s="271"/>
      <c r="C58" s="51">
        <v>30</v>
      </c>
      <c r="D58" s="503" t="s">
        <v>542</v>
      </c>
      <c r="E58" s="544"/>
      <c r="F58" s="355"/>
      <c r="G58" s="76">
        <v>0</v>
      </c>
      <c r="H58" s="76">
        <v>0</v>
      </c>
      <c r="I58" s="76">
        <v>0</v>
      </c>
      <c r="J58" s="76">
        <v>0</v>
      </c>
      <c r="K58" s="76">
        <v>0</v>
      </c>
      <c r="L58" s="77"/>
      <c r="M58" s="283"/>
      <c r="N58" s="305"/>
    </row>
    <row r="59" spans="2:14" ht="15" customHeight="1">
      <c r="B59" s="271"/>
      <c r="C59" s="51">
        <v>31</v>
      </c>
      <c r="D59" s="503" t="s">
        <v>543</v>
      </c>
      <c r="E59" s="544"/>
      <c r="F59" s="355"/>
      <c r="G59" s="76">
        <v>0</v>
      </c>
      <c r="H59" s="76">
        <v>0</v>
      </c>
      <c r="I59" s="76">
        <v>0</v>
      </c>
      <c r="J59" s="76">
        <v>0</v>
      </c>
      <c r="K59" s="76">
        <v>0</v>
      </c>
      <c r="L59" s="77"/>
      <c r="M59" s="283"/>
      <c r="N59" s="305"/>
    </row>
    <row r="60" spans="2:14" ht="15" customHeight="1">
      <c r="B60" s="271"/>
      <c r="C60" s="51">
        <v>32</v>
      </c>
      <c r="D60" s="503" t="s">
        <v>544</v>
      </c>
      <c r="E60" s="544"/>
      <c r="F60" s="355"/>
      <c r="G60" s="76">
        <v>0</v>
      </c>
      <c r="H60" s="76">
        <v>0</v>
      </c>
      <c r="I60" s="76">
        <v>0</v>
      </c>
      <c r="J60" s="76">
        <v>0</v>
      </c>
      <c r="K60" s="76">
        <v>0</v>
      </c>
      <c r="L60" s="77"/>
      <c r="M60" s="283"/>
      <c r="N60" s="305"/>
    </row>
    <row r="61" spans="2:14" ht="15" customHeight="1">
      <c r="B61" s="271"/>
      <c r="C61" s="51">
        <v>33</v>
      </c>
      <c r="D61" s="503" t="s">
        <v>53</v>
      </c>
      <c r="E61" s="544"/>
      <c r="F61" s="355"/>
      <c r="G61" s="76">
        <v>0</v>
      </c>
      <c r="H61" s="76">
        <v>0</v>
      </c>
      <c r="I61" s="76">
        <v>0</v>
      </c>
      <c r="J61" s="76">
        <v>0</v>
      </c>
      <c r="K61" s="76">
        <v>0</v>
      </c>
      <c r="L61" s="77"/>
      <c r="M61" s="283"/>
      <c r="N61" s="292"/>
    </row>
    <row r="62" spans="2:14" ht="15" customHeight="1">
      <c r="B62" s="271"/>
      <c r="C62" s="51"/>
      <c r="D62" s="65"/>
      <c r="E62" s="6"/>
      <c r="F62" s="426"/>
      <c r="G62" s="295"/>
      <c r="H62" s="295"/>
      <c r="I62" s="295"/>
      <c r="J62" s="295"/>
      <c r="K62" s="282"/>
      <c r="L62" s="308"/>
      <c r="M62" s="283"/>
      <c r="N62" s="292"/>
    </row>
    <row r="63" spans="2:14" ht="15" customHeight="1">
      <c r="B63" s="271"/>
      <c r="C63" s="51"/>
      <c r="D63" s="507" t="s">
        <v>54</v>
      </c>
      <c r="E63" s="547"/>
      <c r="F63" s="427"/>
      <c r="G63" s="297">
        <f>SUM(G58:G61)</f>
        <v>0</v>
      </c>
      <c r="H63" s="297">
        <f>SUM(H58:H61)</f>
        <v>0</v>
      </c>
      <c r="I63" s="297">
        <f>SUM(I58:I61)</f>
        <v>0</v>
      </c>
      <c r="J63" s="297">
        <f>SUM(J58:J61)</f>
        <v>0</v>
      </c>
      <c r="K63" s="297">
        <f>SUM(K58:K61)</f>
        <v>0</v>
      </c>
      <c r="L63" s="415"/>
      <c r="M63" s="283"/>
      <c r="N63" s="292"/>
    </row>
    <row r="64" spans="2:14" ht="15" customHeight="1">
      <c r="B64" s="271"/>
      <c r="C64" s="51"/>
      <c r="D64" s="54"/>
      <c r="E64" s="303"/>
      <c r="F64" s="431"/>
      <c r="G64" s="6"/>
      <c r="H64" s="6"/>
      <c r="I64" s="6"/>
      <c r="J64" s="6"/>
      <c r="K64" s="299"/>
      <c r="L64" s="289"/>
      <c r="M64" s="283"/>
      <c r="N64" s="292"/>
    </row>
    <row r="65" spans="2:15" ht="15" customHeight="1">
      <c r="B65" s="271"/>
      <c r="C65" s="51"/>
      <c r="D65" s="511" t="s">
        <v>55</v>
      </c>
      <c r="E65" s="549"/>
      <c r="F65" s="309"/>
      <c r="G65" s="303"/>
      <c r="H65" s="303"/>
      <c r="I65" s="303"/>
      <c r="J65" s="303"/>
      <c r="K65" s="304"/>
      <c r="L65" s="68"/>
      <c r="M65" s="314"/>
      <c r="N65" s="305"/>
      <c r="O65" s="315"/>
    </row>
    <row r="66" spans="2:14" ht="15" customHeight="1">
      <c r="B66" s="271"/>
      <c r="C66" s="51">
        <v>34</v>
      </c>
      <c r="D66" s="503" t="s">
        <v>545</v>
      </c>
      <c r="E66" s="544"/>
      <c r="F66" s="355"/>
      <c r="G66" s="76">
        <v>0</v>
      </c>
      <c r="H66" s="76">
        <v>0</v>
      </c>
      <c r="I66" s="76">
        <v>0</v>
      </c>
      <c r="J66" s="76">
        <v>0</v>
      </c>
      <c r="K66" s="76">
        <v>0</v>
      </c>
      <c r="L66" s="338"/>
      <c r="M66" s="283"/>
      <c r="N66" s="305"/>
    </row>
    <row r="67" spans="2:14" ht="15" customHeight="1">
      <c r="B67" s="271"/>
      <c r="C67" s="51">
        <v>35</v>
      </c>
      <c r="D67" s="503" t="s">
        <v>56</v>
      </c>
      <c r="E67" s="544"/>
      <c r="F67" s="355"/>
      <c r="G67" s="76">
        <v>0</v>
      </c>
      <c r="H67" s="76">
        <v>0</v>
      </c>
      <c r="I67" s="76">
        <v>0</v>
      </c>
      <c r="J67" s="76">
        <v>0</v>
      </c>
      <c r="K67" s="76">
        <v>0</v>
      </c>
      <c r="L67" s="77"/>
      <c r="M67" s="283"/>
      <c r="N67" s="292"/>
    </row>
    <row r="68" spans="2:14" ht="15" customHeight="1">
      <c r="B68" s="271"/>
      <c r="C68" s="51">
        <v>36</v>
      </c>
      <c r="D68" s="503" t="s">
        <v>57</v>
      </c>
      <c r="E68" s="544"/>
      <c r="F68" s="355"/>
      <c r="G68" s="76">
        <v>0</v>
      </c>
      <c r="H68" s="76">
        <v>0</v>
      </c>
      <c r="I68" s="76">
        <v>0</v>
      </c>
      <c r="J68" s="76">
        <v>0</v>
      </c>
      <c r="K68" s="76">
        <v>0</v>
      </c>
      <c r="L68" s="77"/>
      <c r="M68" s="283"/>
      <c r="N68" s="292"/>
    </row>
    <row r="69" spans="2:14" ht="15" customHeight="1">
      <c r="B69" s="271"/>
      <c r="C69" s="51">
        <v>37</v>
      </c>
      <c r="D69" s="503" t="s">
        <v>58</v>
      </c>
      <c r="E69" s="544"/>
      <c r="F69" s="355"/>
      <c r="G69" s="76">
        <v>0</v>
      </c>
      <c r="H69" s="76">
        <v>0</v>
      </c>
      <c r="I69" s="76">
        <v>0</v>
      </c>
      <c r="J69" s="76">
        <v>0</v>
      </c>
      <c r="K69" s="76">
        <v>0</v>
      </c>
      <c r="L69" s="77"/>
      <c r="M69" s="283"/>
      <c r="N69" s="292"/>
    </row>
    <row r="70" spans="2:14" ht="15" customHeight="1">
      <c r="B70" s="271"/>
      <c r="C70" s="51"/>
      <c r="D70" s="65"/>
      <c r="E70" s="6"/>
      <c r="F70" s="426"/>
      <c r="G70" s="295"/>
      <c r="H70" s="295"/>
      <c r="I70" s="295"/>
      <c r="J70" s="295"/>
      <c r="K70" s="282"/>
      <c r="L70" s="308"/>
      <c r="M70" s="283"/>
      <c r="N70" s="292"/>
    </row>
    <row r="71" spans="2:14" ht="15" customHeight="1">
      <c r="B71" s="271"/>
      <c r="C71" s="51"/>
      <c r="D71" s="507" t="s">
        <v>59</v>
      </c>
      <c r="E71" s="547"/>
      <c r="F71" s="427"/>
      <c r="G71" s="421">
        <f>SUM(G66:G69)</f>
        <v>0</v>
      </c>
      <c r="H71" s="421">
        <f>SUM(H66:H69)</f>
        <v>0</v>
      </c>
      <c r="I71" s="421">
        <f>SUM(I66:I69)</f>
        <v>0</v>
      </c>
      <c r="J71" s="421">
        <f>SUM(J66:J69)</f>
        <v>0</v>
      </c>
      <c r="K71" s="421">
        <f>SUM(K66:K69)</f>
        <v>0</v>
      </c>
      <c r="L71" s="415"/>
      <c r="M71" s="283"/>
      <c r="N71" s="292"/>
    </row>
    <row r="72" spans="2:15" s="285" customFormat="1" ht="15" customHeight="1">
      <c r="B72" s="271"/>
      <c r="C72" s="51"/>
      <c r="D72" s="66"/>
      <c r="E72" s="307"/>
      <c r="F72" s="426"/>
      <c r="G72" s="6"/>
      <c r="H72" s="6"/>
      <c r="I72" s="6"/>
      <c r="J72" s="6"/>
      <c r="K72" s="299"/>
      <c r="L72" s="289"/>
      <c r="M72" s="283"/>
      <c r="N72" s="292"/>
      <c r="O72" s="310"/>
    </row>
    <row r="73" spans="2:15" s="285" customFormat="1" ht="15" customHeight="1">
      <c r="B73" s="271"/>
      <c r="C73" s="51"/>
      <c r="D73" s="511" t="s">
        <v>60</v>
      </c>
      <c r="E73" s="549"/>
      <c r="F73" s="309"/>
      <c r="G73" s="303"/>
      <c r="H73" s="303"/>
      <c r="I73" s="303"/>
      <c r="J73" s="303"/>
      <c r="K73" s="304"/>
      <c r="L73" s="302"/>
      <c r="M73" s="283"/>
      <c r="N73" s="292"/>
      <c r="O73" s="310"/>
    </row>
    <row r="74" spans="2:14" ht="15" customHeight="1">
      <c r="B74" s="271"/>
      <c r="C74" s="51">
        <v>38</v>
      </c>
      <c r="D74" s="503" t="s">
        <v>546</v>
      </c>
      <c r="E74" s="544"/>
      <c r="F74" s="355"/>
      <c r="G74" s="76">
        <v>0</v>
      </c>
      <c r="H74" s="76">
        <v>0</v>
      </c>
      <c r="I74" s="76">
        <v>0</v>
      </c>
      <c r="J74" s="76">
        <v>0</v>
      </c>
      <c r="K74" s="76">
        <v>0</v>
      </c>
      <c r="L74" s="77"/>
      <c r="M74" s="283"/>
      <c r="N74" s="288"/>
    </row>
    <row r="75" spans="2:14" ht="15" customHeight="1">
      <c r="B75" s="271"/>
      <c r="C75" s="51">
        <v>39</v>
      </c>
      <c r="D75" s="503" t="s">
        <v>547</v>
      </c>
      <c r="E75" s="544"/>
      <c r="F75" s="355"/>
      <c r="G75" s="76">
        <v>0</v>
      </c>
      <c r="H75" s="76">
        <v>0</v>
      </c>
      <c r="I75" s="76">
        <v>0</v>
      </c>
      <c r="J75" s="76">
        <v>0</v>
      </c>
      <c r="K75" s="76">
        <v>0</v>
      </c>
      <c r="L75" s="77"/>
      <c r="M75" s="283"/>
      <c r="N75" s="292"/>
    </row>
    <row r="76" spans="2:14" ht="15" customHeight="1">
      <c r="B76" s="271"/>
      <c r="C76" s="51">
        <v>40</v>
      </c>
      <c r="D76" s="503" t="s">
        <v>61</v>
      </c>
      <c r="E76" s="544"/>
      <c r="F76" s="355"/>
      <c r="G76" s="76">
        <v>0</v>
      </c>
      <c r="H76" s="76">
        <v>0</v>
      </c>
      <c r="I76" s="76">
        <v>0</v>
      </c>
      <c r="J76" s="76">
        <v>0</v>
      </c>
      <c r="K76" s="76">
        <v>0</v>
      </c>
      <c r="L76" s="339"/>
      <c r="M76" s="316"/>
      <c r="N76" s="292"/>
    </row>
    <row r="77" spans="2:14" ht="15" customHeight="1">
      <c r="B77" s="271"/>
      <c r="C77" s="51">
        <v>41</v>
      </c>
      <c r="D77" s="503" t="s">
        <v>548</v>
      </c>
      <c r="E77" s="544"/>
      <c r="F77" s="355"/>
      <c r="G77" s="76">
        <v>0</v>
      </c>
      <c r="H77" s="76">
        <v>0</v>
      </c>
      <c r="I77" s="76">
        <v>0</v>
      </c>
      <c r="J77" s="76">
        <v>0</v>
      </c>
      <c r="K77" s="76">
        <v>0</v>
      </c>
      <c r="L77" s="339"/>
      <c r="M77" s="316"/>
      <c r="N77" s="305"/>
    </row>
    <row r="78" spans="2:14" ht="15" customHeight="1">
      <c r="B78" s="271"/>
      <c r="C78" s="51">
        <v>42</v>
      </c>
      <c r="D78" s="503" t="s">
        <v>62</v>
      </c>
      <c r="E78" s="544"/>
      <c r="F78" s="355"/>
      <c r="G78" s="76">
        <v>0</v>
      </c>
      <c r="H78" s="76">
        <v>0</v>
      </c>
      <c r="I78" s="76">
        <v>0</v>
      </c>
      <c r="J78" s="76">
        <v>0</v>
      </c>
      <c r="K78" s="76">
        <v>0</v>
      </c>
      <c r="L78" s="77"/>
      <c r="M78" s="283"/>
      <c r="N78" s="305"/>
    </row>
    <row r="79" spans="2:14" ht="15" customHeight="1">
      <c r="B79" s="271"/>
      <c r="C79" s="51">
        <v>43</v>
      </c>
      <c r="D79" s="503" t="s">
        <v>63</v>
      </c>
      <c r="E79" s="544"/>
      <c r="F79" s="355"/>
      <c r="G79" s="76">
        <v>0</v>
      </c>
      <c r="H79" s="76">
        <v>0</v>
      </c>
      <c r="I79" s="76">
        <v>0</v>
      </c>
      <c r="J79" s="76">
        <v>0</v>
      </c>
      <c r="K79" s="76">
        <v>0</v>
      </c>
      <c r="L79" s="77"/>
      <c r="M79" s="283"/>
      <c r="N79" s="292"/>
    </row>
    <row r="80" spans="2:14" ht="15" customHeight="1">
      <c r="B80" s="271"/>
      <c r="C80" s="51">
        <v>44</v>
      </c>
      <c r="D80" s="503" t="s">
        <v>64</v>
      </c>
      <c r="E80" s="544"/>
      <c r="F80" s="355"/>
      <c r="G80" s="76">
        <v>0</v>
      </c>
      <c r="H80" s="76">
        <v>0</v>
      </c>
      <c r="I80" s="76">
        <v>0</v>
      </c>
      <c r="J80" s="76">
        <v>0</v>
      </c>
      <c r="K80" s="76">
        <v>0</v>
      </c>
      <c r="L80" s="77"/>
      <c r="M80" s="283"/>
      <c r="N80" s="292"/>
    </row>
    <row r="81" spans="2:14" ht="15" customHeight="1">
      <c r="B81" s="271"/>
      <c r="C81" s="51">
        <v>45</v>
      </c>
      <c r="D81" s="503" t="s">
        <v>65</v>
      </c>
      <c r="E81" s="544"/>
      <c r="F81" s="355"/>
      <c r="G81" s="76">
        <v>0</v>
      </c>
      <c r="H81" s="76">
        <v>0</v>
      </c>
      <c r="I81" s="76">
        <v>0</v>
      </c>
      <c r="J81" s="76">
        <v>0</v>
      </c>
      <c r="K81" s="76">
        <v>0</v>
      </c>
      <c r="L81" s="77"/>
      <c r="M81" s="283"/>
      <c r="N81" s="292"/>
    </row>
    <row r="82" spans="2:14" ht="15" customHeight="1">
      <c r="B82" s="271"/>
      <c r="C82" s="51">
        <v>46</v>
      </c>
      <c r="D82" s="503" t="s">
        <v>66</v>
      </c>
      <c r="E82" s="544"/>
      <c r="F82" s="355"/>
      <c r="G82" s="76">
        <v>0</v>
      </c>
      <c r="H82" s="76">
        <v>0</v>
      </c>
      <c r="I82" s="76">
        <v>0</v>
      </c>
      <c r="J82" s="76">
        <v>0</v>
      </c>
      <c r="K82" s="76">
        <v>0</v>
      </c>
      <c r="L82" s="77"/>
      <c r="M82" s="283"/>
      <c r="N82" s="292"/>
    </row>
    <row r="83" spans="2:14" ht="15" customHeight="1">
      <c r="B83" s="271"/>
      <c r="C83" s="51"/>
      <c r="D83" s="65"/>
      <c r="E83" s="6"/>
      <c r="F83" s="426"/>
      <c r="G83" s="295"/>
      <c r="H83" s="295"/>
      <c r="I83" s="295"/>
      <c r="J83" s="295"/>
      <c r="K83" s="282"/>
      <c r="L83" s="308"/>
      <c r="M83" s="283"/>
      <c r="N83" s="292"/>
    </row>
    <row r="84" spans="2:15" s="285" customFormat="1" ht="15" customHeight="1">
      <c r="B84" s="271"/>
      <c r="C84" s="51"/>
      <c r="D84" s="507" t="s">
        <v>67</v>
      </c>
      <c r="E84" s="547"/>
      <c r="F84" s="427"/>
      <c r="G84" s="421">
        <f>SUM(G74:G82)</f>
        <v>0</v>
      </c>
      <c r="H84" s="421">
        <f>SUM(H74:H82)</f>
        <v>0</v>
      </c>
      <c r="I84" s="421">
        <f>SUM(I74:I82)</f>
        <v>0</v>
      </c>
      <c r="J84" s="421">
        <f>SUM(J74:J82)</f>
        <v>0</v>
      </c>
      <c r="K84" s="421">
        <f>SUM(K74:K82)</f>
        <v>0</v>
      </c>
      <c r="L84" s="415"/>
      <c r="M84" s="283"/>
      <c r="N84" s="292"/>
      <c r="O84" s="310"/>
    </row>
    <row r="85" spans="2:15" s="285" customFormat="1" ht="15" customHeight="1">
      <c r="B85" s="271"/>
      <c r="C85" s="51"/>
      <c r="D85" s="67"/>
      <c r="E85" s="2"/>
      <c r="F85" s="426"/>
      <c r="G85" s="295"/>
      <c r="H85" s="295"/>
      <c r="I85" s="295"/>
      <c r="J85" s="295"/>
      <c r="K85" s="295"/>
      <c r="L85" s="289"/>
      <c r="M85" s="283"/>
      <c r="N85" s="292"/>
      <c r="O85" s="310"/>
    </row>
    <row r="86" spans="2:14" ht="15" customHeight="1">
      <c r="B86" s="271"/>
      <c r="C86" s="51"/>
      <c r="D86" s="507" t="s">
        <v>68</v>
      </c>
      <c r="E86" s="547"/>
      <c r="F86" s="427"/>
      <c r="G86" s="297">
        <f>G63+G71+G84</f>
        <v>0</v>
      </c>
      <c r="H86" s="297">
        <f>H63+H71+H84</f>
        <v>0</v>
      </c>
      <c r="I86" s="297">
        <f>I63+I71+I84</f>
        <v>0</v>
      </c>
      <c r="J86" s="297">
        <f>J63+J71+J84</f>
        <v>0</v>
      </c>
      <c r="K86" s="297">
        <f>K63+K71+K84</f>
        <v>0</v>
      </c>
      <c r="L86" s="415" t="s">
        <v>2</v>
      </c>
      <c r="M86" s="283"/>
      <c r="N86" s="288"/>
    </row>
    <row r="87" spans="2:14" ht="15" customHeight="1">
      <c r="B87" s="271"/>
      <c r="C87" s="51"/>
      <c r="D87" s="66"/>
      <c r="E87" s="307"/>
      <c r="F87" s="341"/>
      <c r="G87" s="420">
        <f>IF((ROUND(G86,2)=ROUND('3. Staffing Plan'!L62,2)),"","ERROR")</f>
      </c>
      <c r="H87" s="420">
        <f>IF((ROUND(H86,2)=ROUND('3. Staffing Plan'!P62,2)),"","ERROR")</f>
      </c>
      <c r="I87" s="420">
        <f>IF((ROUND(I86,2)=ROUND('3. Staffing Plan'!T62,2)),"","ERROR")</f>
      </c>
      <c r="J87" s="420">
        <f>IF((ROUND(J86,2)=ROUND('3. Staffing Plan'!X62,2)),"","ERROR")</f>
      </c>
      <c r="K87" s="420">
        <f>IF((ROUND(K86,2)=ROUND('3. Staffing Plan'!AB62,2)),"","ERROR")</f>
      </c>
      <c r="L87" s="289">
        <f>IF(COUNTIF(F87:K87,"ERROR"),"Tab 3 and Tab 5 Values do not match.","")</f>
      </c>
      <c r="M87" s="283"/>
      <c r="N87" s="317"/>
    </row>
    <row r="88" spans="2:14" ht="15" customHeight="1">
      <c r="B88" s="271"/>
      <c r="C88" s="51"/>
      <c r="D88" s="511" t="s">
        <v>549</v>
      </c>
      <c r="E88" s="549"/>
      <c r="F88" s="309"/>
      <c r="G88" s="303"/>
      <c r="H88" s="303"/>
      <c r="I88" s="303"/>
      <c r="J88" s="303"/>
      <c r="K88" s="304"/>
      <c r="L88" s="283"/>
      <c r="M88" s="283"/>
      <c r="N88" s="305"/>
    </row>
    <row r="89" spans="2:14" ht="15" customHeight="1">
      <c r="B89" s="271"/>
      <c r="C89" s="51">
        <v>47</v>
      </c>
      <c r="D89" s="503" t="s">
        <v>538</v>
      </c>
      <c r="E89" s="544"/>
      <c r="F89" s="355"/>
      <c r="G89" s="287">
        <f>G86*('3. Staffing Plan'!G53+'3. Staffing Plan'!G54+'3. Staffing Plan'!G55)</f>
        <v>0</v>
      </c>
      <c r="H89" s="287">
        <f>H86*('3. Staffing Plan'!K53+'3. Staffing Plan'!K54+'3. Staffing Plan'!K55)</f>
        <v>0</v>
      </c>
      <c r="I89" s="287">
        <f>I86*('3. Staffing Plan'!O53+'3. Staffing Plan'!O54+'3. Staffing Plan'!O55)</f>
        <v>0</v>
      </c>
      <c r="J89" s="287">
        <f>J86*('3. Staffing Plan'!S53+'3. Staffing Plan'!S54+'3. Staffing Plan'!S55)</f>
        <v>0</v>
      </c>
      <c r="K89" s="287">
        <f>K86*('3. Staffing Plan'!W53+'3. Staffing Plan'!W54+'3. Staffing Plan'!W55)</f>
        <v>0</v>
      </c>
      <c r="L89" s="415"/>
      <c r="M89" s="283"/>
      <c r="N89" s="305"/>
    </row>
    <row r="90" spans="2:14" ht="15" customHeight="1">
      <c r="B90" s="271"/>
      <c r="C90" s="51">
        <v>48</v>
      </c>
      <c r="D90" s="503" t="s">
        <v>536</v>
      </c>
      <c r="E90" s="544"/>
      <c r="F90" s="355"/>
      <c r="G90" s="287">
        <f>'3. Staffing Plan'!L51</f>
        <v>0</v>
      </c>
      <c r="H90" s="287">
        <f>'3. Staffing Plan'!P51</f>
        <v>0</v>
      </c>
      <c r="I90" s="287">
        <f>'3. Staffing Plan'!T51</f>
        <v>0</v>
      </c>
      <c r="J90" s="287">
        <f>'3. Staffing Plan'!X51</f>
        <v>0</v>
      </c>
      <c r="K90" s="287">
        <f>'3. Staffing Plan'!AB51</f>
        <v>0</v>
      </c>
      <c r="L90" s="415"/>
      <c r="M90" s="283"/>
      <c r="N90" s="292"/>
    </row>
    <row r="91" spans="2:14" ht="15" customHeight="1">
      <c r="B91" s="271"/>
      <c r="C91" s="51">
        <v>49</v>
      </c>
      <c r="D91" s="503" t="s">
        <v>520</v>
      </c>
      <c r="E91" s="544"/>
      <c r="F91" s="355"/>
      <c r="G91" s="287">
        <f>'3. Staffing Plan'!L52</f>
        <v>0</v>
      </c>
      <c r="H91" s="287">
        <f>'3. Staffing Plan'!P52</f>
        <v>0</v>
      </c>
      <c r="I91" s="287">
        <f>'3. Staffing Plan'!T52</f>
        <v>0</v>
      </c>
      <c r="J91" s="287">
        <f>'3. Staffing Plan'!X52</f>
        <v>0</v>
      </c>
      <c r="K91" s="287">
        <f>'3. Staffing Plan'!AB52</f>
        <v>0</v>
      </c>
      <c r="L91" s="415"/>
      <c r="M91" s="283"/>
      <c r="N91" s="292"/>
    </row>
    <row r="92" spans="2:14" ht="15" customHeight="1">
      <c r="B92" s="271"/>
      <c r="C92" s="51">
        <v>50</v>
      </c>
      <c r="D92" s="503" t="s">
        <v>537</v>
      </c>
      <c r="E92" s="544"/>
      <c r="F92" s="355"/>
      <c r="G92" s="287">
        <f>'3. Staffing Plan'!L56</f>
        <v>0</v>
      </c>
      <c r="H92" s="287">
        <f>'3. Staffing Plan'!P56</f>
        <v>0</v>
      </c>
      <c r="I92" s="287">
        <f>'3. Staffing Plan'!T56</f>
        <v>0</v>
      </c>
      <c r="J92" s="287">
        <f>'3. Staffing Plan'!X56</f>
        <v>0</v>
      </c>
      <c r="K92" s="287">
        <f>'3. Staffing Plan'!AB56</f>
        <v>0</v>
      </c>
      <c r="L92" s="415"/>
      <c r="M92" s="283"/>
      <c r="N92" s="292"/>
    </row>
    <row r="93" spans="2:14" ht="15" customHeight="1">
      <c r="B93" s="271"/>
      <c r="C93" s="51"/>
      <c r="D93" s="65"/>
      <c r="E93" s="6"/>
      <c r="F93" s="377"/>
      <c r="G93" s="295"/>
      <c r="H93" s="295"/>
      <c r="I93" s="295"/>
      <c r="J93" s="295"/>
      <c r="K93" s="282"/>
      <c r="L93" s="289"/>
      <c r="M93" s="283"/>
      <c r="N93" s="292"/>
    </row>
    <row r="94" spans="2:14" ht="15" customHeight="1">
      <c r="B94" s="271"/>
      <c r="C94" s="51"/>
      <c r="D94" s="507" t="s">
        <v>69</v>
      </c>
      <c r="E94" s="550"/>
      <c r="F94" s="296">
        <f>'4. Budget &amp; Cash Flow (Year 0)'!R27</f>
        <v>0</v>
      </c>
      <c r="G94" s="421">
        <f>SUM(G89:G92)</f>
        <v>0</v>
      </c>
      <c r="H94" s="421">
        <f>SUM(H89:H92)</f>
        <v>0</v>
      </c>
      <c r="I94" s="421">
        <f>SUM(I89:I92)</f>
        <v>0</v>
      </c>
      <c r="J94" s="421">
        <f>SUM(J89:J92)</f>
        <v>0</v>
      </c>
      <c r="K94" s="421">
        <f>SUM(K89:K92)</f>
        <v>0</v>
      </c>
      <c r="L94" s="415"/>
      <c r="M94" s="283"/>
      <c r="N94" s="292"/>
    </row>
    <row r="95" spans="2:15" s="285" customFormat="1" ht="15" customHeight="1">
      <c r="B95" s="271"/>
      <c r="C95" s="51"/>
      <c r="D95" s="67"/>
      <c r="E95" s="2"/>
      <c r="F95" s="294"/>
      <c r="G95" s="295"/>
      <c r="H95" s="295"/>
      <c r="I95" s="295"/>
      <c r="J95" s="295"/>
      <c r="K95" s="282"/>
      <c r="L95" s="289"/>
      <c r="M95" s="283"/>
      <c r="N95" s="292"/>
      <c r="O95" s="310"/>
    </row>
    <row r="96" spans="2:15" s="285" customFormat="1" ht="15" customHeight="1">
      <c r="B96" s="271"/>
      <c r="C96" s="51"/>
      <c r="D96" s="507" t="s">
        <v>70</v>
      </c>
      <c r="E96" s="550"/>
      <c r="F96" s="296">
        <f>'4. Budget &amp; Cash Flow (Year 0)'!R29</f>
        <v>0</v>
      </c>
      <c r="G96" s="421">
        <f>G86+G94</f>
        <v>0</v>
      </c>
      <c r="H96" s="421">
        <f>H86+H94</f>
        <v>0</v>
      </c>
      <c r="I96" s="421">
        <f>I86+I94</f>
        <v>0</v>
      </c>
      <c r="J96" s="421">
        <f>J86+J94</f>
        <v>0</v>
      </c>
      <c r="K96" s="421">
        <f>K86+K94</f>
        <v>0</v>
      </c>
      <c r="L96" s="415"/>
      <c r="M96" s="283"/>
      <c r="N96" s="292"/>
      <c r="O96" s="310"/>
    </row>
    <row r="97" spans="2:14" ht="15" customHeight="1">
      <c r="B97" s="271"/>
      <c r="C97" s="51"/>
      <c r="D97" s="66"/>
      <c r="E97" s="307"/>
      <c r="F97" s="420">
        <f>IF((ROUND(F96,2)=ROUND('3. Staffing Plan'!H64,2)),"","ERROR")</f>
      </c>
      <c r="G97" s="420">
        <f>IF((ROUND(G96,2)=ROUND('3. Staffing Plan'!L64,2)),"","ERROR")</f>
      </c>
      <c r="H97" s="420">
        <f>IF((ROUND(H96,2)=ROUND('3. Staffing Plan'!P64,2)),"","ERROR")</f>
      </c>
      <c r="I97" s="420">
        <f>IF((ROUND(I96,2)=ROUND('3. Staffing Plan'!T64,2)),"","ERROR")</f>
      </c>
      <c r="J97" s="420">
        <f>IF((ROUND(J96,2)=ROUND('3. Staffing Plan'!X64,2)),"","ERROR")</f>
      </c>
      <c r="K97" s="420">
        <f>IF((ROUND(K96,2)=ROUND('3. Staffing Plan'!AB64,2)),"","ERROR")</f>
      </c>
      <c r="L97" s="422">
        <f>IF(COUNTIF(F97:K97,"ERROR"),"Tab 3 and Tab 5 Values do not match.","")</f>
      </c>
      <c r="M97" s="414"/>
      <c r="N97" s="288"/>
    </row>
    <row r="98" spans="2:14" ht="15" customHeight="1">
      <c r="B98" s="271"/>
      <c r="C98" s="51"/>
      <c r="D98" s="511" t="s">
        <v>186</v>
      </c>
      <c r="E98" s="549"/>
      <c r="F98" s="301"/>
      <c r="G98" s="538"/>
      <c r="H98" s="539"/>
      <c r="I98" s="539"/>
      <c r="J98" s="539"/>
      <c r="K98" s="539"/>
      <c r="L98" s="318"/>
      <c r="M98" s="290"/>
      <c r="N98" s="305"/>
    </row>
    <row r="99" spans="2:14" ht="15" customHeight="1">
      <c r="B99" s="271"/>
      <c r="C99" s="51">
        <v>51</v>
      </c>
      <c r="D99" s="503" t="s">
        <v>3</v>
      </c>
      <c r="E99" s="544"/>
      <c r="F99" s="286">
        <f>'4. Budget &amp; Cash Flow (Year 0)'!R32</f>
        <v>0</v>
      </c>
      <c r="G99" s="76">
        <v>0</v>
      </c>
      <c r="H99" s="76">
        <v>0</v>
      </c>
      <c r="I99" s="76">
        <v>0</v>
      </c>
      <c r="J99" s="76">
        <v>0</v>
      </c>
      <c r="K99" s="76">
        <v>0</v>
      </c>
      <c r="L99" s="77"/>
      <c r="M99" s="283"/>
      <c r="N99" s="305"/>
    </row>
    <row r="100" spans="2:14" ht="15" customHeight="1">
      <c r="B100" s="271"/>
      <c r="C100" s="51">
        <v>52</v>
      </c>
      <c r="D100" s="503" t="s">
        <v>71</v>
      </c>
      <c r="E100" s="544"/>
      <c r="F100" s="286">
        <f>'4. Budget &amp; Cash Flow (Year 0)'!R33</f>
        <v>0</v>
      </c>
      <c r="G100" s="76">
        <v>0</v>
      </c>
      <c r="H100" s="76">
        <v>0</v>
      </c>
      <c r="I100" s="76">
        <v>0</v>
      </c>
      <c r="J100" s="76">
        <v>0</v>
      </c>
      <c r="K100" s="76">
        <v>0</v>
      </c>
      <c r="L100" s="77"/>
      <c r="M100" s="283"/>
      <c r="N100" s="305"/>
    </row>
    <row r="101" spans="2:14" ht="15" customHeight="1">
      <c r="B101" s="271"/>
      <c r="C101" s="51">
        <v>53</v>
      </c>
      <c r="D101" s="503" t="s">
        <v>72</v>
      </c>
      <c r="E101" s="544"/>
      <c r="F101" s="286">
        <f>'4. Budget &amp; Cash Flow (Year 0)'!R34</f>
        <v>0</v>
      </c>
      <c r="G101" s="76">
        <v>0</v>
      </c>
      <c r="H101" s="76">
        <v>0</v>
      </c>
      <c r="I101" s="76">
        <v>0</v>
      </c>
      <c r="J101" s="76">
        <v>0</v>
      </c>
      <c r="K101" s="76">
        <v>0</v>
      </c>
      <c r="L101" s="77"/>
      <c r="M101" s="283"/>
      <c r="N101" s="305"/>
    </row>
    <row r="102" spans="2:14" ht="15" customHeight="1">
      <c r="B102" s="271"/>
      <c r="C102" s="51">
        <v>54</v>
      </c>
      <c r="D102" s="503" t="s">
        <v>555</v>
      </c>
      <c r="E102" s="544"/>
      <c r="F102" s="286">
        <f>'4. Budget &amp; Cash Flow (Year 0)'!R35</f>
        <v>0</v>
      </c>
      <c r="G102" s="76">
        <v>0</v>
      </c>
      <c r="H102" s="76">
        <v>0</v>
      </c>
      <c r="I102" s="76">
        <v>0</v>
      </c>
      <c r="J102" s="76">
        <v>0</v>
      </c>
      <c r="K102" s="76">
        <v>0</v>
      </c>
      <c r="L102" s="77" t="s">
        <v>2</v>
      </c>
      <c r="M102" s="283"/>
      <c r="N102" s="305"/>
    </row>
    <row r="103" spans="2:14" ht="15" customHeight="1">
      <c r="B103" s="271"/>
      <c r="C103" s="51">
        <v>55</v>
      </c>
      <c r="D103" s="503" t="s">
        <v>73</v>
      </c>
      <c r="E103" s="544"/>
      <c r="F103" s="286">
        <f>'4. Budget &amp; Cash Flow (Year 0)'!R36</f>
        <v>0</v>
      </c>
      <c r="G103" s="76">
        <v>0</v>
      </c>
      <c r="H103" s="76">
        <v>0</v>
      </c>
      <c r="I103" s="76">
        <v>0</v>
      </c>
      <c r="J103" s="76">
        <v>0</v>
      </c>
      <c r="K103" s="76">
        <v>0</v>
      </c>
      <c r="L103" s="77"/>
      <c r="M103" s="283"/>
      <c r="N103" s="292"/>
    </row>
    <row r="104" spans="2:14" ht="15" customHeight="1">
      <c r="B104" s="271"/>
      <c r="C104" s="51">
        <v>56</v>
      </c>
      <c r="D104" s="503" t="s">
        <v>74</v>
      </c>
      <c r="E104" s="544"/>
      <c r="F104" s="286">
        <f>'4. Budget &amp; Cash Flow (Year 0)'!R37</f>
        <v>0</v>
      </c>
      <c r="G104" s="76">
        <v>0</v>
      </c>
      <c r="H104" s="76">
        <v>0</v>
      </c>
      <c r="I104" s="76">
        <v>0</v>
      </c>
      <c r="J104" s="76">
        <v>0</v>
      </c>
      <c r="K104" s="76">
        <v>0</v>
      </c>
      <c r="L104" s="77"/>
      <c r="M104" s="283"/>
      <c r="N104" s="305"/>
    </row>
    <row r="105" spans="2:14" ht="15" customHeight="1">
      <c r="B105" s="271"/>
      <c r="C105" s="51">
        <v>57</v>
      </c>
      <c r="D105" s="503" t="s">
        <v>75</v>
      </c>
      <c r="E105" s="544"/>
      <c r="F105" s="286">
        <f>'4. Budget &amp; Cash Flow (Year 0)'!R38</f>
        <v>0</v>
      </c>
      <c r="G105" s="76">
        <v>0</v>
      </c>
      <c r="H105" s="76">
        <v>0</v>
      </c>
      <c r="I105" s="76">
        <v>0</v>
      </c>
      <c r="J105" s="76">
        <v>0</v>
      </c>
      <c r="K105" s="76">
        <v>0</v>
      </c>
      <c r="L105" s="77"/>
      <c r="M105" s="283"/>
      <c r="N105" s="305"/>
    </row>
    <row r="106" spans="2:14" ht="15" customHeight="1">
      <c r="B106" s="271"/>
      <c r="C106" s="51">
        <v>58</v>
      </c>
      <c r="D106" s="503" t="s">
        <v>556</v>
      </c>
      <c r="E106" s="544"/>
      <c r="F106" s="286">
        <f>'4. Budget &amp; Cash Flow (Year 0)'!R39</f>
        <v>0</v>
      </c>
      <c r="G106" s="76">
        <v>0</v>
      </c>
      <c r="H106" s="76">
        <v>0</v>
      </c>
      <c r="I106" s="76">
        <v>0</v>
      </c>
      <c r="J106" s="76">
        <v>0</v>
      </c>
      <c r="K106" s="76">
        <v>0</v>
      </c>
      <c r="L106" s="77"/>
      <c r="M106" s="283"/>
      <c r="N106" s="305"/>
    </row>
    <row r="107" spans="2:14" ht="15" customHeight="1">
      <c r="B107" s="271"/>
      <c r="C107" s="51"/>
      <c r="D107" s="65"/>
      <c r="E107" s="6"/>
      <c r="F107" s="294"/>
      <c r="G107" s="295"/>
      <c r="H107" s="295"/>
      <c r="I107" s="295"/>
      <c r="J107" s="295"/>
      <c r="K107" s="282"/>
      <c r="L107" s="300"/>
      <c r="M107" s="283"/>
      <c r="N107" s="292"/>
    </row>
    <row r="108" spans="2:14" ht="15" customHeight="1">
      <c r="B108" s="271"/>
      <c r="C108" s="51"/>
      <c r="D108" s="507" t="s">
        <v>76</v>
      </c>
      <c r="E108" s="550"/>
      <c r="F108" s="296">
        <f aca="true" t="shared" si="0" ref="F108:K108">SUM(F99:F106)</f>
        <v>0</v>
      </c>
      <c r="G108" s="421">
        <f t="shared" si="0"/>
        <v>0</v>
      </c>
      <c r="H108" s="421">
        <f t="shared" si="0"/>
        <v>0</v>
      </c>
      <c r="I108" s="421">
        <f t="shared" si="0"/>
        <v>0</v>
      </c>
      <c r="J108" s="421">
        <f t="shared" si="0"/>
        <v>0</v>
      </c>
      <c r="K108" s="421">
        <f t="shared" si="0"/>
        <v>0</v>
      </c>
      <c r="L108" s="415"/>
      <c r="M108" s="283"/>
      <c r="N108" s="292"/>
    </row>
    <row r="109" spans="2:15" ht="15" customHeight="1">
      <c r="B109" s="271"/>
      <c r="C109" s="51"/>
      <c r="D109" s="66"/>
      <c r="E109" s="307"/>
      <c r="F109" s="298"/>
      <c r="G109" s="6"/>
      <c r="H109" s="6"/>
      <c r="I109" s="6"/>
      <c r="J109" s="6"/>
      <c r="K109" s="299"/>
      <c r="L109" s="283"/>
      <c r="M109" s="283"/>
      <c r="N109" s="292"/>
      <c r="O109" s="319"/>
    </row>
    <row r="110" spans="2:15" ht="15" customHeight="1">
      <c r="B110" s="271"/>
      <c r="C110" s="51"/>
      <c r="D110" s="511" t="s">
        <v>11</v>
      </c>
      <c r="E110" s="549"/>
      <c r="F110" s="301"/>
      <c r="G110" s="538"/>
      <c r="H110" s="539"/>
      <c r="I110" s="539"/>
      <c r="J110" s="539"/>
      <c r="K110" s="539"/>
      <c r="L110" s="318"/>
      <c r="M110" s="290"/>
      <c r="N110" s="292"/>
      <c r="O110" s="319"/>
    </row>
    <row r="111" spans="2:14" ht="15" customHeight="1">
      <c r="B111" s="271"/>
      <c r="C111" s="51">
        <v>59</v>
      </c>
      <c r="D111" s="503" t="s">
        <v>6</v>
      </c>
      <c r="E111" s="544"/>
      <c r="F111" s="286">
        <f>'4. Budget &amp; Cash Flow (Year 0)'!R44</f>
        <v>0</v>
      </c>
      <c r="G111" s="76">
        <v>0</v>
      </c>
      <c r="H111" s="76">
        <v>0</v>
      </c>
      <c r="I111" s="76">
        <v>0</v>
      </c>
      <c r="J111" s="76">
        <v>0</v>
      </c>
      <c r="K111" s="76">
        <v>0</v>
      </c>
      <c r="L111" s="77"/>
      <c r="M111" s="283"/>
      <c r="N111" s="292"/>
    </row>
    <row r="112" spans="2:14" ht="15" customHeight="1">
      <c r="B112" s="271"/>
      <c r="C112" s="51">
        <v>60</v>
      </c>
      <c r="D112" s="503" t="s">
        <v>7</v>
      </c>
      <c r="E112" s="544"/>
      <c r="F112" s="286">
        <f>'4. Budget &amp; Cash Flow (Year 0)'!R45</f>
        <v>0</v>
      </c>
      <c r="G112" s="76">
        <v>0</v>
      </c>
      <c r="H112" s="76">
        <v>0</v>
      </c>
      <c r="I112" s="76">
        <v>0</v>
      </c>
      <c r="J112" s="76">
        <v>0</v>
      </c>
      <c r="K112" s="76">
        <v>0</v>
      </c>
      <c r="L112" s="77"/>
      <c r="M112" s="283"/>
      <c r="N112" s="292"/>
    </row>
    <row r="113" spans="2:14" ht="15" customHeight="1">
      <c r="B113" s="271"/>
      <c r="C113" s="51">
        <v>61</v>
      </c>
      <c r="D113" s="503" t="s">
        <v>77</v>
      </c>
      <c r="E113" s="544"/>
      <c r="F113" s="286">
        <f>'4. Budget &amp; Cash Flow (Year 0)'!R46</f>
        <v>0</v>
      </c>
      <c r="G113" s="76">
        <v>0</v>
      </c>
      <c r="H113" s="76">
        <v>0</v>
      </c>
      <c r="I113" s="76">
        <v>0</v>
      </c>
      <c r="J113" s="76">
        <v>0</v>
      </c>
      <c r="K113" s="76">
        <v>0</v>
      </c>
      <c r="L113" s="77"/>
      <c r="M113" s="283"/>
      <c r="N113" s="292"/>
    </row>
    <row r="114" spans="2:14" ht="15" customHeight="1">
      <c r="B114" s="271"/>
      <c r="C114" s="51">
        <v>62</v>
      </c>
      <c r="D114" s="503" t="s">
        <v>78</v>
      </c>
      <c r="E114" s="544"/>
      <c r="F114" s="286">
        <f>'4. Budget &amp; Cash Flow (Year 0)'!R47</f>
        <v>0</v>
      </c>
      <c r="G114" s="76">
        <v>0</v>
      </c>
      <c r="H114" s="76">
        <v>0</v>
      </c>
      <c r="I114" s="76">
        <v>0</v>
      </c>
      <c r="J114" s="76">
        <v>0</v>
      </c>
      <c r="K114" s="76">
        <v>0</v>
      </c>
      <c r="L114" s="77"/>
      <c r="M114" s="283"/>
      <c r="N114" s="292"/>
    </row>
    <row r="115" spans="2:14" ht="15" customHeight="1">
      <c r="B115" s="271"/>
      <c r="C115" s="51">
        <v>64</v>
      </c>
      <c r="D115" s="503" t="s">
        <v>79</v>
      </c>
      <c r="E115" s="544"/>
      <c r="F115" s="286">
        <f>'4. Budget &amp; Cash Flow (Year 0)'!R48</f>
        <v>0</v>
      </c>
      <c r="G115" s="76">
        <v>0</v>
      </c>
      <c r="H115" s="76">
        <v>0</v>
      </c>
      <c r="I115" s="76">
        <v>0</v>
      </c>
      <c r="J115" s="76">
        <v>0</v>
      </c>
      <c r="K115" s="76">
        <v>0</v>
      </c>
      <c r="L115" s="77"/>
      <c r="M115" s="283"/>
      <c r="N115" s="292"/>
    </row>
    <row r="116" spans="2:14" ht="15" customHeight="1">
      <c r="B116" s="271"/>
      <c r="C116" s="51">
        <v>65</v>
      </c>
      <c r="D116" s="53" t="s">
        <v>20</v>
      </c>
      <c r="E116" s="320"/>
      <c r="F116" s="286">
        <f>'4. Budget &amp; Cash Flow (Year 0)'!R49</f>
        <v>0</v>
      </c>
      <c r="G116" s="76">
        <v>0</v>
      </c>
      <c r="H116" s="76">
        <v>0</v>
      </c>
      <c r="I116" s="76">
        <v>0</v>
      </c>
      <c r="J116" s="76">
        <v>0</v>
      </c>
      <c r="K116" s="76">
        <v>0</v>
      </c>
      <c r="L116" s="77"/>
      <c r="M116" s="283"/>
      <c r="N116" s="292"/>
    </row>
    <row r="117" spans="2:14" ht="15" customHeight="1">
      <c r="B117" s="271"/>
      <c r="C117" s="51">
        <v>66</v>
      </c>
      <c r="D117" s="503" t="s">
        <v>12</v>
      </c>
      <c r="E117" s="544"/>
      <c r="F117" s="286">
        <f>'4. Budget &amp; Cash Flow (Year 0)'!R50</f>
        <v>0</v>
      </c>
      <c r="G117" s="76">
        <v>0</v>
      </c>
      <c r="H117" s="76">
        <v>0</v>
      </c>
      <c r="I117" s="76">
        <v>0</v>
      </c>
      <c r="J117" s="76">
        <v>0</v>
      </c>
      <c r="K117" s="76">
        <v>0</v>
      </c>
      <c r="L117" s="340"/>
      <c r="M117" s="321"/>
      <c r="N117" s="292"/>
    </row>
    <row r="118" spans="2:14" ht="15" customHeight="1">
      <c r="B118" s="271"/>
      <c r="C118" s="51"/>
      <c r="D118" s="65"/>
      <c r="E118" s="6"/>
      <c r="F118" s="294"/>
      <c r="G118" s="295"/>
      <c r="H118" s="295"/>
      <c r="I118" s="295"/>
      <c r="J118" s="295"/>
      <c r="K118" s="282"/>
      <c r="L118" s="300"/>
      <c r="M118" s="283"/>
      <c r="N118" s="292"/>
    </row>
    <row r="119" spans="2:15" s="285" customFormat="1" ht="15" customHeight="1">
      <c r="B119" s="271"/>
      <c r="C119" s="51"/>
      <c r="D119" s="507" t="s">
        <v>80</v>
      </c>
      <c r="E119" s="550"/>
      <c r="F119" s="296">
        <f aca="true" t="shared" si="1" ref="F119:K119">SUM(F111:F117)</f>
        <v>0</v>
      </c>
      <c r="G119" s="421">
        <f t="shared" si="1"/>
        <v>0</v>
      </c>
      <c r="H119" s="421">
        <f t="shared" si="1"/>
        <v>0</v>
      </c>
      <c r="I119" s="421">
        <f t="shared" si="1"/>
        <v>0</v>
      </c>
      <c r="J119" s="421">
        <f t="shared" si="1"/>
        <v>0</v>
      </c>
      <c r="K119" s="421">
        <f t="shared" si="1"/>
        <v>0</v>
      </c>
      <c r="L119" s="415"/>
      <c r="M119" s="283"/>
      <c r="N119" s="292"/>
      <c r="O119" s="310"/>
    </row>
    <row r="120" spans="2:14" ht="15" customHeight="1">
      <c r="B120" s="271"/>
      <c r="C120" s="51"/>
      <c r="D120" s="66"/>
      <c r="E120" s="307"/>
      <c r="F120" s="298"/>
      <c r="G120" s="6"/>
      <c r="H120" s="6"/>
      <c r="I120" s="6"/>
      <c r="J120" s="6"/>
      <c r="K120" s="299"/>
      <c r="L120" s="283"/>
      <c r="M120" s="283"/>
      <c r="N120" s="292"/>
    </row>
    <row r="121" spans="2:14" ht="15" customHeight="1">
      <c r="B121" s="271"/>
      <c r="C121" s="51">
        <v>67</v>
      </c>
      <c r="D121" s="511" t="s">
        <v>81</v>
      </c>
      <c r="E121" s="549"/>
      <c r="F121" s="301"/>
      <c r="G121" s="303"/>
      <c r="H121" s="303"/>
      <c r="I121" s="303"/>
      <c r="J121" s="303"/>
      <c r="K121" s="304"/>
      <c r="L121" s="302" t="s">
        <v>2</v>
      </c>
      <c r="M121" s="283"/>
      <c r="N121" s="292"/>
    </row>
    <row r="122" spans="2:14" ht="15" customHeight="1">
      <c r="B122" s="271"/>
      <c r="C122" s="51">
        <v>68</v>
      </c>
      <c r="D122" s="503" t="s">
        <v>82</v>
      </c>
      <c r="E122" s="544"/>
      <c r="F122" s="286">
        <f>'4. Budget &amp; Cash Flow (Year 0)'!R55</f>
        <v>0</v>
      </c>
      <c r="G122" s="76">
        <v>0</v>
      </c>
      <c r="H122" s="76">
        <v>0</v>
      </c>
      <c r="I122" s="76">
        <v>0</v>
      </c>
      <c r="J122" s="76">
        <v>0</v>
      </c>
      <c r="K122" s="76">
        <v>0</v>
      </c>
      <c r="L122" s="77"/>
      <c r="M122" s="283"/>
      <c r="N122" s="292"/>
    </row>
    <row r="123" spans="2:14" ht="15" customHeight="1">
      <c r="B123" s="271"/>
      <c r="C123" s="51">
        <v>69</v>
      </c>
      <c r="D123" s="503" t="s">
        <v>4</v>
      </c>
      <c r="E123" s="544"/>
      <c r="F123" s="286">
        <f>'4. Budget &amp; Cash Flow (Year 0)'!R56</f>
        <v>0</v>
      </c>
      <c r="G123" s="76">
        <v>0</v>
      </c>
      <c r="H123" s="76">
        <v>0</v>
      </c>
      <c r="I123" s="76">
        <v>0</v>
      </c>
      <c r="J123" s="76">
        <v>0</v>
      </c>
      <c r="K123" s="76">
        <v>0</v>
      </c>
      <c r="L123" s="77" t="s">
        <v>2</v>
      </c>
      <c r="M123" s="283"/>
      <c r="N123" s="292"/>
    </row>
    <row r="124" spans="2:14" ht="15" customHeight="1">
      <c r="B124" s="271"/>
      <c r="C124" s="51">
        <v>70</v>
      </c>
      <c r="D124" s="503" t="s">
        <v>83</v>
      </c>
      <c r="E124" s="544"/>
      <c r="F124" s="286">
        <f>'4. Budget &amp; Cash Flow (Year 0)'!R57</f>
        <v>0</v>
      </c>
      <c r="G124" s="76">
        <v>0</v>
      </c>
      <c r="H124" s="76">
        <v>0</v>
      </c>
      <c r="I124" s="76">
        <v>0</v>
      </c>
      <c r="J124" s="76">
        <v>0</v>
      </c>
      <c r="K124" s="76">
        <v>0</v>
      </c>
      <c r="L124" s="77"/>
      <c r="M124" s="283"/>
      <c r="N124" s="292"/>
    </row>
    <row r="125" spans="2:14" ht="15" customHeight="1">
      <c r="B125" s="271"/>
      <c r="C125" s="51">
        <v>67</v>
      </c>
      <c r="D125" s="503" t="s">
        <v>84</v>
      </c>
      <c r="E125" s="544"/>
      <c r="F125" s="286">
        <f>'4. Budget &amp; Cash Flow (Year 0)'!R58</f>
        <v>0</v>
      </c>
      <c r="G125" s="76">
        <v>0</v>
      </c>
      <c r="H125" s="76">
        <v>0</v>
      </c>
      <c r="I125" s="76">
        <v>0</v>
      </c>
      <c r="J125" s="76">
        <v>0</v>
      </c>
      <c r="K125" s="76">
        <v>0</v>
      </c>
      <c r="L125" s="77"/>
      <c r="M125" s="283"/>
      <c r="N125" s="292"/>
    </row>
    <row r="126" spans="2:14" ht="15" customHeight="1">
      <c r="B126" s="271"/>
      <c r="C126" s="51">
        <v>68</v>
      </c>
      <c r="D126" s="503" t="s">
        <v>12</v>
      </c>
      <c r="E126" s="544"/>
      <c r="F126" s="286">
        <f>'4. Budget &amp; Cash Flow (Year 0)'!R59</f>
        <v>0</v>
      </c>
      <c r="G126" s="76">
        <v>0</v>
      </c>
      <c r="H126" s="76">
        <v>0</v>
      </c>
      <c r="I126" s="76">
        <v>0</v>
      </c>
      <c r="J126" s="76">
        <v>0</v>
      </c>
      <c r="K126" s="76">
        <v>0</v>
      </c>
      <c r="L126" s="77"/>
      <c r="M126" s="283"/>
      <c r="N126" s="305"/>
    </row>
    <row r="127" spans="2:14" ht="15" customHeight="1">
      <c r="B127" s="271"/>
      <c r="C127" s="51"/>
      <c r="D127" s="65"/>
      <c r="E127" s="6"/>
      <c r="F127" s="294"/>
      <c r="G127" s="295"/>
      <c r="H127" s="295"/>
      <c r="I127" s="295"/>
      <c r="J127" s="295"/>
      <c r="K127" s="282"/>
      <c r="L127" s="300"/>
      <c r="M127" s="283"/>
      <c r="N127" s="305"/>
    </row>
    <row r="128" spans="2:14" ht="15" customHeight="1">
      <c r="B128" s="271"/>
      <c r="C128" s="51"/>
      <c r="D128" s="507" t="s">
        <v>85</v>
      </c>
      <c r="E128" s="550"/>
      <c r="F128" s="296">
        <f aca="true" t="shared" si="2" ref="F128:K128">SUM(F122:F126)</f>
        <v>0</v>
      </c>
      <c r="G128" s="421">
        <f t="shared" si="2"/>
        <v>0</v>
      </c>
      <c r="H128" s="421">
        <f t="shared" si="2"/>
        <v>0</v>
      </c>
      <c r="I128" s="421">
        <f t="shared" si="2"/>
        <v>0</v>
      </c>
      <c r="J128" s="421">
        <f t="shared" si="2"/>
        <v>0</v>
      </c>
      <c r="K128" s="421">
        <f t="shared" si="2"/>
        <v>0</v>
      </c>
      <c r="L128" s="415"/>
      <c r="M128" s="283"/>
      <c r="N128" s="292"/>
    </row>
    <row r="129" spans="2:14" ht="15" customHeight="1">
      <c r="B129" s="271"/>
      <c r="C129" s="51"/>
      <c r="D129" s="66"/>
      <c r="E129" s="307"/>
      <c r="F129" s="298"/>
      <c r="G129" s="6"/>
      <c r="H129" s="6"/>
      <c r="I129" s="6"/>
      <c r="J129" s="6"/>
      <c r="K129" s="299"/>
      <c r="L129" s="283"/>
      <c r="M129" s="283"/>
      <c r="N129" s="292"/>
    </row>
    <row r="130" spans="2:14" ht="15" customHeight="1">
      <c r="B130" s="271"/>
      <c r="C130" s="51"/>
      <c r="D130" s="511" t="s">
        <v>86</v>
      </c>
      <c r="E130" s="549"/>
      <c r="F130" s="301"/>
      <c r="G130" s="540"/>
      <c r="H130" s="539"/>
      <c r="I130" s="539"/>
      <c r="J130" s="539"/>
      <c r="K130" s="539"/>
      <c r="L130" s="541"/>
      <c r="M130" s="322"/>
      <c r="N130" s="292"/>
    </row>
    <row r="131" spans="2:14" ht="15" customHeight="1">
      <c r="B131" s="271"/>
      <c r="C131" s="51">
        <v>69</v>
      </c>
      <c r="D131" s="503" t="s">
        <v>87</v>
      </c>
      <c r="E131" s="544"/>
      <c r="F131" s="286">
        <f>'4. Budget &amp; Cash Flow (Year 0)'!R64</f>
        <v>0</v>
      </c>
      <c r="G131" s="76">
        <v>0</v>
      </c>
      <c r="H131" s="76">
        <v>0</v>
      </c>
      <c r="I131" s="76">
        <v>0</v>
      </c>
      <c r="J131" s="76">
        <v>0</v>
      </c>
      <c r="K131" s="76">
        <v>0</v>
      </c>
      <c r="L131" s="77"/>
      <c r="M131" s="283"/>
      <c r="N131" s="292"/>
    </row>
    <row r="132" spans="2:14" ht="15" customHeight="1">
      <c r="B132" s="271"/>
      <c r="C132" s="51">
        <v>70</v>
      </c>
      <c r="D132" s="503" t="s">
        <v>5</v>
      </c>
      <c r="E132" s="544"/>
      <c r="F132" s="286">
        <f>'4. Budget &amp; Cash Flow (Year 0)'!R65</f>
        <v>0</v>
      </c>
      <c r="G132" s="76">
        <v>0</v>
      </c>
      <c r="H132" s="76">
        <v>0</v>
      </c>
      <c r="I132" s="76">
        <v>0</v>
      </c>
      <c r="J132" s="76">
        <v>0</v>
      </c>
      <c r="K132" s="76">
        <v>0</v>
      </c>
      <c r="L132" s="77"/>
      <c r="M132" s="283"/>
      <c r="N132" s="292"/>
    </row>
    <row r="133" spans="2:14" ht="15" customHeight="1">
      <c r="B133" s="271"/>
      <c r="C133" s="51">
        <v>71</v>
      </c>
      <c r="D133" s="503" t="s">
        <v>88</v>
      </c>
      <c r="E133" s="544"/>
      <c r="F133" s="286">
        <f>'4. Budget &amp; Cash Flow (Year 0)'!R66</f>
        <v>0</v>
      </c>
      <c r="G133" s="76">
        <v>0</v>
      </c>
      <c r="H133" s="76">
        <v>0</v>
      </c>
      <c r="I133" s="76">
        <v>0</v>
      </c>
      <c r="J133" s="76">
        <v>0</v>
      </c>
      <c r="K133" s="76">
        <v>0</v>
      </c>
      <c r="L133" s="77"/>
      <c r="M133" s="283"/>
      <c r="N133" s="292"/>
    </row>
    <row r="134" spans="2:14" ht="15" customHeight="1">
      <c r="B134" s="271"/>
      <c r="C134" s="51">
        <v>72</v>
      </c>
      <c r="D134" s="503" t="s">
        <v>89</v>
      </c>
      <c r="E134" s="544"/>
      <c r="F134" s="286">
        <f>'4. Budget &amp; Cash Flow (Year 0)'!R67</f>
        <v>0</v>
      </c>
      <c r="G134" s="76">
        <v>0</v>
      </c>
      <c r="H134" s="76">
        <v>0</v>
      </c>
      <c r="I134" s="76">
        <v>0</v>
      </c>
      <c r="J134" s="76">
        <v>0</v>
      </c>
      <c r="K134" s="76">
        <v>0</v>
      </c>
      <c r="L134" s="77"/>
      <c r="M134" s="283"/>
      <c r="N134" s="292"/>
    </row>
    <row r="135" spans="2:14" ht="15" customHeight="1">
      <c r="B135" s="271"/>
      <c r="C135" s="51">
        <v>73</v>
      </c>
      <c r="D135" s="503" t="s">
        <v>90</v>
      </c>
      <c r="E135" s="544"/>
      <c r="F135" s="286">
        <f>'4. Budget &amp; Cash Flow (Year 0)'!R68</f>
        <v>0</v>
      </c>
      <c r="G135" s="76">
        <v>0</v>
      </c>
      <c r="H135" s="76">
        <v>0</v>
      </c>
      <c r="I135" s="76">
        <v>0</v>
      </c>
      <c r="J135" s="76">
        <v>0</v>
      </c>
      <c r="K135" s="76">
        <v>0</v>
      </c>
      <c r="L135" s="77"/>
      <c r="M135" s="283"/>
      <c r="N135" s="292"/>
    </row>
    <row r="136" spans="2:14" ht="15" customHeight="1">
      <c r="B136" s="271"/>
      <c r="C136" s="51">
        <v>74</v>
      </c>
      <c r="D136" s="503" t="s">
        <v>91</v>
      </c>
      <c r="E136" s="544"/>
      <c r="F136" s="286">
        <f>'4. Budget &amp; Cash Flow (Year 0)'!R69</f>
        <v>0</v>
      </c>
      <c r="G136" s="76">
        <v>0</v>
      </c>
      <c r="H136" s="76">
        <v>0</v>
      </c>
      <c r="I136" s="76">
        <v>0</v>
      </c>
      <c r="J136" s="76">
        <v>0</v>
      </c>
      <c r="K136" s="76">
        <v>0</v>
      </c>
      <c r="L136" s="77"/>
      <c r="M136" s="283"/>
      <c r="N136" s="292"/>
    </row>
    <row r="137" spans="2:14" ht="15" customHeight="1">
      <c r="B137" s="271"/>
      <c r="C137" s="51">
        <v>75</v>
      </c>
      <c r="D137" s="503" t="s">
        <v>92</v>
      </c>
      <c r="E137" s="544"/>
      <c r="F137" s="286">
        <f>'4. Budget &amp; Cash Flow (Year 0)'!R70</f>
        <v>0</v>
      </c>
      <c r="G137" s="76">
        <v>0</v>
      </c>
      <c r="H137" s="76">
        <v>0</v>
      </c>
      <c r="I137" s="76">
        <v>0</v>
      </c>
      <c r="J137" s="76">
        <v>0</v>
      </c>
      <c r="K137" s="76">
        <v>0</v>
      </c>
      <c r="L137" s="77"/>
      <c r="M137" s="283"/>
      <c r="N137" s="292"/>
    </row>
    <row r="138" spans="2:14" ht="15" customHeight="1">
      <c r="B138" s="271"/>
      <c r="C138" s="51">
        <v>76</v>
      </c>
      <c r="D138" s="503" t="s">
        <v>93</v>
      </c>
      <c r="E138" s="544"/>
      <c r="F138" s="286">
        <f>'4. Budget &amp; Cash Flow (Year 0)'!R71</f>
        <v>0</v>
      </c>
      <c r="G138" s="76">
        <v>0</v>
      </c>
      <c r="H138" s="76">
        <v>0</v>
      </c>
      <c r="I138" s="76">
        <v>0</v>
      </c>
      <c r="J138" s="76">
        <v>0</v>
      </c>
      <c r="K138" s="76">
        <v>0</v>
      </c>
      <c r="L138" s="77"/>
      <c r="M138" s="283"/>
      <c r="N138" s="292"/>
    </row>
    <row r="139" spans="2:14" ht="15" customHeight="1">
      <c r="B139" s="271"/>
      <c r="C139" s="51">
        <v>77</v>
      </c>
      <c r="D139" s="503" t="s">
        <v>8</v>
      </c>
      <c r="E139" s="544"/>
      <c r="F139" s="286">
        <f>'4. Budget &amp; Cash Flow (Year 0)'!R72</f>
        <v>0</v>
      </c>
      <c r="G139" s="76">
        <v>0</v>
      </c>
      <c r="H139" s="76">
        <v>0</v>
      </c>
      <c r="I139" s="76">
        <v>0</v>
      </c>
      <c r="J139" s="76">
        <v>0</v>
      </c>
      <c r="K139" s="76">
        <v>0</v>
      </c>
      <c r="L139" s="77"/>
      <c r="M139" s="283"/>
      <c r="N139" s="292"/>
    </row>
    <row r="140" spans="2:14" ht="15" customHeight="1">
      <c r="B140" s="271"/>
      <c r="C140" s="51">
        <v>78</v>
      </c>
      <c r="D140" s="503" t="s">
        <v>9</v>
      </c>
      <c r="E140" s="544"/>
      <c r="F140" s="286">
        <f>'4. Budget &amp; Cash Flow (Year 0)'!R73</f>
        <v>0</v>
      </c>
      <c r="G140" s="76">
        <v>0</v>
      </c>
      <c r="H140" s="76">
        <v>0</v>
      </c>
      <c r="I140" s="76">
        <v>0</v>
      </c>
      <c r="J140" s="76">
        <v>0</v>
      </c>
      <c r="K140" s="76">
        <v>0</v>
      </c>
      <c r="L140" s="77"/>
      <c r="M140" s="283"/>
      <c r="N140" s="292"/>
    </row>
    <row r="141" spans="2:14" ht="15" customHeight="1">
      <c r="B141" s="271"/>
      <c r="C141" s="51">
        <v>79</v>
      </c>
      <c r="D141" s="503" t="s">
        <v>94</v>
      </c>
      <c r="E141" s="544"/>
      <c r="F141" s="286">
        <f>'4. Budget &amp; Cash Flow (Year 0)'!R74</f>
        <v>0</v>
      </c>
      <c r="G141" s="76">
        <v>0</v>
      </c>
      <c r="H141" s="76">
        <v>0</v>
      </c>
      <c r="I141" s="76">
        <v>0</v>
      </c>
      <c r="J141" s="76">
        <v>0</v>
      </c>
      <c r="K141" s="76">
        <v>0</v>
      </c>
      <c r="L141" s="77"/>
      <c r="M141" s="283"/>
      <c r="N141" s="292"/>
    </row>
    <row r="142" spans="2:14" ht="15" customHeight="1">
      <c r="B142" s="271"/>
      <c r="C142" s="51">
        <v>80</v>
      </c>
      <c r="D142" s="503" t="s">
        <v>13</v>
      </c>
      <c r="E142" s="544"/>
      <c r="F142" s="286">
        <f>'4. Budget &amp; Cash Flow (Year 0)'!R75</f>
        <v>0</v>
      </c>
      <c r="G142" s="76">
        <v>0</v>
      </c>
      <c r="H142" s="76">
        <v>0</v>
      </c>
      <c r="I142" s="76">
        <v>0</v>
      </c>
      <c r="J142" s="76">
        <v>0</v>
      </c>
      <c r="K142" s="76">
        <v>0</v>
      </c>
      <c r="L142" s="77"/>
      <c r="M142" s="283"/>
      <c r="N142" s="292"/>
    </row>
    <row r="143" spans="2:14" ht="15" customHeight="1">
      <c r="B143" s="271"/>
      <c r="C143" s="51">
        <v>81</v>
      </c>
      <c r="D143" s="503" t="s">
        <v>95</v>
      </c>
      <c r="E143" s="544"/>
      <c r="F143" s="286">
        <f>'4. Budget &amp; Cash Flow (Year 0)'!R76</f>
        <v>0</v>
      </c>
      <c r="G143" s="76">
        <v>0</v>
      </c>
      <c r="H143" s="76">
        <v>0</v>
      </c>
      <c r="I143" s="76">
        <v>0</v>
      </c>
      <c r="J143" s="76">
        <v>0</v>
      </c>
      <c r="K143" s="76">
        <v>0</v>
      </c>
      <c r="L143" s="77"/>
      <c r="M143" s="283"/>
      <c r="N143" s="292"/>
    </row>
    <row r="144" spans="2:14" ht="15" customHeight="1">
      <c r="B144" s="271"/>
      <c r="C144" s="51">
        <v>82</v>
      </c>
      <c r="D144" s="503" t="s">
        <v>96</v>
      </c>
      <c r="E144" s="544"/>
      <c r="F144" s="286">
        <f>'4. Budget &amp; Cash Flow (Year 0)'!R77</f>
        <v>0</v>
      </c>
      <c r="G144" s="76">
        <v>0</v>
      </c>
      <c r="H144" s="76">
        <v>0</v>
      </c>
      <c r="I144" s="76">
        <v>0</v>
      </c>
      <c r="J144" s="76">
        <v>0</v>
      </c>
      <c r="K144" s="76">
        <v>0</v>
      </c>
      <c r="L144" s="77"/>
      <c r="M144" s="283"/>
      <c r="N144" s="292"/>
    </row>
    <row r="145" spans="2:14" ht="15" customHeight="1">
      <c r="B145" s="271"/>
      <c r="C145" s="51">
        <v>83</v>
      </c>
      <c r="D145" s="503" t="s">
        <v>97</v>
      </c>
      <c r="E145" s="544"/>
      <c r="F145" s="286">
        <f>'4. Budget &amp; Cash Flow (Year 0)'!R78</f>
        <v>0</v>
      </c>
      <c r="G145" s="76">
        <v>0</v>
      </c>
      <c r="H145" s="76">
        <v>0</v>
      </c>
      <c r="I145" s="76">
        <v>0</v>
      </c>
      <c r="J145" s="76">
        <v>0</v>
      </c>
      <c r="K145" s="76">
        <v>0</v>
      </c>
      <c r="L145" s="77"/>
      <c r="M145" s="283"/>
      <c r="N145" s="292"/>
    </row>
    <row r="146" spans="2:14" ht="15" customHeight="1">
      <c r="B146" s="271"/>
      <c r="C146" s="51">
        <v>84</v>
      </c>
      <c r="D146" s="503" t="s">
        <v>98</v>
      </c>
      <c r="E146" s="544"/>
      <c r="F146" s="286">
        <f>'4. Budget &amp; Cash Flow (Year 0)'!R79</f>
        <v>0</v>
      </c>
      <c r="G146" s="76">
        <v>0</v>
      </c>
      <c r="H146" s="76">
        <v>0</v>
      </c>
      <c r="I146" s="76">
        <v>0</v>
      </c>
      <c r="J146" s="76">
        <v>0</v>
      </c>
      <c r="K146" s="76">
        <v>0</v>
      </c>
      <c r="L146" s="77"/>
      <c r="M146" s="283"/>
      <c r="N146" s="292"/>
    </row>
    <row r="147" spans="2:14" ht="15" customHeight="1">
      <c r="B147" s="271"/>
      <c r="C147" s="51">
        <v>85</v>
      </c>
      <c r="D147" s="503" t="s">
        <v>12</v>
      </c>
      <c r="E147" s="544"/>
      <c r="F147" s="286">
        <f>'4. Budget &amp; Cash Flow (Year 0)'!R80</f>
        <v>0</v>
      </c>
      <c r="G147" s="76">
        <v>0</v>
      </c>
      <c r="H147" s="76">
        <v>0</v>
      </c>
      <c r="I147" s="76">
        <v>0</v>
      </c>
      <c r="J147" s="76">
        <v>0</v>
      </c>
      <c r="K147" s="76">
        <v>0</v>
      </c>
      <c r="L147" s="77"/>
      <c r="M147" s="283"/>
      <c r="N147" s="292"/>
    </row>
    <row r="148" spans="2:14" ht="15" customHeight="1">
      <c r="B148" s="271"/>
      <c r="C148" s="51"/>
      <c r="D148" s="65"/>
      <c r="E148" s="6"/>
      <c r="F148" s="294"/>
      <c r="G148" s="295"/>
      <c r="H148" s="295"/>
      <c r="I148" s="295"/>
      <c r="J148" s="295"/>
      <c r="K148" s="282"/>
      <c r="L148" s="300"/>
      <c r="M148" s="283"/>
      <c r="N148" s="292"/>
    </row>
    <row r="149" spans="2:14" ht="15" customHeight="1">
      <c r="B149" s="271"/>
      <c r="C149" s="51"/>
      <c r="D149" s="507" t="s">
        <v>99</v>
      </c>
      <c r="E149" s="550"/>
      <c r="F149" s="296">
        <f aca="true" t="shared" si="3" ref="F149:K149">SUM(F131:F147)</f>
        <v>0</v>
      </c>
      <c r="G149" s="421">
        <f t="shared" si="3"/>
        <v>0</v>
      </c>
      <c r="H149" s="421">
        <f t="shared" si="3"/>
        <v>0</v>
      </c>
      <c r="I149" s="421">
        <f t="shared" si="3"/>
        <v>0</v>
      </c>
      <c r="J149" s="421">
        <f t="shared" si="3"/>
        <v>0</v>
      </c>
      <c r="K149" s="421">
        <f t="shared" si="3"/>
        <v>0</v>
      </c>
      <c r="L149" s="416"/>
      <c r="M149" s="289"/>
      <c r="N149" s="292"/>
    </row>
    <row r="150" spans="2:14" ht="15" customHeight="1">
      <c r="B150" s="271"/>
      <c r="C150" s="51"/>
      <c r="D150" s="66"/>
      <c r="E150" s="307"/>
      <c r="F150" s="313"/>
      <c r="G150" s="5"/>
      <c r="H150" s="5"/>
      <c r="I150" s="5"/>
      <c r="J150" s="5"/>
      <c r="K150" s="323"/>
      <c r="L150" s="289"/>
      <c r="M150" s="289"/>
      <c r="N150" s="274"/>
    </row>
    <row r="151" spans="2:14" ht="15" customHeight="1">
      <c r="B151" s="271"/>
      <c r="C151" s="51"/>
      <c r="D151" s="511" t="s">
        <v>100</v>
      </c>
      <c r="E151" s="549"/>
      <c r="F151" s="301"/>
      <c r="G151" s="324"/>
      <c r="H151" s="325"/>
      <c r="I151" s="325"/>
      <c r="J151" s="325"/>
      <c r="K151" s="325"/>
      <c r="L151" s="326"/>
      <c r="M151" s="322"/>
      <c r="N151" s="274"/>
    </row>
    <row r="152" spans="2:14" ht="15" customHeight="1">
      <c r="B152" s="271"/>
      <c r="C152" s="51">
        <v>86</v>
      </c>
      <c r="D152" s="503" t="s">
        <v>101</v>
      </c>
      <c r="E152" s="544"/>
      <c r="F152" s="286">
        <f>'4. Budget &amp; Cash Flow (Year 0)'!R85</f>
        <v>0</v>
      </c>
      <c r="G152" s="76">
        <v>0</v>
      </c>
      <c r="H152" s="76">
        <v>0</v>
      </c>
      <c r="I152" s="76">
        <v>0</v>
      </c>
      <c r="J152" s="76">
        <v>0</v>
      </c>
      <c r="K152" s="76">
        <v>0</v>
      </c>
      <c r="L152" s="77"/>
      <c r="M152" s="283"/>
      <c r="N152" s="274"/>
    </row>
    <row r="153" spans="2:14" ht="15" customHeight="1">
      <c r="B153" s="271"/>
      <c r="C153" s="51">
        <v>87</v>
      </c>
      <c r="D153" s="503" t="s">
        <v>102</v>
      </c>
      <c r="E153" s="544"/>
      <c r="F153" s="286">
        <f>'4. Budget &amp; Cash Flow (Year 0)'!R86</f>
        <v>0</v>
      </c>
      <c r="G153" s="76">
        <v>0</v>
      </c>
      <c r="H153" s="76">
        <v>0</v>
      </c>
      <c r="I153" s="76">
        <v>0</v>
      </c>
      <c r="J153" s="76">
        <v>0</v>
      </c>
      <c r="K153" s="76">
        <v>0</v>
      </c>
      <c r="L153" s="77"/>
      <c r="M153" s="289"/>
      <c r="N153" s="274"/>
    </row>
    <row r="154" spans="2:14" ht="15" customHeight="1">
      <c r="B154" s="271"/>
      <c r="C154" s="51">
        <v>88</v>
      </c>
      <c r="D154" s="503" t="s">
        <v>103</v>
      </c>
      <c r="E154" s="544"/>
      <c r="F154" s="286">
        <f>'4. Budget &amp; Cash Flow (Year 0)'!R87</f>
        <v>0</v>
      </c>
      <c r="G154" s="76">
        <v>0</v>
      </c>
      <c r="H154" s="76">
        <v>0</v>
      </c>
      <c r="I154" s="76">
        <v>0</v>
      </c>
      <c r="J154" s="76">
        <v>0</v>
      </c>
      <c r="K154" s="76">
        <v>0</v>
      </c>
      <c r="L154" s="77"/>
      <c r="M154" s="289"/>
      <c r="N154" s="274"/>
    </row>
    <row r="155" spans="2:14" ht="15" customHeight="1">
      <c r="B155" s="271"/>
      <c r="C155" s="51">
        <v>89</v>
      </c>
      <c r="D155" s="503" t="s">
        <v>104</v>
      </c>
      <c r="E155" s="544"/>
      <c r="F155" s="286">
        <f>'4. Budget &amp; Cash Flow (Year 0)'!R88</f>
        <v>0</v>
      </c>
      <c r="G155" s="76">
        <v>0</v>
      </c>
      <c r="H155" s="76">
        <v>0</v>
      </c>
      <c r="I155" s="76">
        <v>0</v>
      </c>
      <c r="J155" s="76">
        <v>0</v>
      </c>
      <c r="K155" s="76">
        <v>0</v>
      </c>
      <c r="L155" s="77"/>
      <c r="M155" s="289"/>
      <c r="N155" s="274"/>
    </row>
    <row r="156" spans="2:14" ht="15" customHeight="1">
      <c r="B156" s="271"/>
      <c r="C156" s="51">
        <v>90</v>
      </c>
      <c r="D156" s="503" t="s">
        <v>105</v>
      </c>
      <c r="E156" s="544"/>
      <c r="F156" s="286">
        <f>'4. Budget &amp; Cash Flow (Year 0)'!R89</f>
        <v>0</v>
      </c>
      <c r="G156" s="76">
        <v>0</v>
      </c>
      <c r="H156" s="76">
        <v>0</v>
      </c>
      <c r="I156" s="76">
        <v>0</v>
      </c>
      <c r="J156" s="76">
        <v>0</v>
      </c>
      <c r="K156" s="76">
        <v>0</v>
      </c>
      <c r="L156" s="77"/>
      <c r="M156" s="289"/>
      <c r="N156" s="274"/>
    </row>
    <row r="157" spans="2:14" ht="15" customHeight="1">
      <c r="B157" s="271"/>
      <c r="C157" s="51">
        <v>91</v>
      </c>
      <c r="D157" s="503" t="s">
        <v>106</v>
      </c>
      <c r="E157" s="544"/>
      <c r="F157" s="286">
        <f>'4. Budget &amp; Cash Flow (Year 0)'!R90</f>
        <v>0</v>
      </c>
      <c r="G157" s="76">
        <v>0</v>
      </c>
      <c r="H157" s="76">
        <v>0</v>
      </c>
      <c r="I157" s="76">
        <v>0</v>
      </c>
      <c r="J157" s="76">
        <v>0</v>
      </c>
      <c r="K157" s="76">
        <v>0</v>
      </c>
      <c r="L157" s="77"/>
      <c r="M157" s="289"/>
      <c r="N157" s="274"/>
    </row>
    <row r="158" spans="2:14" ht="15" customHeight="1">
      <c r="B158" s="271"/>
      <c r="C158" s="51">
        <v>92</v>
      </c>
      <c r="D158" s="503" t="s">
        <v>107</v>
      </c>
      <c r="E158" s="544"/>
      <c r="F158" s="286">
        <f>'4. Budget &amp; Cash Flow (Year 0)'!R91</f>
        <v>0</v>
      </c>
      <c r="G158" s="76">
        <v>0</v>
      </c>
      <c r="H158" s="76">
        <v>0</v>
      </c>
      <c r="I158" s="76">
        <v>0</v>
      </c>
      <c r="J158" s="76">
        <v>0</v>
      </c>
      <c r="K158" s="76">
        <v>0</v>
      </c>
      <c r="L158" s="77"/>
      <c r="M158" s="289"/>
      <c r="N158" s="274"/>
    </row>
    <row r="159" spans="2:14" ht="15" customHeight="1">
      <c r="B159" s="271"/>
      <c r="C159" s="51">
        <v>93</v>
      </c>
      <c r="D159" s="503" t="s">
        <v>108</v>
      </c>
      <c r="E159" s="544"/>
      <c r="F159" s="286">
        <f>'4. Budget &amp; Cash Flow (Year 0)'!R92</f>
        <v>0</v>
      </c>
      <c r="G159" s="76">
        <v>0</v>
      </c>
      <c r="H159" s="76">
        <v>0</v>
      </c>
      <c r="I159" s="76">
        <v>0</v>
      </c>
      <c r="J159" s="76">
        <v>0</v>
      </c>
      <c r="K159" s="76">
        <v>0</v>
      </c>
      <c r="L159" s="77"/>
      <c r="M159" s="289"/>
      <c r="N159" s="274"/>
    </row>
    <row r="160" spans="2:14" ht="15" customHeight="1">
      <c r="B160" s="271"/>
      <c r="C160" s="51">
        <v>94</v>
      </c>
      <c r="D160" s="503" t="s">
        <v>109</v>
      </c>
      <c r="E160" s="544"/>
      <c r="F160" s="286">
        <f>'4. Budget &amp; Cash Flow (Year 0)'!R93</f>
        <v>0</v>
      </c>
      <c r="G160" s="76">
        <v>0</v>
      </c>
      <c r="H160" s="76">
        <v>0</v>
      </c>
      <c r="I160" s="76">
        <v>0</v>
      </c>
      <c r="J160" s="76">
        <v>0</v>
      </c>
      <c r="K160" s="76">
        <v>0</v>
      </c>
      <c r="L160" s="77"/>
      <c r="M160" s="289"/>
      <c r="N160" s="274"/>
    </row>
    <row r="161" spans="2:14" ht="15" customHeight="1">
      <c r="B161" s="271"/>
      <c r="C161" s="51">
        <v>95</v>
      </c>
      <c r="D161" s="503" t="s">
        <v>12</v>
      </c>
      <c r="E161" s="544"/>
      <c r="F161" s="286">
        <f>'4. Budget &amp; Cash Flow (Year 0)'!R94</f>
        <v>0</v>
      </c>
      <c r="G161" s="76">
        <v>0</v>
      </c>
      <c r="H161" s="76">
        <v>0</v>
      </c>
      <c r="I161" s="76">
        <v>0</v>
      </c>
      <c r="J161" s="76">
        <v>0</v>
      </c>
      <c r="K161" s="76">
        <v>0</v>
      </c>
      <c r="L161" s="77"/>
      <c r="M161" s="283"/>
      <c r="N161" s="274"/>
    </row>
    <row r="162" spans="2:14" ht="15" customHeight="1">
      <c r="B162" s="271"/>
      <c r="C162" s="51"/>
      <c r="D162" s="65"/>
      <c r="E162" s="6"/>
      <c r="F162" s="294"/>
      <c r="G162" s="295"/>
      <c r="H162" s="295"/>
      <c r="I162" s="295"/>
      <c r="J162" s="295"/>
      <c r="K162" s="282"/>
      <c r="L162" s="308"/>
      <c r="M162" s="289"/>
      <c r="N162" s="274"/>
    </row>
    <row r="163" spans="2:14" ht="15" customHeight="1">
      <c r="B163" s="271"/>
      <c r="C163" s="51"/>
      <c r="D163" s="507" t="s">
        <v>110</v>
      </c>
      <c r="E163" s="550"/>
      <c r="F163" s="296">
        <f aca="true" t="shared" si="4" ref="F163:K163">SUM(F152:F161)</f>
        <v>0</v>
      </c>
      <c r="G163" s="421">
        <f t="shared" si="4"/>
        <v>0</v>
      </c>
      <c r="H163" s="421">
        <f t="shared" si="4"/>
        <v>0</v>
      </c>
      <c r="I163" s="421">
        <f t="shared" si="4"/>
        <v>0</v>
      </c>
      <c r="J163" s="421">
        <f t="shared" si="4"/>
        <v>0</v>
      </c>
      <c r="K163" s="421">
        <f t="shared" si="4"/>
        <v>0</v>
      </c>
      <c r="L163" s="416"/>
      <c r="M163" s="289"/>
      <c r="N163" s="274"/>
    </row>
    <row r="164" spans="2:14" ht="15" customHeight="1">
      <c r="B164" s="271"/>
      <c r="C164" s="51"/>
      <c r="D164" s="66"/>
      <c r="E164" s="307"/>
      <c r="F164" s="298"/>
      <c r="G164" s="6"/>
      <c r="H164" s="6"/>
      <c r="I164" s="6"/>
      <c r="J164" s="6"/>
      <c r="K164" s="299"/>
      <c r="L164" s="289"/>
      <c r="M164" s="289"/>
      <c r="N164" s="274"/>
    </row>
    <row r="165" spans="2:14" ht="15" customHeight="1">
      <c r="B165" s="271"/>
      <c r="C165" s="51"/>
      <c r="D165" s="511" t="s">
        <v>185</v>
      </c>
      <c r="E165" s="549"/>
      <c r="F165" s="301"/>
      <c r="G165" s="303"/>
      <c r="H165" s="303"/>
      <c r="I165" s="303"/>
      <c r="J165" s="303"/>
      <c r="K165" s="304"/>
      <c r="L165" s="289"/>
      <c r="M165" s="289"/>
      <c r="N165" s="274"/>
    </row>
    <row r="166" spans="2:14" ht="15" customHeight="1">
      <c r="B166" s="271"/>
      <c r="C166" s="51">
        <v>96</v>
      </c>
      <c r="D166" s="562" t="s">
        <v>557</v>
      </c>
      <c r="E166" s="544"/>
      <c r="F166" s="286">
        <f>'4. Budget &amp; Cash Flow (Year 0)'!R99</f>
        <v>0</v>
      </c>
      <c r="G166" s="287">
        <f>IF('2. Enrollment Projections'!E26&gt;0,'2. Enrollment Projections'!E34*0.0025,('2. Enrollment Projections'!E33*0.0025)-(('2. Enrollment Projections'!E27*((VLOOKUP('1. Instructions'!$E$8,CONTROL!$C$17:$G$306,2,FALSE))*CONTROL!J19)*0.0025)))</f>
        <v>0</v>
      </c>
      <c r="H166" s="287">
        <f>IF('2. Enrollment Projections'!F26&gt;0,'2. Enrollment Projections'!F34*0.005,('2. Enrollment Projections'!F33*0.005)-(('2. Enrollment Projections'!F27*((VLOOKUP('1. Instructions'!$E$8,CONTROL!$C$17:$G$306,2,FALSE))*CONTROL!K19)*0.005)))</f>
        <v>0</v>
      </c>
      <c r="I166" s="287">
        <f>IF('2. Enrollment Projections'!G26&gt;0,'2. Enrollment Projections'!G34*0.005,('2. Enrollment Projections'!G33*0.005)-(('2. Enrollment Projections'!G27*((VLOOKUP('1. Instructions'!$E$8,CONTROL!$C$17:$G$306,2,FALSE))*CONTROL!K19)*0.005)))</f>
        <v>0</v>
      </c>
      <c r="J166" s="287">
        <f>IF('2. Enrollment Projections'!H26&gt;0,'2. Enrollment Projections'!H34*0.005,('2. Enrollment Projections'!H33*0.005)-(('2. Enrollment Projections'!H27*((VLOOKUP('1. Instructions'!$E$8,CONTROL!$C$17:$G$306,2,FALSE))*CONTROL!K19)*0.005)))</f>
        <v>0</v>
      </c>
      <c r="K166" s="287">
        <f>IF('2. Enrollment Projections'!I26&gt;0,'2. Enrollment Projections'!I34*0.005,('2. Enrollment Projections'!I33*0.005)-(('2. Enrollment Projections'!I27*((VLOOKUP('1. Instructions'!$E$8,CONTROL!$C$17:$G$306,2,FALSE))*CONTROL!K19)*0.005)))</f>
        <v>0</v>
      </c>
      <c r="L166" s="417"/>
      <c r="M166" s="283"/>
      <c r="N166" s="274"/>
    </row>
    <row r="167" spans="2:14" ht="15" customHeight="1">
      <c r="B167" s="271"/>
      <c r="C167" s="51">
        <v>97</v>
      </c>
      <c r="D167" s="562" t="s">
        <v>558</v>
      </c>
      <c r="E167" s="563"/>
      <c r="F167" s="286">
        <f>'4. Budget &amp; Cash Flow (Year 0)'!R100</f>
        <v>0</v>
      </c>
      <c r="G167" s="76">
        <v>0</v>
      </c>
      <c r="H167" s="76">
        <v>0</v>
      </c>
      <c r="I167" s="76">
        <v>0</v>
      </c>
      <c r="J167" s="76">
        <v>0</v>
      </c>
      <c r="K167" s="76"/>
      <c r="L167" s="415"/>
      <c r="M167" s="283"/>
      <c r="N167" s="274"/>
    </row>
    <row r="168" spans="2:14" ht="15" customHeight="1">
      <c r="B168" s="271"/>
      <c r="C168" s="51">
        <v>98</v>
      </c>
      <c r="D168" s="503" t="s">
        <v>112</v>
      </c>
      <c r="E168" s="544"/>
      <c r="F168" s="286">
        <f>'4. Budget &amp; Cash Flow (Year 0)'!R101</f>
        <v>0</v>
      </c>
      <c r="G168" s="76">
        <v>0</v>
      </c>
      <c r="H168" s="76">
        <v>0</v>
      </c>
      <c r="I168" s="76">
        <v>0</v>
      </c>
      <c r="J168" s="76">
        <v>0</v>
      </c>
      <c r="K168" s="76">
        <v>0</v>
      </c>
      <c r="L168" s="415"/>
      <c r="M168" s="283"/>
      <c r="N168" s="274"/>
    </row>
    <row r="169" spans="2:14" ht="15" customHeight="1">
      <c r="B169" s="271"/>
      <c r="C169" s="51">
        <v>99</v>
      </c>
      <c r="D169" s="503" t="s">
        <v>113</v>
      </c>
      <c r="E169" s="544"/>
      <c r="F169" s="286">
        <f>'4. Budget &amp; Cash Flow (Year 0)'!R102</f>
        <v>0</v>
      </c>
      <c r="G169" s="76">
        <v>0</v>
      </c>
      <c r="H169" s="76">
        <v>0</v>
      </c>
      <c r="I169" s="76">
        <v>0</v>
      </c>
      <c r="J169" s="76">
        <v>0</v>
      </c>
      <c r="K169" s="76">
        <v>0</v>
      </c>
      <c r="L169" s="416"/>
      <c r="M169" s="289"/>
      <c r="N169" s="274"/>
    </row>
    <row r="170" spans="2:14" ht="15" customHeight="1">
      <c r="B170" s="271"/>
      <c r="C170" s="51">
        <v>100</v>
      </c>
      <c r="D170" s="562" t="s">
        <v>559</v>
      </c>
      <c r="E170" s="563"/>
      <c r="F170" s="286">
        <f>'4. Budget &amp; Cash Flow (Year 0)'!R103</f>
        <v>0</v>
      </c>
      <c r="G170" s="76">
        <v>0</v>
      </c>
      <c r="H170" s="76">
        <v>0</v>
      </c>
      <c r="I170" s="76">
        <v>0</v>
      </c>
      <c r="J170" s="76">
        <v>0</v>
      </c>
      <c r="K170" s="76">
        <v>0</v>
      </c>
      <c r="L170" s="415"/>
      <c r="M170" s="283"/>
      <c r="N170" s="274"/>
    </row>
    <row r="171" spans="2:14" ht="15" customHeight="1">
      <c r="B171" s="271"/>
      <c r="C171" s="51"/>
      <c r="D171" s="65"/>
      <c r="E171" s="6"/>
      <c r="F171" s="294"/>
      <c r="G171" s="295"/>
      <c r="H171" s="295"/>
      <c r="I171" s="295"/>
      <c r="J171" s="295"/>
      <c r="K171" s="282"/>
      <c r="L171" s="289"/>
      <c r="M171" s="289"/>
      <c r="N171" s="274"/>
    </row>
    <row r="172" spans="2:15" ht="15" customHeight="1">
      <c r="B172" s="271"/>
      <c r="C172" s="51"/>
      <c r="D172" s="507" t="s">
        <v>115</v>
      </c>
      <c r="E172" s="550"/>
      <c r="F172" s="421">
        <f aca="true" t="shared" si="5" ref="F172:K172">SUM(F166:F170)</f>
        <v>0</v>
      </c>
      <c r="G172" s="421">
        <f t="shared" si="5"/>
        <v>0</v>
      </c>
      <c r="H172" s="421">
        <f t="shared" si="5"/>
        <v>0</v>
      </c>
      <c r="I172" s="421">
        <f t="shared" si="5"/>
        <v>0</v>
      </c>
      <c r="J172" s="421">
        <f t="shared" si="5"/>
        <v>0</v>
      </c>
      <c r="K172" s="421">
        <f t="shared" si="5"/>
        <v>0</v>
      </c>
      <c r="L172" s="289"/>
      <c r="M172" s="289"/>
      <c r="N172" s="274"/>
      <c r="O172" s="462"/>
    </row>
    <row r="173" spans="2:14" ht="15" customHeight="1">
      <c r="B173" s="271"/>
      <c r="C173" s="51"/>
      <c r="D173" s="499"/>
      <c r="E173" s="551"/>
      <c r="F173" s="294"/>
      <c r="G173" s="295"/>
      <c r="H173" s="295"/>
      <c r="I173" s="295"/>
      <c r="J173" s="295"/>
      <c r="K173" s="282"/>
      <c r="L173" s="289"/>
      <c r="M173" s="289"/>
      <c r="N173" s="274"/>
    </row>
    <row r="174" spans="2:14" ht="15" customHeight="1">
      <c r="B174" s="271"/>
      <c r="C174" s="51"/>
      <c r="D174" s="507" t="s">
        <v>116</v>
      </c>
      <c r="E174" s="550"/>
      <c r="F174" s="297">
        <f aca="true" t="shared" si="6" ref="F174:K174">F96+F108+F119+F128+F149+F163+F172</f>
        <v>0</v>
      </c>
      <c r="G174" s="297">
        <f t="shared" si="6"/>
        <v>0</v>
      </c>
      <c r="H174" s="297">
        <f t="shared" si="6"/>
        <v>0</v>
      </c>
      <c r="I174" s="297">
        <f t="shared" si="6"/>
        <v>0</v>
      </c>
      <c r="J174" s="297">
        <f t="shared" si="6"/>
        <v>0</v>
      </c>
      <c r="K174" s="297">
        <f t="shared" si="6"/>
        <v>0</v>
      </c>
      <c r="L174" s="289"/>
      <c r="M174" s="289"/>
      <c r="N174" s="274"/>
    </row>
    <row r="175" spans="2:14" ht="15" customHeight="1">
      <c r="B175" s="271"/>
      <c r="C175" s="51"/>
      <c r="D175" s="499"/>
      <c r="E175" s="551"/>
      <c r="F175" s="294"/>
      <c r="G175" s="295"/>
      <c r="H175" s="295"/>
      <c r="I175" s="295"/>
      <c r="J175" s="295"/>
      <c r="K175" s="282"/>
      <c r="L175" s="289"/>
      <c r="M175" s="289"/>
      <c r="N175" s="274"/>
    </row>
    <row r="176" spans="2:14" ht="15" customHeight="1">
      <c r="B176" s="271"/>
      <c r="C176" s="51"/>
      <c r="D176" s="507" t="s">
        <v>117</v>
      </c>
      <c r="E176" s="550"/>
      <c r="F176" s="421">
        <f aca="true" t="shared" si="7" ref="F176:K176">F53-F174</f>
        <v>0</v>
      </c>
      <c r="G176" s="421">
        <f t="shared" si="7"/>
        <v>0</v>
      </c>
      <c r="H176" s="421">
        <f t="shared" si="7"/>
        <v>0</v>
      </c>
      <c r="I176" s="421">
        <f t="shared" si="7"/>
        <v>0</v>
      </c>
      <c r="J176" s="421">
        <f t="shared" si="7"/>
        <v>0</v>
      </c>
      <c r="K176" s="421">
        <f t="shared" si="7"/>
        <v>0</v>
      </c>
      <c r="L176" s="289"/>
      <c r="M176" s="289"/>
      <c r="N176" s="274"/>
    </row>
    <row r="177" spans="2:14" ht="15" customHeight="1">
      <c r="B177" s="271"/>
      <c r="C177" s="51"/>
      <c r="D177" s="73"/>
      <c r="E177" s="327"/>
      <c r="F177" s="328"/>
      <c r="G177" s="328"/>
      <c r="H177" s="328"/>
      <c r="I177" s="328"/>
      <c r="J177" s="328"/>
      <c r="K177" s="328"/>
      <c r="L177" s="312"/>
      <c r="M177" s="289"/>
      <c r="N177" s="274"/>
    </row>
    <row r="178" spans="2:14" ht="15" customHeight="1">
      <c r="B178" s="271"/>
      <c r="C178" s="52"/>
      <c r="D178" s="58"/>
      <c r="E178" s="327"/>
      <c r="F178" s="328"/>
      <c r="G178" s="328"/>
      <c r="H178" s="328"/>
      <c r="I178" s="328"/>
      <c r="J178" s="328"/>
      <c r="K178" s="328"/>
      <c r="L178" s="329"/>
      <c r="M178" s="312"/>
      <c r="N178" s="274"/>
    </row>
    <row r="179" spans="2:34" s="1" customFormat="1" ht="15" customHeight="1">
      <c r="B179" s="69"/>
      <c r="C179" s="38"/>
      <c r="D179" s="3"/>
      <c r="E179" s="457"/>
      <c r="F179" s="55"/>
      <c r="G179" s="55"/>
      <c r="H179" s="55"/>
      <c r="I179" s="55"/>
      <c r="J179" s="55"/>
      <c r="K179" s="55"/>
      <c r="L179" s="55"/>
      <c r="M179" s="55"/>
      <c r="N179" s="60"/>
      <c r="O179" s="64"/>
      <c r="P179" s="70"/>
      <c r="Q179" s="70"/>
      <c r="R179" s="70"/>
      <c r="S179" s="70"/>
      <c r="T179" s="70"/>
      <c r="U179" s="70"/>
      <c r="V179" s="70"/>
      <c r="W179" s="70"/>
      <c r="X179" s="70"/>
      <c r="Y179" s="70"/>
      <c r="Z179" s="70"/>
      <c r="AA179" s="70"/>
      <c r="AB179" s="70"/>
      <c r="AC179" s="70"/>
      <c r="AD179" s="70"/>
      <c r="AE179" s="70"/>
      <c r="AF179" s="70"/>
      <c r="AG179" s="70"/>
      <c r="AH179" s="70"/>
    </row>
    <row r="180" spans="2:34" s="1" customFormat="1" ht="15" customHeight="1">
      <c r="B180" s="69"/>
      <c r="C180" s="38"/>
      <c r="D180" s="5" t="s">
        <v>118</v>
      </c>
      <c r="E180" s="458"/>
      <c r="F180" s="56"/>
      <c r="G180" s="56"/>
      <c r="H180" s="56"/>
      <c r="I180" s="56"/>
      <c r="J180" s="56"/>
      <c r="K180" s="56"/>
      <c r="L180" s="56"/>
      <c r="M180" s="55"/>
      <c r="N180" s="60"/>
      <c r="O180" s="285"/>
      <c r="R180" s="564"/>
      <c r="S180" s="564"/>
      <c r="T180" s="70"/>
      <c r="U180" s="70"/>
      <c r="V180" s="70"/>
      <c r="W180" s="70"/>
      <c r="X180" s="70"/>
      <c r="Y180" s="70"/>
      <c r="Z180" s="70"/>
      <c r="AA180" s="70"/>
      <c r="AB180" s="70"/>
      <c r="AC180" s="70"/>
      <c r="AD180" s="70"/>
      <c r="AE180" s="70"/>
      <c r="AF180" s="70"/>
      <c r="AG180" s="70"/>
      <c r="AH180" s="70"/>
    </row>
    <row r="181" spans="2:19" ht="24.75" customHeight="1">
      <c r="B181" s="271"/>
      <c r="C181" s="38"/>
      <c r="D181" s="560" t="s">
        <v>526</v>
      </c>
      <c r="E181" s="559"/>
      <c r="F181" s="559"/>
      <c r="G181" s="559"/>
      <c r="H181" s="559"/>
      <c r="I181" s="559"/>
      <c r="J181" s="559"/>
      <c r="K181" s="559"/>
      <c r="L181" s="559"/>
      <c r="M181" s="273"/>
      <c r="N181" s="274"/>
      <c r="O181" s="335"/>
      <c r="R181" s="336"/>
      <c r="S181" s="285"/>
    </row>
    <row r="182" spans="2:19" ht="15" customHeight="1">
      <c r="B182" s="271"/>
      <c r="C182" s="38"/>
      <c r="D182" s="457" t="s">
        <v>527</v>
      </c>
      <c r="E182" s="457"/>
      <c r="F182" s="457"/>
      <c r="G182" s="457"/>
      <c r="H182" s="457"/>
      <c r="I182" s="457"/>
      <c r="J182" s="457"/>
      <c r="K182" s="272"/>
      <c r="L182" s="273"/>
      <c r="M182" s="273"/>
      <c r="N182" s="274"/>
      <c r="O182" s="337"/>
      <c r="R182" s="336"/>
      <c r="S182" s="285"/>
    </row>
    <row r="183" spans="2:19" ht="15" customHeight="1">
      <c r="B183" s="271"/>
      <c r="C183" s="38"/>
      <c r="D183" s="457" t="s">
        <v>528</v>
      </c>
      <c r="E183" s="457"/>
      <c r="F183" s="457"/>
      <c r="G183" s="457"/>
      <c r="H183" s="457"/>
      <c r="I183" s="457"/>
      <c r="J183" s="457"/>
      <c r="K183" s="272"/>
      <c r="L183" s="273"/>
      <c r="M183" s="273"/>
      <c r="N183" s="274"/>
      <c r="O183" s="335"/>
      <c r="R183" s="336"/>
      <c r="S183" s="285"/>
    </row>
    <row r="184" spans="2:14" ht="15" customHeight="1">
      <c r="B184" s="271"/>
      <c r="C184" s="38"/>
      <c r="D184" s="457" t="s">
        <v>529</v>
      </c>
      <c r="E184" s="457"/>
      <c r="F184" s="457"/>
      <c r="G184" s="457"/>
      <c r="H184" s="457"/>
      <c r="I184" s="457"/>
      <c r="J184" s="457"/>
      <c r="K184" s="272"/>
      <c r="L184" s="273"/>
      <c r="M184" s="273"/>
      <c r="N184" s="274"/>
    </row>
    <row r="185" spans="2:14" ht="15" customHeight="1">
      <c r="B185" s="271"/>
      <c r="C185" s="38"/>
      <c r="D185" s="457" t="s">
        <v>530</v>
      </c>
      <c r="E185" s="457"/>
      <c r="F185" s="457"/>
      <c r="G185" s="457"/>
      <c r="H185" s="457"/>
      <c r="I185" s="457"/>
      <c r="J185" s="457"/>
      <c r="K185" s="272"/>
      <c r="L185" s="273"/>
      <c r="M185" s="273"/>
      <c r="N185" s="274"/>
    </row>
    <row r="186" spans="2:14" ht="15" customHeight="1">
      <c r="B186" s="271"/>
      <c r="C186" s="341"/>
      <c r="D186" s="457" t="s">
        <v>531</v>
      </c>
      <c r="E186" s="457"/>
      <c r="F186" s="457"/>
      <c r="G186" s="457"/>
      <c r="H186" s="457"/>
      <c r="I186" s="457"/>
      <c r="J186" s="457"/>
      <c r="K186" s="272"/>
      <c r="L186" s="273"/>
      <c r="M186" s="273"/>
      <c r="N186" s="274"/>
    </row>
    <row r="187" spans="2:14" ht="27" customHeight="1">
      <c r="B187" s="271"/>
      <c r="C187" s="38"/>
      <c r="D187" s="560" t="s">
        <v>532</v>
      </c>
      <c r="E187" s="561"/>
      <c r="F187" s="561"/>
      <c r="G187" s="561"/>
      <c r="H187" s="561"/>
      <c r="I187" s="561"/>
      <c r="J187" s="561"/>
      <c r="K187" s="561"/>
      <c r="L187" s="561"/>
      <c r="M187" s="273"/>
      <c r="N187" s="274"/>
    </row>
    <row r="188" spans="2:14" ht="15" customHeight="1">
      <c r="B188" s="271"/>
      <c r="C188" s="38"/>
      <c r="D188" s="3" t="s">
        <v>533</v>
      </c>
      <c r="E188" s="457"/>
      <c r="F188" s="457"/>
      <c r="G188" s="457"/>
      <c r="H188" s="457"/>
      <c r="I188" s="457"/>
      <c r="J188" s="457"/>
      <c r="K188" s="272"/>
      <c r="L188" s="273"/>
      <c r="M188" s="273"/>
      <c r="N188" s="274"/>
    </row>
    <row r="189" spans="2:14" ht="15" customHeight="1">
      <c r="B189" s="271"/>
      <c r="C189" s="38"/>
      <c r="D189" s="3" t="s">
        <v>534</v>
      </c>
      <c r="E189" s="457"/>
      <c r="F189" s="457"/>
      <c r="G189" s="457"/>
      <c r="H189" s="457"/>
      <c r="I189" s="457"/>
      <c r="J189" s="457"/>
      <c r="K189" s="272"/>
      <c r="L189" s="273"/>
      <c r="M189" s="273"/>
      <c r="N189" s="274"/>
    </row>
    <row r="190" spans="2:14" ht="15" customHeight="1">
      <c r="B190" s="271"/>
      <c r="C190" s="38"/>
      <c r="D190" s="3" t="s">
        <v>535</v>
      </c>
      <c r="E190" s="457"/>
      <c r="F190" s="457"/>
      <c r="G190" s="457"/>
      <c r="H190" s="457"/>
      <c r="I190" s="457"/>
      <c r="J190" s="457"/>
      <c r="K190" s="272"/>
      <c r="L190" s="273"/>
      <c r="M190" s="273"/>
      <c r="N190" s="274"/>
    </row>
    <row r="191" spans="2:14" ht="15" customHeight="1">
      <c r="B191" s="271"/>
      <c r="C191" s="38"/>
      <c r="D191" s="3" t="s">
        <v>550</v>
      </c>
      <c r="E191" s="457"/>
      <c r="F191" s="457"/>
      <c r="G191" s="457"/>
      <c r="H191" s="457"/>
      <c r="I191" s="457"/>
      <c r="J191" s="457"/>
      <c r="K191" s="272"/>
      <c r="L191" s="273"/>
      <c r="M191" s="273"/>
      <c r="N191" s="274"/>
    </row>
    <row r="192" spans="2:14" ht="15" customHeight="1">
      <c r="B192" s="271"/>
      <c r="C192" s="38"/>
      <c r="D192" s="3" t="s">
        <v>551</v>
      </c>
      <c r="E192" s="457"/>
      <c r="F192" s="457"/>
      <c r="G192" s="457"/>
      <c r="H192" s="457"/>
      <c r="I192" s="457"/>
      <c r="J192" s="457"/>
      <c r="K192" s="272"/>
      <c r="L192" s="273"/>
      <c r="M192" s="273"/>
      <c r="N192" s="274"/>
    </row>
    <row r="193" spans="2:14" ht="15" customHeight="1">
      <c r="B193" s="271"/>
      <c r="C193" s="38"/>
      <c r="D193" s="3" t="s">
        <v>552</v>
      </c>
      <c r="E193" s="457"/>
      <c r="F193" s="457"/>
      <c r="G193" s="457"/>
      <c r="H193" s="457"/>
      <c r="I193" s="457"/>
      <c r="J193" s="457"/>
      <c r="K193" s="272"/>
      <c r="L193" s="273"/>
      <c r="M193" s="273"/>
      <c r="N193" s="274"/>
    </row>
    <row r="194" spans="2:14" ht="26.25" customHeight="1">
      <c r="B194" s="271"/>
      <c r="C194" s="38"/>
      <c r="D194" s="558" t="s">
        <v>553</v>
      </c>
      <c r="E194" s="559"/>
      <c r="F194" s="559"/>
      <c r="G194" s="559"/>
      <c r="H194" s="559"/>
      <c r="I194" s="559"/>
      <c r="J194" s="559"/>
      <c r="K194" s="559"/>
      <c r="L194" s="559"/>
      <c r="M194" s="559"/>
      <c r="N194" s="274"/>
    </row>
    <row r="195" spans="2:14" ht="15" customHeight="1">
      <c r="B195" s="271"/>
      <c r="C195" s="38"/>
      <c r="D195" s="3" t="s">
        <v>554</v>
      </c>
      <c r="E195" s="457"/>
      <c r="F195" s="457"/>
      <c r="G195" s="457"/>
      <c r="H195" s="457"/>
      <c r="I195" s="457"/>
      <c r="J195" s="457"/>
      <c r="K195" s="272"/>
      <c r="L195" s="273"/>
      <c r="M195" s="273"/>
      <c r="N195" s="274"/>
    </row>
    <row r="196" spans="2:14" ht="15" customHeight="1" thickBot="1">
      <c r="B196" s="330"/>
      <c r="C196" s="36"/>
      <c r="D196" s="34"/>
      <c r="E196" s="35"/>
      <c r="F196" s="35"/>
      <c r="G196" s="35"/>
      <c r="H196" s="35"/>
      <c r="I196" s="35"/>
      <c r="J196" s="35"/>
      <c r="K196" s="331"/>
      <c r="L196" s="332"/>
      <c r="M196" s="332"/>
      <c r="N196" s="333"/>
    </row>
  </sheetData>
  <sheetProtection password="BDDB" sheet="1" objects="1" scenarios="1" selectLockedCells="1"/>
  <mergeCells count="160">
    <mergeCell ref="D2:L2"/>
    <mergeCell ref="D11:E12"/>
    <mergeCell ref="F11:F12"/>
    <mergeCell ref="G11:G12"/>
    <mergeCell ref="H11:H12"/>
    <mergeCell ref="I11:I12"/>
    <mergeCell ref="J11:J12"/>
    <mergeCell ref="K11:K12"/>
    <mergeCell ref="L11:L12"/>
    <mergeCell ref="R180:S180"/>
    <mergeCell ref="D165:E165"/>
    <mergeCell ref="D166:E166"/>
    <mergeCell ref="D159:E159"/>
    <mergeCell ref="D160:E160"/>
    <mergeCell ref="D161:E161"/>
    <mergeCell ref="D163:E163"/>
    <mergeCell ref="D181:L181"/>
    <mergeCell ref="D173:E173"/>
    <mergeCell ref="D174:E174"/>
    <mergeCell ref="D175:E175"/>
    <mergeCell ref="D176:E176"/>
    <mergeCell ref="D167:E167"/>
    <mergeCell ref="D168:E168"/>
    <mergeCell ref="D169:E169"/>
    <mergeCell ref="D170:E170"/>
    <mergeCell ref="D172:E172"/>
    <mergeCell ref="D156:E156"/>
    <mergeCell ref="D157:E157"/>
    <mergeCell ref="D158:E158"/>
    <mergeCell ref="D147:E147"/>
    <mergeCell ref="D149:E149"/>
    <mergeCell ref="D151:E151"/>
    <mergeCell ref="D152:E152"/>
    <mergeCell ref="D153:E153"/>
    <mergeCell ref="D194:M194"/>
    <mergeCell ref="D141:E141"/>
    <mergeCell ref="D142:E142"/>
    <mergeCell ref="D143:E143"/>
    <mergeCell ref="D144:E144"/>
    <mergeCell ref="D145:E145"/>
    <mergeCell ref="D146:E146"/>
    <mergeCell ref="D187:L187"/>
    <mergeCell ref="D154:E154"/>
    <mergeCell ref="D155:E155"/>
    <mergeCell ref="D135:E135"/>
    <mergeCell ref="D136:E136"/>
    <mergeCell ref="D137:E137"/>
    <mergeCell ref="D138:E138"/>
    <mergeCell ref="D139:E139"/>
    <mergeCell ref="D140:E140"/>
    <mergeCell ref="D130:E130"/>
    <mergeCell ref="D131:E131"/>
    <mergeCell ref="D132:E132"/>
    <mergeCell ref="D133:E133"/>
    <mergeCell ref="D134:E134"/>
    <mergeCell ref="D8:L8"/>
    <mergeCell ref="D123:E123"/>
    <mergeCell ref="D124:E124"/>
    <mergeCell ref="D125:E125"/>
    <mergeCell ref="D126:E126"/>
    <mergeCell ref="D128:E128"/>
    <mergeCell ref="D117:E117"/>
    <mergeCell ref="D119:E119"/>
    <mergeCell ref="D121:E121"/>
    <mergeCell ref="D122:E122"/>
    <mergeCell ref="D110:E110"/>
    <mergeCell ref="D111:E111"/>
    <mergeCell ref="D112:E112"/>
    <mergeCell ref="D113:E113"/>
    <mergeCell ref="D114:E114"/>
    <mergeCell ref="D115:E115"/>
    <mergeCell ref="D104:E104"/>
    <mergeCell ref="D105:E105"/>
    <mergeCell ref="D106:E106"/>
    <mergeCell ref="D108:E108"/>
    <mergeCell ref="D98:E98"/>
    <mergeCell ref="D99:E99"/>
    <mergeCell ref="D100:E100"/>
    <mergeCell ref="D101:E101"/>
    <mergeCell ref="D102:E102"/>
    <mergeCell ref="D103:E103"/>
    <mergeCell ref="D92:E92"/>
    <mergeCell ref="D94:E94"/>
    <mergeCell ref="D96:E96"/>
    <mergeCell ref="D86:E86"/>
    <mergeCell ref="D88:E88"/>
    <mergeCell ref="D89:E89"/>
    <mergeCell ref="D90:E90"/>
    <mergeCell ref="D91:E91"/>
    <mergeCell ref="D80:E80"/>
    <mergeCell ref="D81:E81"/>
    <mergeCell ref="D82:E82"/>
    <mergeCell ref="D84:E84"/>
    <mergeCell ref="D74:E74"/>
    <mergeCell ref="D75:E75"/>
    <mergeCell ref="D76:E76"/>
    <mergeCell ref="D77:E77"/>
    <mergeCell ref="D78:E78"/>
    <mergeCell ref="D79:E79"/>
    <mergeCell ref="D68:E68"/>
    <mergeCell ref="D69:E69"/>
    <mergeCell ref="D71:E71"/>
    <mergeCell ref="D73:E73"/>
    <mergeCell ref="D63:E63"/>
    <mergeCell ref="D65:E65"/>
    <mergeCell ref="D66:E66"/>
    <mergeCell ref="D67:E67"/>
    <mergeCell ref="D58:E58"/>
    <mergeCell ref="D59:E59"/>
    <mergeCell ref="D60:E60"/>
    <mergeCell ref="D61:E61"/>
    <mergeCell ref="D50:E50"/>
    <mergeCell ref="D51:E51"/>
    <mergeCell ref="D52:E52"/>
    <mergeCell ref="D53:E53"/>
    <mergeCell ref="D55:E56"/>
    <mergeCell ref="D45:E45"/>
    <mergeCell ref="D46:E46"/>
    <mergeCell ref="D47:E47"/>
    <mergeCell ref="D48:E48"/>
    <mergeCell ref="D49:E49"/>
    <mergeCell ref="D57:E57"/>
    <mergeCell ref="D39:E39"/>
    <mergeCell ref="D40:E40"/>
    <mergeCell ref="D41:E41"/>
    <mergeCell ref="D42:E42"/>
    <mergeCell ref="D43:E43"/>
    <mergeCell ref="D44:E44"/>
    <mergeCell ref="D33:E33"/>
    <mergeCell ref="D34:E34"/>
    <mergeCell ref="D35:E35"/>
    <mergeCell ref="D36:E36"/>
    <mergeCell ref="D37:E37"/>
    <mergeCell ref="D38:E38"/>
    <mergeCell ref="D27:E27"/>
    <mergeCell ref="D28:E28"/>
    <mergeCell ref="D29:E29"/>
    <mergeCell ref="D30:E30"/>
    <mergeCell ref="D31:E31"/>
    <mergeCell ref="D32:E32"/>
    <mergeCell ref="D25:E25"/>
    <mergeCell ref="G32:K32"/>
    <mergeCell ref="D16:E16"/>
    <mergeCell ref="D17:E17"/>
    <mergeCell ref="D18:E18"/>
    <mergeCell ref="D19:E19"/>
    <mergeCell ref="D20:E20"/>
    <mergeCell ref="D21:E21"/>
    <mergeCell ref="D22:E22"/>
    <mergeCell ref="D26:E26"/>
    <mergeCell ref="G18:L18"/>
    <mergeCell ref="G23:L23"/>
    <mergeCell ref="G98:K98"/>
    <mergeCell ref="G110:K110"/>
    <mergeCell ref="G130:L130"/>
    <mergeCell ref="D13:E13"/>
    <mergeCell ref="D14:E14"/>
    <mergeCell ref="D15:E15"/>
    <mergeCell ref="D23:E23"/>
    <mergeCell ref="D24:E24"/>
  </mergeCells>
  <conditionalFormatting sqref="F87:K87">
    <cfRule type="cellIs" priority="2" dxfId="49" operator="equal" stopIfTrue="1">
      <formula>"ERROR"</formula>
    </cfRule>
    <cfRule type="cellIs" priority="4" dxfId="44" operator="equal" stopIfTrue="1">
      <formula>"ERROR"</formula>
    </cfRule>
  </conditionalFormatting>
  <conditionalFormatting sqref="F97:K97">
    <cfRule type="cellIs" priority="3" dxfId="49" operator="equal" stopIfTrue="1">
      <formula>"ERROR"</formula>
    </cfRule>
  </conditionalFormatting>
  <conditionalFormatting sqref="F176:K176">
    <cfRule type="cellIs" priority="1" dxfId="48"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7">
      <selection activeCell="K37" sqref="K37"/>
    </sheetView>
  </sheetViews>
  <sheetFormatPr defaultColWidth="9.140625" defaultRowHeight="15"/>
  <cols>
    <col min="1" max="2" width="9.140625" style="386" customWidth="1"/>
    <col min="3" max="3" width="33.00390625" style="386" customWidth="1"/>
    <col min="4" max="4" width="15.8515625" style="386" customWidth="1"/>
    <col min="5" max="5" width="16.28125" style="386" customWidth="1"/>
    <col min="6" max="6" width="16.00390625" style="386" customWidth="1"/>
    <col min="7" max="7" width="17.140625" style="386" customWidth="1"/>
    <col min="8" max="8" width="4.57421875" style="386" customWidth="1"/>
    <col min="9" max="9" width="20.00390625" style="386" customWidth="1"/>
    <col min="10" max="10" width="10.57421875" style="386" customWidth="1"/>
    <col min="11" max="11" width="10.140625" style="386" customWidth="1"/>
    <col min="12" max="13" width="9.140625" style="386" customWidth="1"/>
    <col min="14" max="14" width="12.00390625" style="386" bestFit="1" customWidth="1"/>
    <col min="15" max="16384" width="9.140625" style="386" customWidth="1"/>
  </cols>
  <sheetData>
    <row r="1" ht="12.75"/>
    <row r="2" spans="2:10" ht="12.75">
      <c r="B2" s="389" t="s">
        <v>199</v>
      </c>
      <c r="C2" s="390" t="s">
        <v>200</v>
      </c>
      <c r="D2" s="391"/>
      <c r="E2" s="391"/>
      <c r="F2" s="391"/>
      <c r="G2" s="392"/>
      <c r="H2" s="392"/>
      <c r="I2" s="392"/>
      <c r="J2" s="393"/>
    </row>
    <row r="3" spans="2:10" ht="12.75">
      <c r="B3" s="394"/>
      <c r="C3" s="395" t="s">
        <v>201</v>
      </c>
      <c r="D3" s="396"/>
      <c r="E3" s="396"/>
      <c r="F3" s="396"/>
      <c r="G3" s="397"/>
      <c r="H3" s="397"/>
      <c r="I3" s="397"/>
      <c r="J3" s="398"/>
    </row>
    <row r="4" spans="2:10" ht="12.75">
      <c r="B4" s="394"/>
      <c r="C4" s="395" t="s">
        <v>202</v>
      </c>
      <c r="D4" s="396"/>
      <c r="E4" s="396"/>
      <c r="F4" s="396"/>
      <c r="G4" s="397"/>
      <c r="H4" s="397"/>
      <c r="I4" s="397"/>
      <c r="J4" s="398"/>
    </row>
    <row r="5" spans="2:10" ht="12.75">
      <c r="B5" s="394"/>
      <c r="C5" s="395" t="s">
        <v>203</v>
      </c>
      <c r="D5" s="396"/>
      <c r="E5" s="396"/>
      <c r="F5" s="396"/>
      <c r="G5" s="397"/>
      <c r="H5" s="397"/>
      <c r="I5" s="397"/>
      <c r="J5" s="398"/>
    </row>
    <row r="6" spans="2:10" ht="12.75">
      <c r="B6" s="394"/>
      <c r="C6" s="395" t="s">
        <v>204</v>
      </c>
      <c r="D6" s="396"/>
      <c r="E6" s="396"/>
      <c r="F6" s="396"/>
      <c r="G6" s="397"/>
      <c r="H6" s="397"/>
      <c r="I6" s="397"/>
      <c r="J6" s="398"/>
    </row>
    <row r="7" spans="2:10" ht="12.75">
      <c r="B7" s="394"/>
      <c r="C7" s="395" t="s">
        <v>205</v>
      </c>
      <c r="D7" s="396"/>
      <c r="E7" s="396"/>
      <c r="F7" s="396"/>
      <c r="G7" s="397"/>
      <c r="H7" s="397"/>
      <c r="I7" s="397"/>
      <c r="J7" s="398"/>
    </row>
    <row r="8" spans="2:10" ht="12.75">
      <c r="B8" s="394"/>
      <c r="C8" s="395" t="s">
        <v>206</v>
      </c>
      <c r="D8" s="396"/>
      <c r="E8" s="396"/>
      <c r="F8" s="396"/>
      <c r="G8" s="397"/>
      <c r="H8" s="397"/>
      <c r="I8" s="397"/>
      <c r="J8" s="398"/>
    </row>
    <row r="9" spans="2:10" ht="12.75">
      <c r="B9" s="399"/>
      <c r="C9" s="400" t="s">
        <v>207</v>
      </c>
      <c r="D9" s="401"/>
      <c r="E9" s="401"/>
      <c r="F9" s="401"/>
      <c r="G9" s="402"/>
      <c r="H9" s="402"/>
      <c r="I9" s="402"/>
      <c r="J9" s="403"/>
    </row>
    <row r="10" ht="13.5" thickBot="1"/>
    <row r="11" spans="2:10" ht="53.25" customHeight="1">
      <c r="B11" s="583" t="s">
        <v>571</v>
      </c>
      <c r="C11" s="584"/>
      <c r="D11" s="584"/>
      <c r="E11" s="584"/>
      <c r="F11" s="584"/>
      <c r="G11" s="584"/>
      <c r="H11" s="584"/>
      <c r="I11" s="584"/>
      <c r="J11" s="585"/>
    </row>
    <row r="12" spans="2:10" ht="16.5" customHeight="1" thickBot="1">
      <c r="B12" s="586" t="s">
        <v>570</v>
      </c>
      <c r="C12" s="587"/>
      <c r="D12" s="587"/>
      <c r="E12" s="587"/>
      <c r="F12" s="587"/>
      <c r="G12" s="587"/>
      <c r="H12" s="587"/>
      <c r="I12" s="587"/>
      <c r="J12" s="588"/>
    </row>
    <row r="13" spans="2:10" ht="14.25" customHeight="1">
      <c r="B13" s="423"/>
      <c r="C13" s="424"/>
      <c r="D13" s="424"/>
      <c r="E13" s="424"/>
      <c r="F13" s="424"/>
      <c r="G13" s="424"/>
      <c r="H13" s="424"/>
      <c r="I13" s="424"/>
      <c r="J13" s="424"/>
    </row>
    <row r="14" spans="3:10" ht="12.75">
      <c r="C14" s="572" t="s">
        <v>198</v>
      </c>
      <c r="D14" s="573"/>
      <c r="E14" s="433"/>
      <c r="F14" s="433"/>
      <c r="H14" s="572"/>
      <c r="I14" s="572"/>
      <c r="J14" s="572"/>
    </row>
    <row r="15" spans="4:10" ht="12.75">
      <c r="D15" s="384"/>
      <c r="E15" s="433"/>
      <c r="F15" s="433"/>
      <c r="H15" s="445"/>
      <c r="I15" s="445"/>
      <c r="J15" s="445"/>
    </row>
    <row r="16" spans="2:10" s="440" customFormat="1" ht="12.75">
      <c r="B16" s="449"/>
      <c r="C16" s="450" t="s">
        <v>197</v>
      </c>
      <c r="D16" s="405" t="s">
        <v>506</v>
      </c>
      <c r="E16" s="435" t="s">
        <v>510</v>
      </c>
      <c r="F16" s="435" t="s">
        <v>507</v>
      </c>
      <c r="G16" s="440" t="s">
        <v>511</v>
      </c>
      <c r="H16" s="451"/>
      <c r="I16" s="452"/>
      <c r="J16" s="446"/>
    </row>
    <row r="17" spans="2:11" ht="12.75">
      <c r="B17" s="387"/>
      <c r="C17" s="388" t="s">
        <v>208</v>
      </c>
      <c r="D17" s="385"/>
      <c r="E17" s="437"/>
      <c r="F17" s="439"/>
      <c r="G17" s="438"/>
      <c r="H17" s="445"/>
      <c r="I17" s="579" t="s">
        <v>569</v>
      </c>
      <c r="J17" s="406" t="s">
        <v>504</v>
      </c>
      <c r="K17" s="407" t="s">
        <v>505</v>
      </c>
    </row>
    <row r="18" spans="3:11" ht="12.75">
      <c r="C18" s="441" t="s">
        <v>209</v>
      </c>
      <c r="D18" s="444">
        <v>0.0661</v>
      </c>
      <c r="E18" s="436">
        <f aca="true" t="shared" si="0" ref="E18:E49">(D18*$J$19)+$J$18</f>
        <v>5789.265</v>
      </c>
      <c r="F18" s="444">
        <v>0.0661</v>
      </c>
      <c r="G18" s="436">
        <f>(F18*$K$19)+$K$18</f>
        <v>5945.9175</v>
      </c>
      <c r="I18" s="580" t="s">
        <v>566</v>
      </c>
      <c r="J18" s="575">
        <v>5548</v>
      </c>
      <c r="K18" s="577">
        <v>5703</v>
      </c>
    </row>
    <row r="19" spans="3:11" ht="12.75">
      <c r="C19" s="441" t="s">
        <v>210</v>
      </c>
      <c r="D19" s="444">
        <v>0.2018</v>
      </c>
      <c r="E19" s="436">
        <f t="shared" si="0"/>
        <v>6284.57</v>
      </c>
      <c r="F19" s="444">
        <v>0.1969</v>
      </c>
      <c r="G19" s="436">
        <f aca="true" t="shared" si="1" ref="G19:G82">(F19*$K$19)+$K$18</f>
        <v>6426.6075</v>
      </c>
      <c r="I19" s="581" t="s">
        <v>565</v>
      </c>
      <c r="J19" s="447">
        <v>3650</v>
      </c>
      <c r="K19" s="448">
        <v>3675</v>
      </c>
    </row>
    <row r="20" spans="3:12" ht="12.75">
      <c r="C20" s="441" t="s">
        <v>211</v>
      </c>
      <c r="D20" s="444">
        <v>0.419</v>
      </c>
      <c r="E20" s="436">
        <f t="shared" si="0"/>
        <v>7077.35</v>
      </c>
      <c r="F20" s="444">
        <v>0.394</v>
      </c>
      <c r="G20" s="436">
        <f t="shared" si="1"/>
        <v>7150.95</v>
      </c>
      <c r="I20" s="581" t="s">
        <v>567</v>
      </c>
      <c r="J20" s="447">
        <v>128</v>
      </c>
      <c r="K20" s="448">
        <v>128</v>
      </c>
      <c r="L20" s="386" t="s">
        <v>573</v>
      </c>
    </row>
    <row r="21" spans="3:12" ht="12.75">
      <c r="C21" s="441" t="s">
        <v>212</v>
      </c>
      <c r="D21" s="444">
        <v>0.1184</v>
      </c>
      <c r="E21" s="436">
        <f t="shared" si="0"/>
        <v>5980.16</v>
      </c>
      <c r="F21" s="444">
        <v>0.1184</v>
      </c>
      <c r="G21" s="436">
        <f t="shared" si="1"/>
        <v>6138.12</v>
      </c>
      <c r="I21" s="581" t="s">
        <v>568</v>
      </c>
      <c r="J21" s="447">
        <v>2300</v>
      </c>
      <c r="K21" s="448">
        <v>2300</v>
      </c>
      <c r="L21" s="386" t="s">
        <v>574</v>
      </c>
    </row>
    <row r="22" spans="3:11" ht="12.75">
      <c r="C22" s="441" t="s">
        <v>213</v>
      </c>
      <c r="D22" s="444">
        <v>0.1792</v>
      </c>
      <c r="E22" s="436">
        <f t="shared" si="0"/>
        <v>6202.08</v>
      </c>
      <c r="F22" s="444">
        <v>0.1792</v>
      </c>
      <c r="G22" s="436">
        <f t="shared" si="1"/>
        <v>6361.5599999999995</v>
      </c>
      <c r="I22" s="582" t="s">
        <v>192</v>
      </c>
      <c r="J22" s="576">
        <v>6750</v>
      </c>
      <c r="K22" s="578">
        <v>6750</v>
      </c>
    </row>
    <row r="23" spans="3:8" ht="12.75">
      <c r="C23" s="441" t="s">
        <v>214</v>
      </c>
      <c r="D23" s="444">
        <v>0.0637</v>
      </c>
      <c r="E23" s="436">
        <f t="shared" si="0"/>
        <v>5780.505</v>
      </c>
      <c r="F23" s="444">
        <v>0.0637</v>
      </c>
      <c r="G23" s="436">
        <f t="shared" si="1"/>
        <v>5937.0975</v>
      </c>
      <c r="H23" s="408"/>
    </row>
    <row r="24" spans="3:14" ht="12.75">
      <c r="C24" s="441" t="s">
        <v>215</v>
      </c>
      <c r="D24" s="444">
        <v>0.0578</v>
      </c>
      <c r="E24" s="436">
        <f t="shared" si="0"/>
        <v>5758.97</v>
      </c>
      <c r="F24" s="444">
        <v>0.0578</v>
      </c>
      <c r="G24" s="436">
        <f t="shared" si="1"/>
        <v>5915.415</v>
      </c>
      <c r="I24" s="386" t="s">
        <v>572</v>
      </c>
      <c r="N24" s="434"/>
    </row>
    <row r="25" spans="3:14" ht="12.75">
      <c r="C25" s="441" t="s">
        <v>216</v>
      </c>
      <c r="D25" s="444">
        <v>0.1339</v>
      </c>
      <c r="E25" s="436">
        <f t="shared" si="0"/>
        <v>6036.735</v>
      </c>
      <c r="F25" s="444">
        <v>0.1339</v>
      </c>
      <c r="G25" s="436">
        <f t="shared" si="1"/>
        <v>6195.0825</v>
      </c>
      <c r="N25" s="434"/>
    </row>
    <row r="26" spans="3:10" ht="12.75">
      <c r="C26" s="441" t="s">
        <v>217</v>
      </c>
      <c r="D26" s="444">
        <v>0.0782</v>
      </c>
      <c r="E26" s="436">
        <f t="shared" si="0"/>
        <v>5833.43</v>
      </c>
      <c r="F26" s="444">
        <v>0.0782</v>
      </c>
      <c r="G26" s="436">
        <f t="shared" si="1"/>
        <v>5990.385</v>
      </c>
      <c r="J26" s="434"/>
    </row>
    <row r="27" spans="3:7" ht="12.75">
      <c r="C27" s="441" t="s">
        <v>218</v>
      </c>
      <c r="D27" s="444">
        <v>0.0974</v>
      </c>
      <c r="E27" s="436">
        <f t="shared" si="0"/>
        <v>5903.51</v>
      </c>
      <c r="F27" s="444">
        <v>0.0974</v>
      </c>
      <c r="G27" s="436">
        <f t="shared" si="1"/>
        <v>6060.945</v>
      </c>
    </row>
    <row r="28" spans="3:7" ht="12.75">
      <c r="C28" s="441" t="s">
        <v>219</v>
      </c>
      <c r="D28" s="444">
        <v>0.291</v>
      </c>
      <c r="E28" s="436">
        <f t="shared" si="0"/>
        <v>6610.15</v>
      </c>
      <c r="F28" s="444">
        <v>0.291</v>
      </c>
      <c r="G28" s="436">
        <f t="shared" si="1"/>
        <v>6772.425</v>
      </c>
    </row>
    <row r="29" spans="3:7" ht="12.75">
      <c r="C29" s="441" t="s">
        <v>220</v>
      </c>
      <c r="D29" s="444">
        <v>0.176</v>
      </c>
      <c r="E29" s="436">
        <f t="shared" si="0"/>
        <v>6190.4</v>
      </c>
      <c r="F29" s="444">
        <v>0.151</v>
      </c>
      <c r="G29" s="436">
        <f t="shared" si="1"/>
        <v>6257.925</v>
      </c>
    </row>
    <row r="30" spans="3:7" ht="12.75">
      <c r="C30" s="441" t="s">
        <v>221</v>
      </c>
      <c r="D30" s="444">
        <v>0.2549</v>
      </c>
      <c r="E30" s="436">
        <f t="shared" si="0"/>
        <v>6478.385</v>
      </c>
      <c r="F30" s="444">
        <v>0.2388</v>
      </c>
      <c r="G30" s="436">
        <f t="shared" si="1"/>
        <v>6580.59</v>
      </c>
    </row>
    <row r="31" spans="3:7" ht="12.75">
      <c r="C31" s="441" t="s">
        <v>222</v>
      </c>
      <c r="D31" s="444">
        <v>0.1593</v>
      </c>
      <c r="E31" s="436">
        <f t="shared" si="0"/>
        <v>6129.445</v>
      </c>
      <c r="F31" s="444">
        <v>0.1593</v>
      </c>
      <c r="G31" s="436">
        <f t="shared" si="1"/>
        <v>6288.4275</v>
      </c>
    </row>
    <row r="32" spans="3:7" ht="12.75">
      <c r="C32" s="441" t="s">
        <v>223</v>
      </c>
      <c r="D32" s="444">
        <v>0.1775</v>
      </c>
      <c r="E32" s="436">
        <f t="shared" si="0"/>
        <v>6195.875</v>
      </c>
      <c r="F32" s="444">
        <v>0.1775</v>
      </c>
      <c r="G32" s="436">
        <f t="shared" si="1"/>
        <v>6355.3125</v>
      </c>
    </row>
    <row r="33" spans="3:7" ht="12.75">
      <c r="C33" s="441" t="s">
        <v>224</v>
      </c>
      <c r="D33" s="444">
        <v>0.0825</v>
      </c>
      <c r="E33" s="436">
        <f t="shared" si="0"/>
        <v>5849.125</v>
      </c>
      <c r="F33" s="444">
        <v>0.0745</v>
      </c>
      <c r="G33" s="436">
        <f t="shared" si="1"/>
        <v>5976.7875</v>
      </c>
    </row>
    <row r="34" spans="3:7" ht="12.75">
      <c r="C34" s="441" t="s">
        <v>225</v>
      </c>
      <c r="D34" s="444">
        <v>0.1626</v>
      </c>
      <c r="E34" s="436">
        <f t="shared" si="0"/>
        <v>6141.49</v>
      </c>
      <c r="F34" s="444">
        <v>0.1452</v>
      </c>
      <c r="G34" s="436">
        <f t="shared" si="1"/>
        <v>6236.61</v>
      </c>
    </row>
    <row r="35" spans="3:7" ht="12.75">
      <c r="C35" s="441" t="s">
        <v>226</v>
      </c>
      <c r="D35" s="444">
        <v>0.0537</v>
      </c>
      <c r="E35" s="436">
        <f t="shared" si="0"/>
        <v>5744.005</v>
      </c>
      <c r="F35" s="444">
        <v>0.0537</v>
      </c>
      <c r="G35" s="436">
        <f t="shared" si="1"/>
        <v>5900.3475</v>
      </c>
    </row>
    <row r="36" spans="3:7" ht="12.75">
      <c r="C36" s="441" t="s">
        <v>227</v>
      </c>
      <c r="D36" s="444">
        <v>0.1286</v>
      </c>
      <c r="E36" s="436">
        <f t="shared" si="0"/>
        <v>6017.39</v>
      </c>
      <c r="F36" s="444">
        <v>0.1286</v>
      </c>
      <c r="G36" s="436">
        <f t="shared" si="1"/>
        <v>6175.605</v>
      </c>
    </row>
    <row r="37" spans="3:7" ht="12.75">
      <c r="C37" s="441" t="s">
        <v>228</v>
      </c>
      <c r="D37" s="444">
        <v>0.1752</v>
      </c>
      <c r="E37" s="436">
        <f t="shared" si="0"/>
        <v>6187.48</v>
      </c>
      <c r="F37" s="444">
        <v>0.1552</v>
      </c>
      <c r="G37" s="436">
        <f t="shared" si="1"/>
        <v>6273.36</v>
      </c>
    </row>
    <row r="38" spans="3:7" ht="12.75">
      <c r="C38" s="442" t="s">
        <v>229</v>
      </c>
      <c r="D38" s="444">
        <v>0.3813</v>
      </c>
      <c r="E38" s="436">
        <f t="shared" si="0"/>
        <v>6939.745</v>
      </c>
      <c r="F38" s="444">
        <v>0.3813</v>
      </c>
      <c r="G38" s="436">
        <f t="shared" si="1"/>
        <v>7104.2775</v>
      </c>
    </row>
    <row r="39" spans="3:7" ht="12.75">
      <c r="C39" s="441" t="s">
        <v>230</v>
      </c>
      <c r="D39" s="444">
        <v>0.0236</v>
      </c>
      <c r="E39" s="436">
        <f t="shared" si="0"/>
        <v>5634.14</v>
      </c>
      <c r="F39" s="444">
        <v>0.0236</v>
      </c>
      <c r="G39" s="436">
        <f t="shared" si="1"/>
        <v>5789.73</v>
      </c>
    </row>
    <row r="40" spans="3:7" ht="12.75">
      <c r="C40" s="441" t="s">
        <v>231</v>
      </c>
      <c r="D40" s="444">
        <v>0.1</v>
      </c>
      <c r="E40" s="436">
        <f t="shared" si="0"/>
        <v>5913</v>
      </c>
      <c r="F40" s="444">
        <v>0.0973</v>
      </c>
      <c r="G40" s="436">
        <f t="shared" si="1"/>
        <v>6060.5775</v>
      </c>
    </row>
    <row r="41" spans="3:7" ht="12.75">
      <c r="C41" s="441" t="s">
        <v>232</v>
      </c>
      <c r="D41" s="444">
        <v>0.1404</v>
      </c>
      <c r="E41" s="436">
        <f t="shared" si="0"/>
        <v>6060.46</v>
      </c>
      <c r="F41" s="444">
        <v>0.1404</v>
      </c>
      <c r="G41" s="436">
        <f t="shared" si="1"/>
        <v>6218.97</v>
      </c>
    </row>
    <row r="42" spans="3:7" ht="12.75">
      <c r="C42" s="441" t="s">
        <v>233</v>
      </c>
      <c r="D42" s="444">
        <v>0.0564</v>
      </c>
      <c r="E42" s="436">
        <f t="shared" si="0"/>
        <v>5753.86</v>
      </c>
      <c r="F42" s="444">
        <v>0.0564</v>
      </c>
      <c r="G42" s="436">
        <f t="shared" si="1"/>
        <v>5910.27</v>
      </c>
    </row>
    <row r="43" spans="3:7" ht="12.75">
      <c r="C43" s="441" t="s">
        <v>234</v>
      </c>
      <c r="D43" s="444">
        <v>0.135</v>
      </c>
      <c r="E43" s="436">
        <f t="shared" si="0"/>
        <v>6040.75</v>
      </c>
      <c r="F43" s="444">
        <v>0.1337</v>
      </c>
      <c r="G43" s="436">
        <f t="shared" si="1"/>
        <v>6194.3475</v>
      </c>
    </row>
    <row r="44" spans="3:7" ht="12.75">
      <c r="C44" s="441" t="s">
        <v>235</v>
      </c>
      <c r="D44" s="444">
        <v>0.1091</v>
      </c>
      <c r="E44" s="436">
        <f t="shared" si="0"/>
        <v>5946.215</v>
      </c>
      <c r="F44" s="444">
        <v>0.1091</v>
      </c>
      <c r="G44" s="436">
        <f t="shared" si="1"/>
        <v>6103.9425</v>
      </c>
    </row>
    <row r="45" spans="3:7" ht="12.75">
      <c r="C45" s="441" t="s">
        <v>236</v>
      </c>
      <c r="D45" s="444">
        <v>0.111</v>
      </c>
      <c r="E45" s="436">
        <f t="shared" si="0"/>
        <v>5953.15</v>
      </c>
      <c r="F45" s="444">
        <v>0.1086</v>
      </c>
      <c r="G45" s="436">
        <f t="shared" si="1"/>
        <v>6102.105</v>
      </c>
    </row>
    <row r="46" spans="3:7" ht="12.75">
      <c r="C46" s="441" t="s">
        <v>237</v>
      </c>
      <c r="D46" s="444">
        <v>0.2061</v>
      </c>
      <c r="E46" s="436">
        <f t="shared" si="0"/>
        <v>6300.265</v>
      </c>
      <c r="F46" s="444">
        <v>0.1967</v>
      </c>
      <c r="G46" s="436">
        <f t="shared" si="1"/>
        <v>6425.8725</v>
      </c>
    </row>
    <row r="47" spans="3:7" ht="12.75">
      <c r="C47" s="441" t="s">
        <v>238</v>
      </c>
      <c r="D47" s="444">
        <v>0.2124</v>
      </c>
      <c r="E47" s="436">
        <f t="shared" si="0"/>
        <v>6323.26</v>
      </c>
      <c r="F47" s="444">
        <v>0.204</v>
      </c>
      <c r="G47" s="436">
        <f t="shared" si="1"/>
        <v>6452.7</v>
      </c>
    </row>
    <row r="48" spans="3:7" ht="12.75">
      <c r="C48" s="441" t="s">
        <v>239</v>
      </c>
      <c r="D48" s="444">
        <v>0.1489</v>
      </c>
      <c r="E48" s="436">
        <f t="shared" si="0"/>
        <v>6091.485</v>
      </c>
      <c r="F48" s="444">
        <v>0.1239</v>
      </c>
      <c r="G48" s="436">
        <f t="shared" si="1"/>
        <v>6158.3325</v>
      </c>
    </row>
    <row r="49" spans="3:7" ht="12.75">
      <c r="C49" s="441" t="s">
        <v>240</v>
      </c>
      <c r="D49" s="444">
        <v>0.1502</v>
      </c>
      <c r="E49" s="436">
        <f t="shared" si="0"/>
        <v>6096.23</v>
      </c>
      <c r="F49" s="444">
        <v>0.1502</v>
      </c>
      <c r="G49" s="436">
        <f t="shared" si="1"/>
        <v>6254.985</v>
      </c>
    </row>
    <row r="50" spans="3:7" ht="12.75">
      <c r="C50" s="441" t="s">
        <v>241</v>
      </c>
      <c r="D50" s="444">
        <v>0.2184</v>
      </c>
      <c r="E50" s="436">
        <f aca="true" t="shared" si="2" ref="E50:E80">(D50*$J$19)+$J$18</f>
        <v>6345.16</v>
      </c>
      <c r="F50" s="444">
        <v>0.2104</v>
      </c>
      <c r="G50" s="436">
        <f t="shared" si="1"/>
        <v>6476.22</v>
      </c>
    </row>
    <row r="51" spans="3:7" ht="12.75">
      <c r="C51" s="441" t="s">
        <v>242</v>
      </c>
      <c r="D51" s="444">
        <v>0.2331</v>
      </c>
      <c r="E51" s="436">
        <f t="shared" si="2"/>
        <v>6398.8150000000005</v>
      </c>
      <c r="F51" s="444">
        <v>0.2081</v>
      </c>
      <c r="G51" s="436">
        <f t="shared" si="1"/>
        <v>6467.7675</v>
      </c>
    </row>
    <row r="52" spans="3:7" ht="12.75">
      <c r="C52" s="441" t="s">
        <v>243</v>
      </c>
      <c r="D52" s="444">
        <v>0.146</v>
      </c>
      <c r="E52" s="436">
        <f t="shared" si="2"/>
        <v>6080.9</v>
      </c>
      <c r="F52" s="444">
        <v>0.1237</v>
      </c>
      <c r="G52" s="436">
        <f t="shared" si="1"/>
        <v>6157.5975</v>
      </c>
    </row>
    <row r="53" spans="3:7" ht="12.75">
      <c r="C53" s="441" t="s">
        <v>244</v>
      </c>
      <c r="D53" s="444">
        <v>0.1015</v>
      </c>
      <c r="E53" s="436">
        <f t="shared" si="2"/>
        <v>5918.475</v>
      </c>
      <c r="F53" s="444">
        <v>0.0988</v>
      </c>
      <c r="G53" s="436">
        <f t="shared" si="1"/>
        <v>6066.09</v>
      </c>
    </row>
    <row r="54" spans="3:7" ht="12.75">
      <c r="C54" s="441" t="s">
        <v>245</v>
      </c>
      <c r="D54" s="444">
        <v>0.1788</v>
      </c>
      <c r="E54" s="436">
        <f t="shared" si="2"/>
        <v>6200.62</v>
      </c>
      <c r="F54" s="444">
        <v>0.1788</v>
      </c>
      <c r="G54" s="436">
        <f t="shared" si="1"/>
        <v>6360.09</v>
      </c>
    </row>
    <row r="55" spans="3:7" ht="12.75">
      <c r="C55" s="441" t="s">
        <v>246</v>
      </c>
      <c r="D55" s="444">
        <v>0.2101</v>
      </c>
      <c r="E55" s="436">
        <f t="shared" si="2"/>
        <v>6314.865</v>
      </c>
      <c r="F55" s="444">
        <v>0.2101</v>
      </c>
      <c r="G55" s="436">
        <f t="shared" si="1"/>
        <v>6475.1175</v>
      </c>
    </row>
    <row r="56" spans="3:7" ht="12.75">
      <c r="C56" s="441" t="s">
        <v>247</v>
      </c>
      <c r="D56" s="444">
        <v>0.2245</v>
      </c>
      <c r="E56" s="436">
        <f t="shared" si="2"/>
        <v>6367.425</v>
      </c>
      <c r="F56" s="444">
        <v>0.21</v>
      </c>
      <c r="G56" s="436">
        <f t="shared" si="1"/>
        <v>6474.75</v>
      </c>
    </row>
    <row r="57" spans="3:7" ht="12.75">
      <c r="C57" s="441" t="s">
        <v>248</v>
      </c>
      <c r="D57" s="444">
        <v>0.1898</v>
      </c>
      <c r="E57" s="436">
        <f t="shared" si="2"/>
        <v>6240.77</v>
      </c>
      <c r="F57" s="444">
        <v>0.1884</v>
      </c>
      <c r="G57" s="436">
        <f t="shared" si="1"/>
        <v>6395.37</v>
      </c>
    </row>
    <row r="58" spans="3:7" ht="12.75">
      <c r="C58" s="441" t="s">
        <v>249</v>
      </c>
      <c r="D58" s="444">
        <v>0.066</v>
      </c>
      <c r="E58" s="436">
        <f t="shared" si="2"/>
        <v>5788.9</v>
      </c>
      <c r="F58" s="444">
        <v>0.066</v>
      </c>
      <c r="G58" s="436">
        <f t="shared" si="1"/>
        <v>5945.55</v>
      </c>
    </row>
    <row r="59" spans="3:7" ht="12.75">
      <c r="C59" s="442" t="s">
        <v>250</v>
      </c>
      <c r="D59" s="444">
        <v>0.2073</v>
      </c>
      <c r="E59" s="436">
        <f t="shared" si="2"/>
        <v>6304.645</v>
      </c>
      <c r="F59" s="444">
        <v>0.19</v>
      </c>
      <c r="G59" s="436">
        <f t="shared" si="1"/>
        <v>6401.25</v>
      </c>
    </row>
    <row r="60" spans="3:7" ht="12.75">
      <c r="C60" s="441" t="s">
        <v>251</v>
      </c>
      <c r="D60" s="444">
        <v>0.154</v>
      </c>
      <c r="E60" s="436">
        <f t="shared" si="2"/>
        <v>6110.1</v>
      </c>
      <c r="F60" s="444">
        <v>0.154</v>
      </c>
      <c r="G60" s="436">
        <f t="shared" si="1"/>
        <v>6268.95</v>
      </c>
    </row>
    <row r="61" spans="3:7" ht="12.75">
      <c r="C61" s="441" t="s">
        <v>252</v>
      </c>
      <c r="D61" s="444">
        <v>0.0738</v>
      </c>
      <c r="E61" s="436">
        <f t="shared" si="2"/>
        <v>5817.37</v>
      </c>
      <c r="F61" s="444">
        <v>0.0738</v>
      </c>
      <c r="G61" s="436">
        <f t="shared" si="1"/>
        <v>5974.215</v>
      </c>
    </row>
    <row r="62" spans="3:7" ht="12.75">
      <c r="C62" s="441" t="s">
        <v>253</v>
      </c>
      <c r="D62" s="444">
        <v>0.1443</v>
      </c>
      <c r="E62" s="436">
        <f t="shared" si="2"/>
        <v>6074.695</v>
      </c>
      <c r="F62" s="444">
        <v>0.1337</v>
      </c>
      <c r="G62" s="436">
        <f t="shared" si="1"/>
        <v>6194.3475</v>
      </c>
    </row>
    <row r="63" spans="3:7" ht="12.75">
      <c r="C63" s="441" t="s">
        <v>254</v>
      </c>
      <c r="D63" s="444">
        <v>0.1176</v>
      </c>
      <c r="E63" s="436">
        <f t="shared" si="2"/>
        <v>5977.24</v>
      </c>
      <c r="F63" s="444">
        <v>0.1052</v>
      </c>
      <c r="G63" s="436">
        <f t="shared" si="1"/>
        <v>6089.61</v>
      </c>
    </row>
    <row r="64" spans="3:7" ht="12.75">
      <c r="C64" s="441" t="s">
        <v>255</v>
      </c>
      <c r="D64" s="444">
        <v>0.1345</v>
      </c>
      <c r="E64" s="436">
        <f t="shared" si="2"/>
        <v>6038.925</v>
      </c>
      <c r="F64" s="444">
        <v>0.128</v>
      </c>
      <c r="G64" s="436">
        <f t="shared" si="1"/>
        <v>6173.4</v>
      </c>
    </row>
    <row r="65" spans="3:7" ht="12.75">
      <c r="C65" s="441" t="s">
        <v>256</v>
      </c>
      <c r="D65" s="444">
        <v>0.1553</v>
      </c>
      <c r="E65" s="436">
        <f t="shared" si="2"/>
        <v>6114.845</v>
      </c>
      <c r="F65" s="444">
        <v>0.1553</v>
      </c>
      <c r="G65" s="436">
        <f t="shared" si="1"/>
        <v>6273.7275</v>
      </c>
    </row>
    <row r="66" spans="3:7" ht="12.75">
      <c r="C66" s="441" t="s">
        <v>257</v>
      </c>
      <c r="D66" s="444">
        <v>0.1329</v>
      </c>
      <c r="E66" s="436">
        <f t="shared" si="2"/>
        <v>6033.085</v>
      </c>
      <c r="F66" s="444">
        <v>0.1329</v>
      </c>
      <c r="G66" s="436">
        <f t="shared" si="1"/>
        <v>6191.4075</v>
      </c>
    </row>
    <row r="67" spans="3:7" ht="12.75">
      <c r="C67" s="441" t="s">
        <v>258</v>
      </c>
      <c r="D67" s="444">
        <v>0.0839</v>
      </c>
      <c r="E67" s="436">
        <f t="shared" si="2"/>
        <v>5854.235</v>
      </c>
      <c r="F67" s="444">
        <v>0.082</v>
      </c>
      <c r="G67" s="436">
        <f t="shared" si="1"/>
        <v>6004.35</v>
      </c>
    </row>
    <row r="68" spans="3:7" ht="12.75">
      <c r="C68" s="441" t="s">
        <v>259</v>
      </c>
      <c r="D68" s="444">
        <v>0.2184</v>
      </c>
      <c r="E68" s="436">
        <f t="shared" si="2"/>
        <v>6345.16</v>
      </c>
      <c r="F68" s="444">
        <v>0.2184</v>
      </c>
      <c r="G68" s="436">
        <f t="shared" si="1"/>
        <v>6505.62</v>
      </c>
    </row>
    <row r="69" spans="3:7" ht="12.75">
      <c r="C69" s="441" t="s">
        <v>260</v>
      </c>
      <c r="D69" s="444">
        <v>0.1722</v>
      </c>
      <c r="E69" s="436">
        <f t="shared" si="2"/>
        <v>6176.53</v>
      </c>
      <c r="F69" s="444">
        <v>0.1722</v>
      </c>
      <c r="G69" s="436">
        <f t="shared" si="1"/>
        <v>6335.835</v>
      </c>
    </row>
    <row r="70" spans="3:7" ht="12.75">
      <c r="C70" s="441" t="s">
        <v>261</v>
      </c>
      <c r="D70" s="444">
        <v>0.1508</v>
      </c>
      <c r="E70" s="436">
        <f t="shared" si="2"/>
        <v>6098.42</v>
      </c>
      <c r="F70" s="444">
        <v>0.1334</v>
      </c>
      <c r="G70" s="436">
        <f t="shared" si="1"/>
        <v>6193.245</v>
      </c>
    </row>
    <row r="71" spans="3:7" ht="12.75">
      <c r="C71" s="441" t="s">
        <v>262</v>
      </c>
      <c r="D71" s="444">
        <v>0.0502</v>
      </c>
      <c r="E71" s="436">
        <f t="shared" si="2"/>
        <v>5731.23</v>
      </c>
      <c r="F71" s="444">
        <v>0.0502</v>
      </c>
      <c r="G71" s="436">
        <f t="shared" si="1"/>
        <v>5887.485</v>
      </c>
    </row>
    <row r="72" spans="3:7" ht="12.75">
      <c r="C72" s="441" t="s">
        <v>263</v>
      </c>
      <c r="D72" s="444">
        <v>0.1711</v>
      </c>
      <c r="E72" s="436">
        <f t="shared" si="2"/>
        <v>6172.515</v>
      </c>
      <c r="F72" s="444">
        <v>0.1559</v>
      </c>
      <c r="G72" s="436">
        <f t="shared" si="1"/>
        <v>6275.9325</v>
      </c>
    </row>
    <row r="73" spans="3:7" ht="12.75">
      <c r="C73" s="441" t="s">
        <v>264</v>
      </c>
      <c r="D73" s="444">
        <v>0.1507</v>
      </c>
      <c r="E73" s="436">
        <f t="shared" si="2"/>
        <v>6098.055</v>
      </c>
      <c r="F73" s="444">
        <v>0.1507</v>
      </c>
      <c r="G73" s="436">
        <f t="shared" si="1"/>
        <v>6256.8225</v>
      </c>
    </row>
    <row r="74" spans="3:7" ht="12.75">
      <c r="C74" s="441" t="s">
        <v>265</v>
      </c>
      <c r="D74" s="444">
        <v>0.1602</v>
      </c>
      <c r="E74" s="436">
        <f t="shared" si="2"/>
        <v>6132.73</v>
      </c>
      <c r="F74" s="444">
        <v>0.1513</v>
      </c>
      <c r="G74" s="436">
        <f t="shared" si="1"/>
        <v>6259.0275</v>
      </c>
    </row>
    <row r="75" spans="3:7" ht="12.75">
      <c r="C75" s="441" t="s">
        <v>266</v>
      </c>
      <c r="D75" s="444">
        <v>0.0997</v>
      </c>
      <c r="E75" s="436">
        <f t="shared" si="2"/>
        <v>5911.905</v>
      </c>
      <c r="F75" s="444">
        <v>0.0896</v>
      </c>
      <c r="G75" s="436">
        <f t="shared" si="1"/>
        <v>6032.28</v>
      </c>
    </row>
    <row r="76" spans="3:7" ht="12.75">
      <c r="C76" s="441" t="s">
        <v>267</v>
      </c>
      <c r="D76" s="444">
        <v>0.119</v>
      </c>
      <c r="E76" s="436">
        <f t="shared" si="2"/>
        <v>5982.35</v>
      </c>
      <c r="F76" s="444">
        <v>0.119</v>
      </c>
      <c r="G76" s="436">
        <f t="shared" si="1"/>
        <v>6140.325</v>
      </c>
    </row>
    <row r="77" spans="3:7" ht="12.75">
      <c r="C77" s="441" t="s">
        <v>268</v>
      </c>
      <c r="D77" s="444">
        <v>0.161</v>
      </c>
      <c r="E77" s="436">
        <f t="shared" si="2"/>
        <v>6135.65</v>
      </c>
      <c r="F77" s="444">
        <v>0.136</v>
      </c>
      <c r="G77" s="436">
        <f t="shared" si="1"/>
        <v>6202.8</v>
      </c>
    </row>
    <row r="78" spans="3:7" ht="12.75">
      <c r="C78" s="441" t="s">
        <v>269</v>
      </c>
      <c r="D78" s="444">
        <v>0.2157</v>
      </c>
      <c r="E78" s="436">
        <f t="shared" si="2"/>
        <v>6335.305</v>
      </c>
      <c r="F78" s="444">
        <v>0.1907</v>
      </c>
      <c r="G78" s="436">
        <f t="shared" si="1"/>
        <v>6403.8225</v>
      </c>
    </row>
    <row r="79" spans="3:7" ht="12.75">
      <c r="C79" s="441" t="s">
        <v>270</v>
      </c>
      <c r="D79" s="444">
        <v>0.244</v>
      </c>
      <c r="E79" s="436">
        <f t="shared" si="2"/>
        <v>6438.6</v>
      </c>
      <c r="F79" s="444">
        <v>0.2221</v>
      </c>
      <c r="G79" s="436">
        <f t="shared" si="1"/>
        <v>6519.2175</v>
      </c>
    </row>
    <row r="80" spans="3:7" ht="12.75">
      <c r="C80" s="441" t="s">
        <v>271</v>
      </c>
      <c r="D80" s="444">
        <v>0.2835</v>
      </c>
      <c r="E80" s="436">
        <f t="shared" si="2"/>
        <v>6582.775</v>
      </c>
      <c r="F80" s="444">
        <v>0.2656</v>
      </c>
      <c r="G80" s="436">
        <f t="shared" si="1"/>
        <v>6679.08</v>
      </c>
    </row>
    <row r="81" spans="3:7" ht="12.75">
      <c r="C81" s="441" t="s">
        <v>272</v>
      </c>
      <c r="D81" s="444">
        <v>0.1778</v>
      </c>
      <c r="E81" s="436">
        <f aca="true" t="shared" si="3" ref="E81:E144">(D81*$J$19)+$J$18</f>
        <v>6196.97</v>
      </c>
      <c r="F81" s="444">
        <v>0.1528</v>
      </c>
      <c r="G81" s="436">
        <f t="shared" si="1"/>
        <v>6264.54</v>
      </c>
    </row>
    <row r="82" spans="3:7" ht="12.75">
      <c r="C82" s="441" t="s">
        <v>273</v>
      </c>
      <c r="D82" s="444">
        <v>0.2575</v>
      </c>
      <c r="E82" s="436">
        <f t="shared" si="3"/>
        <v>6487.875</v>
      </c>
      <c r="F82" s="444">
        <v>0.2434</v>
      </c>
      <c r="G82" s="436">
        <f t="shared" si="1"/>
        <v>6597.495</v>
      </c>
    </row>
    <row r="83" spans="3:7" ht="12.75">
      <c r="C83" s="441" t="s">
        <v>274</v>
      </c>
      <c r="D83" s="444">
        <v>0.0361</v>
      </c>
      <c r="E83" s="436">
        <f t="shared" si="3"/>
        <v>5679.765</v>
      </c>
      <c r="F83" s="444">
        <v>0.0361</v>
      </c>
      <c r="G83" s="436">
        <f aca="true" t="shared" si="4" ref="G83:G146">(F83*$K$19)+$K$18</f>
        <v>5835.6675</v>
      </c>
    </row>
    <row r="84" spans="3:7" ht="12.75">
      <c r="C84" s="441" t="s">
        <v>275</v>
      </c>
      <c r="D84" s="444">
        <v>0.2637</v>
      </c>
      <c r="E84" s="436">
        <f t="shared" si="3"/>
        <v>6510.505</v>
      </c>
      <c r="F84" s="444">
        <v>0.2387</v>
      </c>
      <c r="G84" s="436">
        <f t="shared" si="4"/>
        <v>6580.2225</v>
      </c>
    </row>
    <row r="85" spans="3:7" ht="12.75">
      <c r="C85" s="441" t="s">
        <v>276</v>
      </c>
      <c r="D85" s="444">
        <v>0.1419</v>
      </c>
      <c r="E85" s="436">
        <f t="shared" si="3"/>
        <v>6065.9349999999995</v>
      </c>
      <c r="F85" s="444">
        <v>0.1169</v>
      </c>
      <c r="G85" s="436">
        <f t="shared" si="4"/>
        <v>6132.6075</v>
      </c>
    </row>
    <row r="86" spans="3:7" ht="12.75">
      <c r="C86" s="441" t="s">
        <v>277</v>
      </c>
      <c r="D86" s="444">
        <v>0.3155</v>
      </c>
      <c r="E86" s="436">
        <f t="shared" si="3"/>
        <v>6699.575</v>
      </c>
      <c r="F86" s="444">
        <v>0.2905</v>
      </c>
      <c r="G86" s="436">
        <f t="shared" si="4"/>
        <v>6770.5875</v>
      </c>
    </row>
    <row r="87" spans="3:7" ht="12.75">
      <c r="C87" s="441" t="s">
        <v>278</v>
      </c>
      <c r="D87" s="444">
        <v>0.1379</v>
      </c>
      <c r="E87" s="436">
        <f t="shared" si="3"/>
        <v>6051.335</v>
      </c>
      <c r="F87" s="444">
        <v>0.1379</v>
      </c>
      <c r="G87" s="436">
        <f t="shared" si="4"/>
        <v>6209.7825</v>
      </c>
    </row>
    <row r="88" spans="3:7" ht="12.75">
      <c r="C88" s="441" t="s">
        <v>279</v>
      </c>
      <c r="D88" s="444">
        <v>0.1472</v>
      </c>
      <c r="E88" s="436">
        <f t="shared" si="3"/>
        <v>6085.28</v>
      </c>
      <c r="F88" s="444">
        <v>0.1472</v>
      </c>
      <c r="G88" s="436">
        <f t="shared" si="4"/>
        <v>6243.96</v>
      </c>
    </row>
    <row r="89" spans="3:7" ht="12.75">
      <c r="C89" s="441" t="s">
        <v>280</v>
      </c>
      <c r="D89" s="444">
        <v>0.1012</v>
      </c>
      <c r="E89" s="436">
        <f t="shared" si="3"/>
        <v>5917.38</v>
      </c>
      <c r="F89" s="444">
        <v>0.1012</v>
      </c>
      <c r="G89" s="436">
        <f t="shared" si="4"/>
        <v>6074.91</v>
      </c>
    </row>
    <row r="90" spans="3:7" ht="12.75">
      <c r="C90" s="441" t="s">
        <v>281</v>
      </c>
      <c r="D90" s="444">
        <v>0.1101</v>
      </c>
      <c r="E90" s="436">
        <f t="shared" si="3"/>
        <v>5949.865</v>
      </c>
      <c r="F90" s="444">
        <v>0.1101</v>
      </c>
      <c r="G90" s="436">
        <f t="shared" si="4"/>
        <v>6107.6175</v>
      </c>
    </row>
    <row r="91" spans="3:7" ht="12.75">
      <c r="C91" s="441" t="s">
        <v>282</v>
      </c>
      <c r="D91" s="444">
        <v>0.1226</v>
      </c>
      <c r="E91" s="436">
        <f t="shared" si="3"/>
        <v>5995.49</v>
      </c>
      <c r="F91" s="444">
        <v>0.1116</v>
      </c>
      <c r="G91" s="436">
        <f t="shared" si="4"/>
        <v>6113.13</v>
      </c>
    </row>
    <row r="92" spans="3:7" ht="12.75">
      <c r="C92" s="441" t="s">
        <v>283</v>
      </c>
      <c r="D92" s="444">
        <v>0.0879</v>
      </c>
      <c r="E92" s="436">
        <f t="shared" si="3"/>
        <v>5868.835</v>
      </c>
      <c r="F92" s="444">
        <v>0.0879</v>
      </c>
      <c r="G92" s="436">
        <f t="shared" si="4"/>
        <v>6026.0325</v>
      </c>
    </row>
    <row r="93" spans="3:7" ht="12.75">
      <c r="C93" s="441" t="s">
        <v>284</v>
      </c>
      <c r="D93" s="444">
        <v>0.1427</v>
      </c>
      <c r="E93" s="436">
        <f t="shared" si="3"/>
        <v>6068.855</v>
      </c>
      <c r="F93" s="444">
        <v>0.1277</v>
      </c>
      <c r="G93" s="436">
        <f t="shared" si="4"/>
        <v>6172.2975</v>
      </c>
    </row>
    <row r="94" spans="3:7" ht="12.75">
      <c r="C94" s="441" t="s">
        <v>285</v>
      </c>
      <c r="D94" s="444">
        <v>0.5916</v>
      </c>
      <c r="E94" s="436">
        <f t="shared" si="3"/>
        <v>7707.34</v>
      </c>
      <c r="F94" s="444">
        <v>0.5685</v>
      </c>
      <c r="G94" s="436">
        <f t="shared" si="4"/>
        <v>7792.2375</v>
      </c>
    </row>
    <row r="95" spans="3:7" ht="12.75">
      <c r="C95" s="441" t="s">
        <v>286</v>
      </c>
      <c r="D95" s="444">
        <v>0.1216</v>
      </c>
      <c r="E95" s="436">
        <f t="shared" si="3"/>
        <v>5991.84</v>
      </c>
      <c r="F95" s="444">
        <v>0.0966</v>
      </c>
      <c r="G95" s="436">
        <f t="shared" si="4"/>
        <v>6058.005</v>
      </c>
    </row>
    <row r="96" spans="3:7" ht="12.75">
      <c r="C96" s="441" t="s">
        <v>287</v>
      </c>
      <c r="D96" s="444">
        <v>0.1715</v>
      </c>
      <c r="E96" s="436">
        <f t="shared" si="3"/>
        <v>6173.975</v>
      </c>
      <c r="F96" s="444">
        <v>0.1709</v>
      </c>
      <c r="G96" s="436">
        <f t="shared" si="4"/>
        <v>6331.0575</v>
      </c>
    </row>
    <row r="97" spans="3:7" ht="12.75">
      <c r="C97" s="441" t="s">
        <v>288</v>
      </c>
      <c r="D97" s="444">
        <v>0.064</v>
      </c>
      <c r="E97" s="436">
        <f t="shared" si="3"/>
        <v>5781.6</v>
      </c>
      <c r="F97" s="444">
        <v>0.064</v>
      </c>
      <c r="G97" s="436">
        <f t="shared" si="4"/>
        <v>5938.2</v>
      </c>
    </row>
    <row r="98" spans="3:7" ht="12.75">
      <c r="C98" s="441" t="s">
        <v>289</v>
      </c>
      <c r="D98" s="444">
        <v>0.1745</v>
      </c>
      <c r="E98" s="436">
        <f t="shared" si="3"/>
        <v>6184.925</v>
      </c>
      <c r="F98" s="444">
        <v>0.1745</v>
      </c>
      <c r="G98" s="436">
        <f t="shared" si="4"/>
        <v>6344.2875</v>
      </c>
    </row>
    <row r="99" spans="3:7" ht="12.75">
      <c r="C99" s="441" t="s">
        <v>290</v>
      </c>
      <c r="D99" s="444">
        <v>0.1191</v>
      </c>
      <c r="E99" s="436">
        <f t="shared" si="3"/>
        <v>5982.715</v>
      </c>
      <c r="F99" s="444">
        <v>0.118</v>
      </c>
      <c r="G99" s="436">
        <f t="shared" si="4"/>
        <v>6136.65</v>
      </c>
    </row>
    <row r="100" spans="3:7" ht="12.75">
      <c r="C100" s="441" t="s">
        <v>291</v>
      </c>
      <c r="D100" s="444">
        <v>0.1672</v>
      </c>
      <c r="E100" s="436">
        <f t="shared" si="3"/>
        <v>6158.28</v>
      </c>
      <c r="F100" s="444">
        <v>0.1669</v>
      </c>
      <c r="G100" s="436">
        <f t="shared" si="4"/>
        <v>6316.3575</v>
      </c>
    </row>
    <row r="101" spans="3:7" ht="12.75">
      <c r="C101" s="441" t="s">
        <v>292</v>
      </c>
      <c r="D101" s="444">
        <v>0.1538</v>
      </c>
      <c r="E101" s="436">
        <f t="shared" si="3"/>
        <v>6109.37</v>
      </c>
      <c r="F101" s="444">
        <v>0.1538</v>
      </c>
      <c r="G101" s="436">
        <f t="shared" si="4"/>
        <v>6268.215</v>
      </c>
    </row>
    <row r="102" spans="3:7" ht="12.75">
      <c r="C102" s="441" t="s">
        <v>293</v>
      </c>
      <c r="D102" s="444">
        <v>0.1943</v>
      </c>
      <c r="E102" s="436">
        <f t="shared" si="3"/>
        <v>6257.195</v>
      </c>
      <c r="F102" s="444">
        <v>0.1793</v>
      </c>
      <c r="G102" s="436">
        <f t="shared" si="4"/>
        <v>6361.9275</v>
      </c>
    </row>
    <row r="103" spans="3:7" ht="12.75">
      <c r="C103" s="442" t="s">
        <v>294</v>
      </c>
      <c r="D103" s="444">
        <v>0.0928</v>
      </c>
      <c r="E103" s="436">
        <f t="shared" si="3"/>
        <v>5886.72</v>
      </c>
      <c r="F103" s="444">
        <v>0.0928</v>
      </c>
      <c r="G103" s="436">
        <f t="shared" si="4"/>
        <v>6044.04</v>
      </c>
    </row>
    <row r="104" spans="3:7" ht="12.75">
      <c r="C104" s="441" t="s">
        <v>295</v>
      </c>
      <c r="D104" s="444">
        <v>0.0973</v>
      </c>
      <c r="E104" s="436">
        <f t="shared" si="3"/>
        <v>5903.145</v>
      </c>
      <c r="F104" s="444">
        <v>0.0973</v>
      </c>
      <c r="G104" s="436">
        <f t="shared" si="4"/>
        <v>6060.5775</v>
      </c>
    </row>
    <row r="105" spans="3:7" ht="12.75">
      <c r="C105" s="441" t="s">
        <v>296</v>
      </c>
      <c r="D105" s="444">
        <v>0.0316</v>
      </c>
      <c r="E105" s="436">
        <f t="shared" si="3"/>
        <v>5663.34</v>
      </c>
      <c r="F105" s="444">
        <v>0.0316</v>
      </c>
      <c r="G105" s="436">
        <f t="shared" si="4"/>
        <v>5819.13</v>
      </c>
    </row>
    <row r="106" spans="3:7" ht="12.75">
      <c r="C106" s="443" t="s">
        <v>297</v>
      </c>
      <c r="D106" s="444">
        <v>0.0725</v>
      </c>
      <c r="E106" s="436">
        <f t="shared" si="3"/>
        <v>5812.625</v>
      </c>
      <c r="F106" s="444">
        <v>0.0725</v>
      </c>
      <c r="G106" s="436">
        <f t="shared" si="4"/>
        <v>5969.4375</v>
      </c>
    </row>
    <row r="107" spans="3:7" ht="12.75">
      <c r="C107" s="441" t="s">
        <v>298</v>
      </c>
      <c r="D107" s="444">
        <v>0.1541</v>
      </c>
      <c r="E107" s="436">
        <f t="shared" si="3"/>
        <v>6110.465</v>
      </c>
      <c r="F107" s="444">
        <v>0.1541</v>
      </c>
      <c r="G107" s="436">
        <f t="shared" si="4"/>
        <v>6269.3175</v>
      </c>
    </row>
    <row r="108" spans="3:7" ht="12.75">
      <c r="C108" s="441" t="s">
        <v>299</v>
      </c>
      <c r="D108" s="444">
        <v>0.4459</v>
      </c>
      <c r="E108" s="436">
        <f t="shared" si="3"/>
        <v>7175.535</v>
      </c>
      <c r="F108" s="444">
        <v>0.4209</v>
      </c>
      <c r="G108" s="436">
        <f t="shared" si="4"/>
        <v>7249.8075</v>
      </c>
    </row>
    <row r="109" spans="3:7" ht="12.75">
      <c r="C109" s="442" t="s">
        <v>300</v>
      </c>
      <c r="D109" s="444">
        <v>0.1453</v>
      </c>
      <c r="E109" s="436">
        <f t="shared" si="3"/>
        <v>6078.345</v>
      </c>
      <c r="F109" s="444">
        <v>0.1354</v>
      </c>
      <c r="G109" s="436">
        <f t="shared" si="4"/>
        <v>6200.595</v>
      </c>
    </row>
    <row r="110" spans="3:7" ht="12.75">
      <c r="C110" s="441" t="s">
        <v>301</v>
      </c>
      <c r="D110" s="444">
        <v>0.1608</v>
      </c>
      <c r="E110" s="436">
        <f t="shared" si="3"/>
        <v>6134.92</v>
      </c>
      <c r="F110" s="444">
        <v>0.1381</v>
      </c>
      <c r="G110" s="436">
        <f t="shared" si="4"/>
        <v>6210.5175</v>
      </c>
    </row>
    <row r="111" spans="3:7" ht="12.75">
      <c r="C111" s="441" t="s">
        <v>302</v>
      </c>
      <c r="D111" s="444">
        <v>0.2101</v>
      </c>
      <c r="E111" s="436">
        <f t="shared" si="3"/>
        <v>6314.865</v>
      </c>
      <c r="F111" s="444">
        <v>0.1851</v>
      </c>
      <c r="G111" s="436">
        <f t="shared" si="4"/>
        <v>6383.2425</v>
      </c>
    </row>
    <row r="112" spans="3:7" ht="12.75">
      <c r="C112" s="441" t="s">
        <v>303</v>
      </c>
      <c r="D112" s="444">
        <v>0.104</v>
      </c>
      <c r="E112" s="436">
        <f t="shared" si="3"/>
        <v>5927.6</v>
      </c>
      <c r="F112" s="444">
        <v>0.104</v>
      </c>
      <c r="G112" s="436">
        <f t="shared" si="4"/>
        <v>6085.2</v>
      </c>
    </row>
    <row r="113" spans="3:7" ht="12.75">
      <c r="C113" s="441" t="s">
        <v>304</v>
      </c>
      <c r="D113" s="444">
        <v>0.1327</v>
      </c>
      <c r="E113" s="436">
        <f t="shared" si="3"/>
        <v>6032.355</v>
      </c>
      <c r="F113" s="444">
        <v>0.1327</v>
      </c>
      <c r="G113" s="436">
        <f t="shared" si="4"/>
        <v>6190.6725</v>
      </c>
    </row>
    <row r="114" spans="3:7" ht="12.75">
      <c r="C114" s="441" t="s">
        <v>305</v>
      </c>
      <c r="D114" s="444">
        <v>0.2441</v>
      </c>
      <c r="E114" s="436">
        <f t="shared" si="3"/>
        <v>6438.965</v>
      </c>
      <c r="F114" s="444">
        <v>0.2192</v>
      </c>
      <c r="G114" s="436">
        <f t="shared" si="4"/>
        <v>6508.56</v>
      </c>
    </row>
    <row r="115" spans="3:7" ht="12.75">
      <c r="C115" s="441" t="s">
        <v>306</v>
      </c>
      <c r="D115" s="444">
        <v>0.3544</v>
      </c>
      <c r="E115" s="436">
        <f t="shared" si="3"/>
        <v>6841.5599999999995</v>
      </c>
      <c r="F115" s="444">
        <v>0.3304</v>
      </c>
      <c r="G115" s="436">
        <f t="shared" si="4"/>
        <v>6917.22</v>
      </c>
    </row>
    <row r="116" spans="3:7" ht="12.75">
      <c r="C116" s="441" t="s">
        <v>307</v>
      </c>
      <c r="D116" s="444">
        <v>0.2868</v>
      </c>
      <c r="E116" s="436">
        <f t="shared" si="3"/>
        <v>6594.82</v>
      </c>
      <c r="F116" s="444">
        <v>0.2733</v>
      </c>
      <c r="G116" s="436">
        <f t="shared" si="4"/>
        <v>6707.3775</v>
      </c>
    </row>
    <row r="117" spans="3:7" ht="12.75">
      <c r="C117" s="443" t="s">
        <v>308</v>
      </c>
      <c r="D117" s="444">
        <v>0.0605</v>
      </c>
      <c r="E117" s="436">
        <f t="shared" si="3"/>
        <v>5768.825</v>
      </c>
      <c r="F117" s="444">
        <v>0.0605</v>
      </c>
      <c r="G117" s="436">
        <f t="shared" si="4"/>
        <v>5925.3375</v>
      </c>
    </row>
    <row r="118" spans="3:7" ht="12.75">
      <c r="C118" s="443" t="s">
        <v>309</v>
      </c>
      <c r="D118" s="444">
        <v>0.4819</v>
      </c>
      <c r="E118" s="436">
        <f t="shared" si="3"/>
        <v>7306.9349999999995</v>
      </c>
      <c r="F118" s="444">
        <v>0.4569</v>
      </c>
      <c r="G118" s="436">
        <f t="shared" si="4"/>
        <v>7382.1075</v>
      </c>
    </row>
    <row r="119" spans="3:7" ht="12.75">
      <c r="C119" s="443" t="s">
        <v>310</v>
      </c>
      <c r="D119" s="444">
        <v>0.3575</v>
      </c>
      <c r="E119" s="436">
        <f t="shared" si="3"/>
        <v>6852.875</v>
      </c>
      <c r="F119" s="444">
        <v>0.3325</v>
      </c>
      <c r="G119" s="436">
        <f t="shared" si="4"/>
        <v>6924.9375</v>
      </c>
    </row>
    <row r="120" spans="3:7" ht="12.75">
      <c r="C120" s="443" t="s">
        <v>311</v>
      </c>
      <c r="D120" s="444">
        <v>0.1256</v>
      </c>
      <c r="E120" s="436">
        <f t="shared" si="3"/>
        <v>6006.44</v>
      </c>
      <c r="F120" s="444">
        <v>0.1256</v>
      </c>
      <c r="G120" s="436">
        <f t="shared" si="4"/>
        <v>6164.58</v>
      </c>
    </row>
    <row r="121" spans="3:7" ht="12.75">
      <c r="C121" s="441" t="s">
        <v>312</v>
      </c>
      <c r="D121" s="444">
        <v>0.0561</v>
      </c>
      <c r="E121" s="436">
        <f t="shared" si="3"/>
        <v>5752.765</v>
      </c>
      <c r="F121" s="444">
        <v>0.0561</v>
      </c>
      <c r="G121" s="436">
        <f t="shared" si="4"/>
        <v>5909.1675</v>
      </c>
    </row>
    <row r="122" spans="3:7" ht="12.75">
      <c r="C122" s="441" t="s">
        <v>313</v>
      </c>
      <c r="D122" s="444">
        <v>0.2158</v>
      </c>
      <c r="E122" s="436">
        <f t="shared" si="3"/>
        <v>6335.67</v>
      </c>
      <c r="F122" s="444">
        <v>0.1951</v>
      </c>
      <c r="G122" s="436">
        <f t="shared" si="4"/>
        <v>6419.9925</v>
      </c>
    </row>
    <row r="123" spans="3:7" ht="12.75">
      <c r="C123" s="441" t="s">
        <v>314</v>
      </c>
      <c r="D123" s="444">
        <v>0.1786</v>
      </c>
      <c r="E123" s="436">
        <f t="shared" si="3"/>
        <v>6199.89</v>
      </c>
      <c r="F123" s="444">
        <v>0.1625</v>
      </c>
      <c r="G123" s="436">
        <f t="shared" si="4"/>
        <v>6300.1875</v>
      </c>
    </row>
    <row r="124" spans="3:7" ht="12.75">
      <c r="C124" s="441" t="s">
        <v>315</v>
      </c>
      <c r="D124" s="444">
        <v>0.1363</v>
      </c>
      <c r="E124" s="436">
        <f t="shared" si="3"/>
        <v>6045.495</v>
      </c>
      <c r="F124" s="444">
        <v>0.121</v>
      </c>
      <c r="G124" s="436">
        <f t="shared" si="4"/>
        <v>6147.675</v>
      </c>
    </row>
    <row r="125" spans="3:7" ht="12.75">
      <c r="C125" s="441" t="s">
        <v>508</v>
      </c>
      <c r="D125" s="444">
        <v>0.1386</v>
      </c>
      <c r="E125" s="436">
        <f t="shared" si="3"/>
        <v>6053.89</v>
      </c>
      <c r="F125" s="444">
        <v>0.1221</v>
      </c>
      <c r="G125" s="436">
        <f t="shared" si="4"/>
        <v>6151.7175</v>
      </c>
    </row>
    <row r="126" spans="3:7" ht="12.75">
      <c r="C126" s="441" t="s">
        <v>316</v>
      </c>
      <c r="D126" s="444">
        <v>0.2288</v>
      </c>
      <c r="E126" s="436">
        <f t="shared" si="3"/>
        <v>6383.12</v>
      </c>
      <c r="F126" s="444">
        <v>0.2288</v>
      </c>
      <c r="G126" s="436">
        <f t="shared" si="4"/>
        <v>6543.84</v>
      </c>
    </row>
    <row r="127" spans="3:7" ht="12.75">
      <c r="C127" s="441" t="s">
        <v>317</v>
      </c>
      <c r="D127" s="444">
        <v>0.1728</v>
      </c>
      <c r="E127" s="436">
        <f t="shared" si="3"/>
        <v>6178.72</v>
      </c>
      <c r="F127" s="444">
        <v>0.1728</v>
      </c>
      <c r="G127" s="436">
        <f t="shared" si="4"/>
        <v>6338.04</v>
      </c>
    </row>
    <row r="128" spans="3:7" ht="12.75">
      <c r="C128" s="441" t="s">
        <v>318</v>
      </c>
      <c r="D128" s="444">
        <v>0.2154</v>
      </c>
      <c r="E128" s="436">
        <f t="shared" si="3"/>
        <v>6334.21</v>
      </c>
      <c r="F128" s="444">
        <v>0.1904</v>
      </c>
      <c r="G128" s="436">
        <f t="shared" si="4"/>
        <v>6402.72</v>
      </c>
    </row>
    <row r="129" spans="3:7" ht="12.75">
      <c r="C129" s="442" t="s">
        <v>319</v>
      </c>
      <c r="D129" s="444">
        <v>0.1205</v>
      </c>
      <c r="E129" s="436">
        <f t="shared" si="3"/>
        <v>5987.825</v>
      </c>
      <c r="F129" s="444">
        <v>0.109</v>
      </c>
      <c r="G129" s="436">
        <f t="shared" si="4"/>
        <v>6103.575</v>
      </c>
    </row>
    <row r="130" spans="3:7" ht="12.75">
      <c r="C130" s="441" t="s">
        <v>320</v>
      </c>
      <c r="D130" s="444">
        <v>0.1384</v>
      </c>
      <c r="E130" s="436">
        <f t="shared" si="3"/>
        <v>6053.16</v>
      </c>
      <c r="F130" s="444">
        <v>0.1275</v>
      </c>
      <c r="G130" s="436">
        <f t="shared" si="4"/>
        <v>6171.5625</v>
      </c>
    </row>
    <row r="131" spans="3:7" ht="12.75">
      <c r="C131" s="441" t="s">
        <v>321</v>
      </c>
      <c r="D131" s="444">
        <v>0.1066</v>
      </c>
      <c r="E131" s="436">
        <f t="shared" si="3"/>
        <v>5937.09</v>
      </c>
      <c r="F131" s="444">
        <v>0.1066</v>
      </c>
      <c r="G131" s="436">
        <f t="shared" si="4"/>
        <v>6094.755</v>
      </c>
    </row>
    <row r="132" spans="3:7" ht="12.75">
      <c r="C132" s="441" t="s">
        <v>322</v>
      </c>
      <c r="D132" s="444">
        <v>0.2471</v>
      </c>
      <c r="E132" s="436">
        <f t="shared" si="3"/>
        <v>6449.915</v>
      </c>
      <c r="F132" s="444">
        <v>0.2471</v>
      </c>
      <c r="G132" s="436">
        <f t="shared" si="4"/>
        <v>6611.0925</v>
      </c>
    </row>
    <row r="133" spans="3:7" ht="12.75">
      <c r="C133" s="441" t="s">
        <v>323</v>
      </c>
      <c r="D133" s="444">
        <v>0.2379</v>
      </c>
      <c r="E133" s="436">
        <f t="shared" si="3"/>
        <v>6416.335</v>
      </c>
      <c r="F133" s="444">
        <v>0.2332</v>
      </c>
      <c r="G133" s="436">
        <f t="shared" si="4"/>
        <v>6560.01</v>
      </c>
    </row>
    <row r="134" spans="3:7" ht="12.75">
      <c r="C134" s="441" t="s">
        <v>324</v>
      </c>
      <c r="D134" s="444">
        <v>0.1872</v>
      </c>
      <c r="E134" s="436">
        <f t="shared" si="3"/>
        <v>6231.28</v>
      </c>
      <c r="F134" s="444">
        <v>0.1872</v>
      </c>
      <c r="G134" s="436">
        <f t="shared" si="4"/>
        <v>6390.96</v>
      </c>
    </row>
    <row r="135" spans="3:7" ht="12.75">
      <c r="C135" s="441" t="s">
        <v>325</v>
      </c>
      <c r="D135" s="444">
        <v>0.199</v>
      </c>
      <c r="E135" s="436">
        <f t="shared" si="3"/>
        <v>6274.35</v>
      </c>
      <c r="F135" s="444">
        <v>0.1988</v>
      </c>
      <c r="G135" s="436">
        <f t="shared" si="4"/>
        <v>6433.59</v>
      </c>
    </row>
    <row r="136" spans="3:7" ht="12.75">
      <c r="C136" s="441" t="s">
        <v>326</v>
      </c>
      <c r="D136" s="444">
        <v>0.1121</v>
      </c>
      <c r="E136" s="436">
        <f t="shared" si="3"/>
        <v>5957.165</v>
      </c>
      <c r="F136" s="444">
        <v>0.1121</v>
      </c>
      <c r="G136" s="436">
        <f t="shared" si="4"/>
        <v>6114.9675</v>
      </c>
    </row>
    <row r="137" spans="3:7" ht="12.75">
      <c r="C137" s="441" t="s">
        <v>327</v>
      </c>
      <c r="D137" s="444">
        <v>0.1531</v>
      </c>
      <c r="E137" s="436">
        <f t="shared" si="3"/>
        <v>6106.8150000000005</v>
      </c>
      <c r="F137" s="444">
        <v>0.1493</v>
      </c>
      <c r="G137" s="436">
        <f t="shared" si="4"/>
        <v>6251.6775</v>
      </c>
    </row>
    <row r="138" spans="3:7" ht="12.75">
      <c r="C138" s="441" t="s">
        <v>328</v>
      </c>
      <c r="D138" s="444">
        <v>0.2441</v>
      </c>
      <c r="E138" s="436">
        <f t="shared" si="3"/>
        <v>6438.965</v>
      </c>
      <c r="F138" s="444">
        <v>0.2315</v>
      </c>
      <c r="G138" s="436">
        <f t="shared" si="4"/>
        <v>6553.7625</v>
      </c>
    </row>
    <row r="139" spans="3:7" ht="12.75">
      <c r="C139" s="441" t="s">
        <v>329</v>
      </c>
      <c r="D139" s="444">
        <v>0.2364</v>
      </c>
      <c r="E139" s="436">
        <f t="shared" si="3"/>
        <v>6410.86</v>
      </c>
      <c r="F139" s="444">
        <v>0.2264</v>
      </c>
      <c r="G139" s="436">
        <f t="shared" si="4"/>
        <v>6535.02</v>
      </c>
    </row>
    <row r="140" spans="3:7" ht="12.75">
      <c r="C140" s="441" t="s">
        <v>330</v>
      </c>
      <c r="D140" s="444">
        <v>0.2416</v>
      </c>
      <c r="E140" s="436">
        <f t="shared" si="3"/>
        <v>6429.84</v>
      </c>
      <c r="F140" s="444">
        <v>0.2416</v>
      </c>
      <c r="G140" s="436">
        <f t="shared" si="4"/>
        <v>6590.88</v>
      </c>
    </row>
    <row r="141" spans="3:7" ht="12.75">
      <c r="C141" s="441" t="s">
        <v>331</v>
      </c>
      <c r="D141" s="444">
        <v>0.0487</v>
      </c>
      <c r="E141" s="436">
        <f t="shared" si="3"/>
        <v>5725.755</v>
      </c>
      <c r="F141" s="444">
        <v>0.0487</v>
      </c>
      <c r="G141" s="436">
        <f t="shared" si="4"/>
        <v>5881.9725</v>
      </c>
    </row>
    <row r="142" spans="3:7" ht="12.75">
      <c r="C142" s="441" t="s">
        <v>332</v>
      </c>
      <c r="D142" s="444">
        <v>0.1412</v>
      </c>
      <c r="E142" s="436">
        <f t="shared" si="3"/>
        <v>6063.38</v>
      </c>
      <c r="F142" s="444">
        <v>0.1412</v>
      </c>
      <c r="G142" s="436">
        <f t="shared" si="4"/>
        <v>6221.91</v>
      </c>
    </row>
    <row r="143" spans="3:7" ht="12.75">
      <c r="C143" s="441" t="s">
        <v>333</v>
      </c>
      <c r="D143" s="444">
        <v>0.161</v>
      </c>
      <c r="E143" s="436">
        <f t="shared" si="3"/>
        <v>6135.65</v>
      </c>
      <c r="F143" s="444">
        <v>0.1517</v>
      </c>
      <c r="G143" s="436">
        <f t="shared" si="4"/>
        <v>6260.4975</v>
      </c>
    </row>
    <row r="144" spans="3:7" ht="12.75">
      <c r="C144" s="441" t="s">
        <v>334</v>
      </c>
      <c r="D144" s="444">
        <v>0.1423</v>
      </c>
      <c r="E144" s="436">
        <f t="shared" si="3"/>
        <v>6067.395</v>
      </c>
      <c r="F144" s="444">
        <v>0.1173</v>
      </c>
      <c r="G144" s="436">
        <f t="shared" si="4"/>
        <v>6134.0775</v>
      </c>
    </row>
    <row r="145" spans="3:7" ht="12.75">
      <c r="C145" s="441" t="s">
        <v>335</v>
      </c>
      <c r="D145" s="444">
        <v>0.3236</v>
      </c>
      <c r="E145" s="436">
        <f aca="true" t="shared" si="5" ref="E145:E208">(D145*$J$19)+$J$18</f>
        <v>6729.14</v>
      </c>
      <c r="F145" s="444">
        <v>0.3008</v>
      </c>
      <c r="G145" s="436">
        <f t="shared" si="4"/>
        <v>6808.4400000000005</v>
      </c>
    </row>
    <row r="146" spans="3:7" ht="12.75">
      <c r="C146" s="441" t="s">
        <v>336</v>
      </c>
      <c r="D146" s="444">
        <v>0.2162</v>
      </c>
      <c r="E146" s="436">
        <f t="shared" si="5"/>
        <v>6337.13</v>
      </c>
      <c r="F146" s="444">
        <v>0.2021</v>
      </c>
      <c r="G146" s="436">
        <f t="shared" si="4"/>
        <v>6445.7175</v>
      </c>
    </row>
    <row r="147" spans="3:7" ht="12.75">
      <c r="C147" s="441" t="s">
        <v>337</v>
      </c>
      <c r="D147" s="444">
        <v>0.2997</v>
      </c>
      <c r="E147" s="436">
        <f t="shared" si="5"/>
        <v>6641.905</v>
      </c>
      <c r="F147" s="444">
        <v>0.2747</v>
      </c>
      <c r="G147" s="436">
        <f aca="true" t="shared" si="6" ref="G147:G210">(F147*$K$19)+$K$18</f>
        <v>6712.5225</v>
      </c>
    </row>
    <row r="148" spans="3:7" ht="12.75">
      <c r="C148" s="441" t="s">
        <v>338</v>
      </c>
      <c r="D148" s="444">
        <v>0.2119</v>
      </c>
      <c r="E148" s="436">
        <f t="shared" si="5"/>
        <v>6321.435</v>
      </c>
      <c r="F148" s="444">
        <v>0.2074</v>
      </c>
      <c r="G148" s="436">
        <f t="shared" si="6"/>
        <v>6465.195</v>
      </c>
    </row>
    <row r="149" spans="3:7" ht="12.75">
      <c r="C149" s="441" t="s">
        <v>339</v>
      </c>
      <c r="D149" s="444">
        <v>0.1922</v>
      </c>
      <c r="E149" s="436">
        <f t="shared" si="5"/>
        <v>6249.53</v>
      </c>
      <c r="F149" s="444">
        <v>0.1712</v>
      </c>
      <c r="G149" s="436">
        <f t="shared" si="6"/>
        <v>6332.16</v>
      </c>
    </row>
    <row r="150" spans="3:7" ht="12.75">
      <c r="C150" s="441" t="s">
        <v>340</v>
      </c>
      <c r="D150" s="444">
        <v>0.1942</v>
      </c>
      <c r="E150" s="436">
        <f t="shared" si="5"/>
        <v>6256.83</v>
      </c>
      <c r="F150" s="444">
        <v>0.1942</v>
      </c>
      <c r="G150" s="436">
        <f t="shared" si="6"/>
        <v>6416.685</v>
      </c>
    </row>
    <row r="151" spans="3:7" ht="12.75">
      <c r="C151" s="441" t="s">
        <v>341</v>
      </c>
      <c r="D151" s="444">
        <v>0.1367</v>
      </c>
      <c r="E151" s="436">
        <f t="shared" si="5"/>
        <v>6046.955</v>
      </c>
      <c r="F151" s="444">
        <v>0.1367</v>
      </c>
      <c r="G151" s="436">
        <f t="shared" si="6"/>
        <v>6205.3724999999995</v>
      </c>
    </row>
    <row r="152" spans="3:7" ht="12.75">
      <c r="C152" s="441" t="s">
        <v>342</v>
      </c>
      <c r="D152" s="444">
        <v>0.4423</v>
      </c>
      <c r="E152" s="436">
        <f t="shared" si="5"/>
        <v>7162.395</v>
      </c>
      <c r="F152" s="444">
        <v>0.4299</v>
      </c>
      <c r="G152" s="436">
        <f t="shared" si="6"/>
        <v>7282.8825</v>
      </c>
    </row>
    <row r="153" spans="3:7" ht="12.75">
      <c r="C153" s="441" t="s">
        <v>343</v>
      </c>
      <c r="D153" s="444">
        <v>0.3513</v>
      </c>
      <c r="E153" s="436">
        <f t="shared" si="5"/>
        <v>6830.245</v>
      </c>
      <c r="F153" s="444">
        <v>0.3263</v>
      </c>
      <c r="G153" s="436">
        <f t="shared" si="6"/>
        <v>6902.1525</v>
      </c>
    </row>
    <row r="154" spans="3:7" ht="12.75">
      <c r="C154" s="443" t="s">
        <v>344</v>
      </c>
      <c r="D154" s="444">
        <v>0.2454</v>
      </c>
      <c r="E154" s="436">
        <f t="shared" si="5"/>
        <v>6443.71</v>
      </c>
      <c r="F154" s="444">
        <v>0.2454</v>
      </c>
      <c r="G154" s="436">
        <f t="shared" si="6"/>
        <v>6604.845</v>
      </c>
    </row>
    <row r="155" spans="3:7" ht="12.75">
      <c r="C155" s="441" t="s">
        <v>345</v>
      </c>
      <c r="D155" s="444">
        <v>0.4175</v>
      </c>
      <c r="E155" s="436">
        <f t="shared" si="5"/>
        <v>7071.875</v>
      </c>
      <c r="F155" s="444">
        <v>0.3953</v>
      </c>
      <c r="G155" s="436">
        <f t="shared" si="6"/>
        <v>7155.7275</v>
      </c>
    </row>
    <row r="156" spans="3:7" ht="12.75">
      <c r="C156" s="441" t="s">
        <v>346</v>
      </c>
      <c r="D156" s="444">
        <v>0.0401</v>
      </c>
      <c r="E156" s="436">
        <f t="shared" si="5"/>
        <v>5694.365</v>
      </c>
      <c r="F156" s="444">
        <v>0.039</v>
      </c>
      <c r="G156" s="436">
        <f t="shared" si="6"/>
        <v>5846.325</v>
      </c>
    </row>
    <row r="157" spans="3:7" ht="12.75">
      <c r="C157" s="441" t="s">
        <v>347</v>
      </c>
      <c r="D157" s="444">
        <v>0.1505</v>
      </c>
      <c r="E157" s="436">
        <f t="shared" si="5"/>
        <v>6097.325</v>
      </c>
      <c r="F157" s="444">
        <v>0.1505</v>
      </c>
      <c r="G157" s="436">
        <f t="shared" si="6"/>
        <v>6256.0875</v>
      </c>
    </row>
    <row r="158" spans="3:7" ht="12.75">
      <c r="C158" s="441" t="s">
        <v>348</v>
      </c>
      <c r="D158" s="444">
        <v>0.066</v>
      </c>
      <c r="E158" s="436">
        <f t="shared" si="5"/>
        <v>5788.9</v>
      </c>
      <c r="F158" s="444">
        <v>0.066</v>
      </c>
      <c r="G158" s="436">
        <f t="shared" si="6"/>
        <v>5945.55</v>
      </c>
    </row>
    <row r="159" spans="3:7" ht="12.75">
      <c r="C159" s="441" t="s">
        <v>349</v>
      </c>
      <c r="D159" s="444">
        <v>0.2691</v>
      </c>
      <c r="E159" s="436">
        <f t="shared" si="5"/>
        <v>6530.215</v>
      </c>
      <c r="F159" s="444">
        <v>0.2614</v>
      </c>
      <c r="G159" s="436">
        <f t="shared" si="6"/>
        <v>6663.645</v>
      </c>
    </row>
    <row r="160" spans="3:7" ht="12.75">
      <c r="C160" s="441" t="s">
        <v>350</v>
      </c>
      <c r="D160" s="444">
        <v>0.2112</v>
      </c>
      <c r="E160" s="436">
        <f t="shared" si="5"/>
        <v>6318.88</v>
      </c>
      <c r="F160" s="444">
        <v>0.2112</v>
      </c>
      <c r="G160" s="436">
        <f t="shared" si="6"/>
        <v>6479.16</v>
      </c>
    </row>
    <row r="161" spans="3:7" ht="12.75">
      <c r="C161" s="441" t="s">
        <v>351</v>
      </c>
      <c r="D161" s="444">
        <v>0.1876</v>
      </c>
      <c r="E161" s="436">
        <f t="shared" si="5"/>
        <v>6232.74</v>
      </c>
      <c r="F161" s="444">
        <v>0.1626</v>
      </c>
      <c r="G161" s="436">
        <f t="shared" si="6"/>
        <v>6300.555</v>
      </c>
    </row>
    <row r="162" spans="3:7" ht="12.75">
      <c r="C162" s="441" t="s">
        <v>352</v>
      </c>
      <c r="D162" s="444">
        <v>0.1516</v>
      </c>
      <c r="E162" s="436">
        <f t="shared" si="5"/>
        <v>6101.34</v>
      </c>
      <c r="F162" s="444">
        <v>0.1516</v>
      </c>
      <c r="G162" s="436">
        <f t="shared" si="6"/>
        <v>6260.13</v>
      </c>
    </row>
    <row r="163" spans="3:7" ht="12.75">
      <c r="C163" s="441" t="s">
        <v>353</v>
      </c>
      <c r="D163" s="444">
        <v>0.1156</v>
      </c>
      <c r="E163" s="436">
        <f t="shared" si="5"/>
        <v>5969.94</v>
      </c>
      <c r="F163" s="444">
        <v>0.1156</v>
      </c>
      <c r="G163" s="436">
        <f t="shared" si="6"/>
        <v>6127.83</v>
      </c>
    </row>
    <row r="164" spans="3:7" ht="12.75">
      <c r="C164" s="441" t="s">
        <v>354</v>
      </c>
      <c r="D164" s="444">
        <v>0.1382</v>
      </c>
      <c r="E164" s="436">
        <f t="shared" si="5"/>
        <v>6052.43</v>
      </c>
      <c r="F164" s="444">
        <v>0.1382</v>
      </c>
      <c r="G164" s="436">
        <f t="shared" si="6"/>
        <v>6210.885</v>
      </c>
    </row>
    <row r="165" spans="3:7" ht="12.75">
      <c r="C165" s="441" t="s">
        <v>355</v>
      </c>
      <c r="D165" s="444">
        <v>0.0741</v>
      </c>
      <c r="E165" s="436">
        <f t="shared" si="5"/>
        <v>5818.465</v>
      </c>
      <c r="F165" s="444">
        <v>0.0741</v>
      </c>
      <c r="G165" s="436">
        <f t="shared" si="6"/>
        <v>5975.3175</v>
      </c>
    </row>
    <row r="166" spans="3:7" ht="12.75">
      <c r="C166" s="441" t="s">
        <v>356</v>
      </c>
      <c r="D166" s="444">
        <v>0.456</v>
      </c>
      <c r="E166" s="436">
        <f t="shared" si="5"/>
        <v>7212.4</v>
      </c>
      <c r="F166" s="444">
        <v>0.4375</v>
      </c>
      <c r="G166" s="436">
        <f t="shared" si="6"/>
        <v>7310.8125</v>
      </c>
    </row>
    <row r="167" spans="3:7" ht="12.75">
      <c r="C167" s="441" t="s">
        <v>357</v>
      </c>
      <c r="D167" s="444">
        <v>0.1227</v>
      </c>
      <c r="E167" s="436">
        <f t="shared" si="5"/>
        <v>5995.855</v>
      </c>
      <c r="F167" s="444">
        <v>0.1193</v>
      </c>
      <c r="G167" s="436">
        <f t="shared" si="6"/>
        <v>6141.4275</v>
      </c>
    </row>
    <row r="168" spans="3:7" ht="12.75">
      <c r="C168" s="441" t="s">
        <v>358</v>
      </c>
      <c r="D168" s="444">
        <v>0.1659</v>
      </c>
      <c r="E168" s="436">
        <f t="shared" si="5"/>
        <v>6153.535</v>
      </c>
      <c r="F168" s="444">
        <v>0.1648</v>
      </c>
      <c r="G168" s="436">
        <f t="shared" si="6"/>
        <v>6308.64</v>
      </c>
    </row>
    <row r="169" spans="3:7" ht="12.75">
      <c r="C169" s="441" t="s">
        <v>359</v>
      </c>
      <c r="D169" s="444">
        <v>0.268</v>
      </c>
      <c r="E169" s="436">
        <f t="shared" si="5"/>
        <v>6526.2</v>
      </c>
      <c r="F169" s="444">
        <v>0.2545</v>
      </c>
      <c r="G169" s="436">
        <f t="shared" si="6"/>
        <v>6638.2875</v>
      </c>
    </row>
    <row r="170" spans="3:7" ht="12.75">
      <c r="C170" s="441" t="s">
        <v>360</v>
      </c>
      <c r="D170" s="444">
        <v>0.1058</v>
      </c>
      <c r="E170" s="436">
        <f t="shared" si="5"/>
        <v>5934.17</v>
      </c>
      <c r="F170" s="444">
        <v>0.0898</v>
      </c>
      <c r="G170" s="436">
        <f t="shared" si="6"/>
        <v>6033.015</v>
      </c>
    </row>
    <row r="171" spans="3:7" ht="12.75">
      <c r="C171" s="441" t="s">
        <v>361</v>
      </c>
      <c r="D171" s="444">
        <v>0.0932</v>
      </c>
      <c r="E171" s="436">
        <f t="shared" si="5"/>
        <v>5888.18</v>
      </c>
      <c r="F171" s="444">
        <v>0.0932</v>
      </c>
      <c r="G171" s="436">
        <f t="shared" si="6"/>
        <v>6045.51</v>
      </c>
    </row>
    <row r="172" spans="3:7" ht="12.75">
      <c r="C172" s="441" t="s">
        <v>362</v>
      </c>
      <c r="D172" s="444">
        <v>0.0664</v>
      </c>
      <c r="E172" s="436">
        <f t="shared" si="5"/>
        <v>5790.36</v>
      </c>
      <c r="F172" s="444">
        <v>0.0664</v>
      </c>
      <c r="G172" s="436">
        <f t="shared" si="6"/>
        <v>5947.02</v>
      </c>
    </row>
    <row r="173" spans="3:7" ht="12.75">
      <c r="C173" s="441" t="s">
        <v>363</v>
      </c>
      <c r="D173" s="444">
        <v>0.185</v>
      </c>
      <c r="E173" s="436">
        <f t="shared" si="5"/>
        <v>6223.25</v>
      </c>
      <c r="F173" s="444">
        <v>0.185</v>
      </c>
      <c r="G173" s="436">
        <f t="shared" si="6"/>
        <v>6382.875</v>
      </c>
    </row>
    <row r="174" spans="3:7" ht="12.75">
      <c r="C174" s="441" t="s">
        <v>364</v>
      </c>
      <c r="D174" s="444">
        <v>0.235</v>
      </c>
      <c r="E174" s="436">
        <f t="shared" si="5"/>
        <v>6405.75</v>
      </c>
      <c r="F174" s="444">
        <v>0.2258</v>
      </c>
      <c r="G174" s="436">
        <f t="shared" si="6"/>
        <v>6532.8150000000005</v>
      </c>
    </row>
    <row r="175" spans="3:7" ht="12.75">
      <c r="C175" s="441" t="s">
        <v>365</v>
      </c>
      <c r="D175" s="444">
        <v>0.1253</v>
      </c>
      <c r="E175" s="436">
        <f t="shared" si="5"/>
        <v>6005.345</v>
      </c>
      <c r="F175" s="444">
        <v>0.1253</v>
      </c>
      <c r="G175" s="436">
        <f t="shared" si="6"/>
        <v>6163.4775</v>
      </c>
    </row>
    <row r="176" spans="3:7" ht="12.75">
      <c r="C176" s="441" t="s">
        <v>366</v>
      </c>
      <c r="D176" s="444">
        <v>0.2272</v>
      </c>
      <c r="E176" s="436">
        <f t="shared" si="5"/>
        <v>6377.28</v>
      </c>
      <c r="F176" s="444">
        <v>0.2098</v>
      </c>
      <c r="G176" s="436">
        <f t="shared" si="6"/>
        <v>6474.015</v>
      </c>
    </row>
    <row r="177" spans="3:7" ht="12.75">
      <c r="C177" s="441" t="s">
        <v>367</v>
      </c>
      <c r="D177" s="444">
        <v>0.1461</v>
      </c>
      <c r="E177" s="436">
        <f t="shared" si="5"/>
        <v>6081.265</v>
      </c>
      <c r="F177" s="444">
        <v>0.1282</v>
      </c>
      <c r="G177" s="436">
        <f t="shared" si="6"/>
        <v>6174.135</v>
      </c>
    </row>
    <row r="178" spans="3:7" ht="12.75">
      <c r="C178" s="441" t="s">
        <v>368</v>
      </c>
      <c r="D178" s="444">
        <v>0.2719</v>
      </c>
      <c r="E178" s="436">
        <f t="shared" si="5"/>
        <v>6540.4349999999995</v>
      </c>
      <c r="F178" s="444">
        <v>0.2719</v>
      </c>
      <c r="G178" s="436">
        <f t="shared" si="6"/>
        <v>6702.2325</v>
      </c>
    </row>
    <row r="179" spans="3:7" ht="12.75">
      <c r="C179" s="441" t="s">
        <v>369</v>
      </c>
      <c r="D179" s="444">
        <v>0.2439</v>
      </c>
      <c r="E179" s="436">
        <f t="shared" si="5"/>
        <v>6438.235</v>
      </c>
      <c r="F179" s="444">
        <v>0.2189</v>
      </c>
      <c r="G179" s="436">
        <f t="shared" si="6"/>
        <v>6507.4575</v>
      </c>
    </row>
    <row r="180" spans="3:7" ht="12.75">
      <c r="C180" s="441" t="s">
        <v>370</v>
      </c>
      <c r="D180" s="444">
        <v>0.1642</v>
      </c>
      <c r="E180" s="436">
        <f t="shared" si="5"/>
        <v>6147.33</v>
      </c>
      <c r="F180" s="444">
        <v>0.1632</v>
      </c>
      <c r="G180" s="436">
        <f t="shared" si="6"/>
        <v>6302.76</v>
      </c>
    </row>
    <row r="181" spans="3:7" ht="12.75">
      <c r="C181" s="442" t="s">
        <v>371</v>
      </c>
      <c r="D181" s="444">
        <v>0.1072</v>
      </c>
      <c r="E181" s="436">
        <f t="shared" si="5"/>
        <v>5939.28</v>
      </c>
      <c r="F181" s="444">
        <v>0.1037</v>
      </c>
      <c r="G181" s="436">
        <f t="shared" si="6"/>
        <v>6084.0975</v>
      </c>
    </row>
    <row r="182" spans="3:7" ht="12.75">
      <c r="C182" s="441" t="s">
        <v>372</v>
      </c>
      <c r="D182" s="444">
        <v>0.1111</v>
      </c>
      <c r="E182" s="436">
        <f t="shared" si="5"/>
        <v>5953.515</v>
      </c>
      <c r="F182" s="444">
        <v>0.1111</v>
      </c>
      <c r="G182" s="436">
        <f t="shared" si="6"/>
        <v>6111.2925</v>
      </c>
    </row>
    <row r="183" spans="3:7" ht="12.75">
      <c r="C183" s="441" t="s">
        <v>373</v>
      </c>
      <c r="D183" s="444">
        <v>0.1702</v>
      </c>
      <c r="E183" s="436">
        <f t="shared" si="5"/>
        <v>6169.23</v>
      </c>
      <c r="F183" s="444">
        <v>0.1595</v>
      </c>
      <c r="G183" s="436">
        <f t="shared" si="6"/>
        <v>6289.1625</v>
      </c>
    </row>
    <row r="184" spans="3:7" ht="12.75">
      <c r="C184" s="441" t="s">
        <v>374</v>
      </c>
      <c r="D184" s="444">
        <v>0.1433</v>
      </c>
      <c r="E184" s="436">
        <f t="shared" si="5"/>
        <v>6071.045</v>
      </c>
      <c r="F184" s="444">
        <v>0.1338</v>
      </c>
      <c r="G184" s="436">
        <f t="shared" si="6"/>
        <v>6194.715</v>
      </c>
    </row>
    <row r="185" spans="3:7" ht="12.75">
      <c r="C185" s="441" t="s">
        <v>375</v>
      </c>
      <c r="D185" s="444">
        <v>0.086</v>
      </c>
      <c r="E185" s="436">
        <f t="shared" si="5"/>
        <v>5861.9</v>
      </c>
      <c r="F185" s="444">
        <v>0.086</v>
      </c>
      <c r="G185" s="436">
        <f t="shared" si="6"/>
        <v>6019.05</v>
      </c>
    </row>
    <row r="186" spans="3:7" ht="12.75">
      <c r="C186" s="441" t="s">
        <v>376</v>
      </c>
      <c r="D186" s="444">
        <v>0.2032</v>
      </c>
      <c r="E186" s="436">
        <f t="shared" si="5"/>
        <v>6289.68</v>
      </c>
      <c r="F186" s="444">
        <v>0.1782</v>
      </c>
      <c r="G186" s="436">
        <f t="shared" si="6"/>
        <v>6357.885</v>
      </c>
    </row>
    <row r="187" spans="3:7" ht="12.75">
      <c r="C187" s="441" t="s">
        <v>377</v>
      </c>
      <c r="D187" s="444">
        <v>0.0419</v>
      </c>
      <c r="E187" s="436">
        <f t="shared" si="5"/>
        <v>5700.935</v>
      </c>
      <c r="F187" s="444">
        <v>0.0419</v>
      </c>
      <c r="G187" s="436">
        <f t="shared" si="6"/>
        <v>5856.9825</v>
      </c>
    </row>
    <row r="188" spans="3:7" ht="12.75">
      <c r="C188" s="441" t="s">
        <v>378</v>
      </c>
      <c r="D188" s="444">
        <v>0.1555</v>
      </c>
      <c r="E188" s="436">
        <f t="shared" si="5"/>
        <v>6115.575</v>
      </c>
      <c r="F188" s="444">
        <v>0.1528</v>
      </c>
      <c r="G188" s="436">
        <f t="shared" si="6"/>
        <v>6264.54</v>
      </c>
    </row>
    <row r="189" spans="3:7" ht="12.75">
      <c r="C189" s="441" t="s">
        <v>379</v>
      </c>
      <c r="D189" s="444">
        <v>0.0391</v>
      </c>
      <c r="E189" s="436">
        <f t="shared" si="5"/>
        <v>5690.715</v>
      </c>
      <c r="F189" s="444">
        <v>0.0391</v>
      </c>
      <c r="G189" s="436">
        <f t="shared" si="6"/>
        <v>5846.6925</v>
      </c>
    </row>
    <row r="190" spans="3:7" ht="12.75">
      <c r="C190" s="442" t="s">
        <v>380</v>
      </c>
      <c r="D190" s="444">
        <v>0.2201</v>
      </c>
      <c r="E190" s="436">
        <f t="shared" si="5"/>
        <v>6351.365</v>
      </c>
      <c r="F190" s="444">
        <v>0.2201</v>
      </c>
      <c r="G190" s="436">
        <f t="shared" si="6"/>
        <v>6511.8675</v>
      </c>
    </row>
    <row r="191" spans="3:7" ht="12.75">
      <c r="C191" s="441" t="s">
        <v>381</v>
      </c>
      <c r="D191" s="444">
        <v>0.1242</v>
      </c>
      <c r="E191" s="436">
        <f t="shared" si="5"/>
        <v>6001.33</v>
      </c>
      <c r="F191" s="444">
        <v>0.1242</v>
      </c>
      <c r="G191" s="436">
        <f t="shared" si="6"/>
        <v>6159.435</v>
      </c>
    </row>
    <row r="192" spans="3:7" ht="12.75">
      <c r="C192" s="441" t="s">
        <v>382</v>
      </c>
      <c r="D192" s="444">
        <v>0.072</v>
      </c>
      <c r="E192" s="436">
        <f t="shared" si="5"/>
        <v>5810.8</v>
      </c>
      <c r="F192" s="444">
        <v>0.0703</v>
      </c>
      <c r="G192" s="436">
        <f t="shared" si="6"/>
        <v>5961.3525</v>
      </c>
    </row>
    <row r="193" spans="3:7" ht="12.75">
      <c r="C193" s="441" t="s">
        <v>383</v>
      </c>
      <c r="D193" s="444">
        <v>0.0354</v>
      </c>
      <c r="E193" s="436">
        <f t="shared" si="5"/>
        <v>5677.21</v>
      </c>
      <c r="F193" s="444">
        <v>0.0354</v>
      </c>
      <c r="G193" s="436">
        <f t="shared" si="6"/>
        <v>5833.095</v>
      </c>
    </row>
    <row r="194" spans="3:7" ht="12.75">
      <c r="C194" s="441" t="s">
        <v>384</v>
      </c>
      <c r="D194" s="444">
        <v>0.105</v>
      </c>
      <c r="E194" s="436">
        <f t="shared" si="5"/>
        <v>5931.25</v>
      </c>
      <c r="F194" s="444">
        <v>0.105</v>
      </c>
      <c r="G194" s="436">
        <f t="shared" si="6"/>
        <v>6088.875</v>
      </c>
    </row>
    <row r="195" spans="3:7" ht="12.75">
      <c r="C195" s="441" t="s">
        <v>385</v>
      </c>
      <c r="D195" s="444">
        <v>0.0754</v>
      </c>
      <c r="E195" s="436">
        <f t="shared" si="5"/>
        <v>5823.21</v>
      </c>
      <c r="F195" s="444">
        <v>0.0754</v>
      </c>
      <c r="G195" s="436">
        <f t="shared" si="6"/>
        <v>5980.095</v>
      </c>
    </row>
    <row r="196" spans="3:7" ht="12.75">
      <c r="C196" s="441" t="s">
        <v>386</v>
      </c>
      <c r="D196" s="444">
        <v>0.1385</v>
      </c>
      <c r="E196" s="436">
        <f t="shared" si="5"/>
        <v>6053.525</v>
      </c>
      <c r="F196" s="444">
        <v>0.124</v>
      </c>
      <c r="G196" s="436">
        <f t="shared" si="6"/>
        <v>6158.7</v>
      </c>
    </row>
    <row r="197" spans="3:7" ht="12.75">
      <c r="C197" s="442" t="s">
        <v>387</v>
      </c>
      <c r="D197" s="444">
        <v>0.2259</v>
      </c>
      <c r="E197" s="436">
        <f t="shared" si="5"/>
        <v>6372.535</v>
      </c>
      <c r="F197" s="444">
        <v>0.2189</v>
      </c>
      <c r="G197" s="436">
        <f t="shared" si="6"/>
        <v>6507.4575</v>
      </c>
    </row>
    <row r="198" spans="3:7" ht="12.75">
      <c r="C198" s="442" t="s">
        <v>388</v>
      </c>
      <c r="D198" s="444">
        <v>0.1895</v>
      </c>
      <c r="E198" s="436">
        <f t="shared" si="5"/>
        <v>6239.675</v>
      </c>
      <c r="F198" s="444">
        <v>0.1895</v>
      </c>
      <c r="G198" s="436">
        <f t="shared" si="6"/>
        <v>6399.4125</v>
      </c>
    </row>
    <row r="199" spans="3:7" ht="12.75">
      <c r="C199" s="441" t="s">
        <v>389</v>
      </c>
      <c r="D199" s="444">
        <v>0.2131</v>
      </c>
      <c r="E199" s="436">
        <f t="shared" si="5"/>
        <v>6325.8150000000005</v>
      </c>
      <c r="F199" s="444">
        <v>0.2063</v>
      </c>
      <c r="G199" s="436">
        <f t="shared" si="6"/>
        <v>6461.1525</v>
      </c>
    </row>
    <row r="200" spans="3:7" ht="12.75">
      <c r="C200" s="441" t="s">
        <v>390</v>
      </c>
      <c r="D200" s="444">
        <v>0.0702</v>
      </c>
      <c r="E200" s="436">
        <f t="shared" si="5"/>
        <v>5804.23</v>
      </c>
      <c r="F200" s="444">
        <v>0.0702</v>
      </c>
      <c r="G200" s="436">
        <f t="shared" si="6"/>
        <v>5960.985</v>
      </c>
    </row>
    <row r="201" spans="3:7" ht="12.75">
      <c r="C201" s="441" t="s">
        <v>391</v>
      </c>
      <c r="D201" s="444">
        <v>0.1355</v>
      </c>
      <c r="E201" s="436">
        <f t="shared" si="5"/>
        <v>6042.575</v>
      </c>
      <c r="F201" s="444">
        <v>0.1355</v>
      </c>
      <c r="G201" s="436">
        <f t="shared" si="6"/>
        <v>6200.9625</v>
      </c>
    </row>
    <row r="202" spans="3:7" ht="12.75">
      <c r="C202" s="441" t="s">
        <v>392</v>
      </c>
      <c r="D202" s="444">
        <v>0.257</v>
      </c>
      <c r="E202" s="436">
        <f t="shared" si="5"/>
        <v>6486.05</v>
      </c>
      <c r="F202" s="444">
        <v>0.238</v>
      </c>
      <c r="G202" s="436">
        <f t="shared" si="6"/>
        <v>6577.65</v>
      </c>
    </row>
    <row r="203" spans="3:7" ht="12.75">
      <c r="C203" s="441" t="s">
        <v>393</v>
      </c>
      <c r="D203" s="444">
        <v>0.1488</v>
      </c>
      <c r="E203" s="436">
        <f t="shared" si="5"/>
        <v>6091.12</v>
      </c>
      <c r="F203" s="444">
        <v>0.1488</v>
      </c>
      <c r="G203" s="436">
        <f t="shared" si="6"/>
        <v>6249.84</v>
      </c>
    </row>
    <row r="204" spans="3:7" ht="12.75">
      <c r="C204" s="441" t="s">
        <v>394</v>
      </c>
      <c r="D204" s="444">
        <v>0.1157</v>
      </c>
      <c r="E204" s="436">
        <f t="shared" si="5"/>
        <v>5970.305</v>
      </c>
      <c r="F204" s="444">
        <v>0.1157</v>
      </c>
      <c r="G204" s="436">
        <f t="shared" si="6"/>
        <v>6128.1975</v>
      </c>
    </row>
    <row r="205" spans="3:7" ht="12.75">
      <c r="C205" s="441" t="s">
        <v>395</v>
      </c>
      <c r="D205" s="444">
        <v>0.0718</v>
      </c>
      <c r="E205" s="436">
        <f t="shared" si="5"/>
        <v>5810.07</v>
      </c>
      <c r="F205" s="444">
        <v>0.0714</v>
      </c>
      <c r="G205" s="436">
        <f t="shared" si="6"/>
        <v>5965.395</v>
      </c>
    </row>
    <row r="206" spans="3:7" ht="12.75">
      <c r="C206" s="441" t="s">
        <v>396</v>
      </c>
      <c r="D206" s="444">
        <v>0.1268</v>
      </c>
      <c r="E206" s="436">
        <f t="shared" si="5"/>
        <v>6010.82</v>
      </c>
      <c r="F206" s="444">
        <v>0.1242</v>
      </c>
      <c r="G206" s="436">
        <f t="shared" si="6"/>
        <v>6159.435</v>
      </c>
    </row>
    <row r="207" spans="3:7" ht="12.75">
      <c r="C207" s="441" t="s">
        <v>397</v>
      </c>
      <c r="D207" s="444">
        <v>0.1987</v>
      </c>
      <c r="E207" s="436">
        <f t="shared" si="5"/>
        <v>6273.255</v>
      </c>
      <c r="F207" s="444">
        <v>0.1896</v>
      </c>
      <c r="G207" s="436">
        <f t="shared" si="6"/>
        <v>6399.78</v>
      </c>
    </row>
    <row r="208" spans="3:7" ht="12.75">
      <c r="C208" s="441" t="s">
        <v>398</v>
      </c>
      <c r="D208" s="444">
        <v>0.0537</v>
      </c>
      <c r="E208" s="436">
        <f t="shared" si="5"/>
        <v>5744.005</v>
      </c>
      <c r="F208" s="444">
        <v>0.0537</v>
      </c>
      <c r="G208" s="436">
        <f t="shared" si="6"/>
        <v>5900.3475</v>
      </c>
    </row>
    <row r="209" spans="3:7" ht="12.75">
      <c r="C209" s="443" t="s">
        <v>399</v>
      </c>
      <c r="D209" s="444">
        <v>0.1275</v>
      </c>
      <c r="E209" s="436">
        <f aca="true" t="shared" si="7" ref="E209:E272">(D209*$J$19)+$J$18</f>
        <v>6013.375</v>
      </c>
      <c r="F209" s="444">
        <v>0.1275</v>
      </c>
      <c r="G209" s="436">
        <f t="shared" si="6"/>
        <v>6171.5625</v>
      </c>
    </row>
    <row r="210" spans="3:7" ht="12.75">
      <c r="C210" s="441" t="s">
        <v>400</v>
      </c>
      <c r="D210" s="444">
        <v>0.203</v>
      </c>
      <c r="E210" s="436">
        <f t="shared" si="7"/>
        <v>6288.95</v>
      </c>
      <c r="F210" s="444">
        <v>0.1999</v>
      </c>
      <c r="G210" s="436">
        <f t="shared" si="6"/>
        <v>6437.6325</v>
      </c>
    </row>
    <row r="211" spans="3:7" ht="12.75">
      <c r="C211" s="441" t="s">
        <v>401</v>
      </c>
      <c r="D211" s="444">
        <v>0.2454</v>
      </c>
      <c r="E211" s="436">
        <f t="shared" si="7"/>
        <v>6443.71</v>
      </c>
      <c r="F211" s="444">
        <v>0.2244</v>
      </c>
      <c r="G211" s="436">
        <f aca="true" t="shared" si="8" ref="G211:G274">(F211*$K$19)+$K$18</f>
        <v>6527.67</v>
      </c>
    </row>
    <row r="212" spans="3:7" ht="12.75">
      <c r="C212" s="442" t="s">
        <v>402</v>
      </c>
      <c r="D212" s="444">
        <v>0.2036</v>
      </c>
      <c r="E212" s="436">
        <f t="shared" si="7"/>
        <v>6291.14</v>
      </c>
      <c r="F212" s="444">
        <v>0.1804</v>
      </c>
      <c r="G212" s="436">
        <f t="shared" si="8"/>
        <v>6365.97</v>
      </c>
    </row>
    <row r="213" spans="3:7" ht="12.75">
      <c r="C213" s="441" t="s">
        <v>403</v>
      </c>
      <c r="D213" s="444">
        <v>0.1844</v>
      </c>
      <c r="E213" s="436">
        <f t="shared" si="7"/>
        <v>6221.06</v>
      </c>
      <c r="F213" s="444">
        <v>0.1802</v>
      </c>
      <c r="G213" s="436">
        <f t="shared" si="8"/>
        <v>6365.235</v>
      </c>
    </row>
    <row r="214" spans="3:7" ht="12.75">
      <c r="C214" s="441" t="s">
        <v>404</v>
      </c>
      <c r="D214" s="444">
        <v>0.1182</v>
      </c>
      <c r="E214" s="436">
        <f t="shared" si="7"/>
        <v>5979.43</v>
      </c>
      <c r="F214" s="444">
        <v>0.1023</v>
      </c>
      <c r="G214" s="436">
        <f t="shared" si="8"/>
        <v>6078.9525</v>
      </c>
    </row>
    <row r="215" spans="3:7" ht="12.75">
      <c r="C215" s="441" t="s">
        <v>405</v>
      </c>
      <c r="D215" s="444">
        <v>0.3742</v>
      </c>
      <c r="E215" s="436">
        <f t="shared" si="7"/>
        <v>6913.83</v>
      </c>
      <c r="F215" s="444">
        <v>0.3492</v>
      </c>
      <c r="G215" s="436">
        <f t="shared" si="8"/>
        <v>6986.3099999999995</v>
      </c>
    </row>
    <row r="216" spans="3:7" ht="12.75">
      <c r="C216" s="441" t="s">
        <v>406</v>
      </c>
      <c r="D216" s="444">
        <v>0.128</v>
      </c>
      <c r="E216" s="436">
        <f t="shared" si="7"/>
        <v>6015.2</v>
      </c>
      <c r="F216" s="444">
        <v>0.128</v>
      </c>
      <c r="G216" s="436">
        <f t="shared" si="8"/>
        <v>6173.4</v>
      </c>
    </row>
    <row r="217" spans="3:7" ht="12.75">
      <c r="C217" s="443" t="s">
        <v>407</v>
      </c>
      <c r="D217" s="444">
        <v>0.3915</v>
      </c>
      <c r="E217" s="436">
        <f t="shared" si="7"/>
        <v>6976.975</v>
      </c>
      <c r="F217" s="444">
        <v>0.3915</v>
      </c>
      <c r="G217" s="436">
        <f t="shared" si="8"/>
        <v>7141.7625</v>
      </c>
    </row>
    <row r="218" spans="3:7" ht="12.75">
      <c r="C218" s="441" t="s">
        <v>408</v>
      </c>
      <c r="D218" s="444">
        <v>0.1874</v>
      </c>
      <c r="E218" s="436">
        <f t="shared" si="7"/>
        <v>6232.01</v>
      </c>
      <c r="F218" s="444">
        <v>0.1624</v>
      </c>
      <c r="G218" s="436">
        <f t="shared" si="8"/>
        <v>6299.82</v>
      </c>
    </row>
    <row r="219" spans="3:7" ht="12.75">
      <c r="C219" s="441" t="s">
        <v>409</v>
      </c>
      <c r="D219" s="444">
        <v>0.0868</v>
      </c>
      <c r="E219" s="436">
        <f t="shared" si="7"/>
        <v>5864.82</v>
      </c>
      <c r="F219" s="444">
        <v>0.0794</v>
      </c>
      <c r="G219" s="436">
        <f t="shared" si="8"/>
        <v>5994.795</v>
      </c>
    </row>
    <row r="220" spans="3:7" ht="12.75">
      <c r="C220" s="441" t="s">
        <v>410</v>
      </c>
      <c r="D220" s="444">
        <v>0.1597</v>
      </c>
      <c r="E220" s="436">
        <f t="shared" si="7"/>
        <v>6130.905</v>
      </c>
      <c r="F220" s="444">
        <v>0.1597</v>
      </c>
      <c r="G220" s="436">
        <f t="shared" si="8"/>
        <v>6289.8975</v>
      </c>
    </row>
    <row r="221" spans="3:7" ht="12.75">
      <c r="C221" s="441" t="s">
        <v>411</v>
      </c>
      <c r="D221" s="444">
        <v>0.2038</v>
      </c>
      <c r="E221" s="436">
        <f t="shared" si="7"/>
        <v>6291.87</v>
      </c>
      <c r="F221" s="444">
        <v>0.1788</v>
      </c>
      <c r="G221" s="436">
        <f t="shared" si="8"/>
        <v>6360.09</v>
      </c>
    </row>
    <row r="222" spans="3:7" ht="12.75">
      <c r="C222" s="443" t="s">
        <v>412</v>
      </c>
      <c r="D222" s="444">
        <v>0.5459</v>
      </c>
      <c r="E222" s="436">
        <f t="shared" si="7"/>
        <v>7540.535</v>
      </c>
      <c r="F222" s="444">
        <v>0.5209</v>
      </c>
      <c r="G222" s="436">
        <f t="shared" si="8"/>
        <v>7617.3075</v>
      </c>
    </row>
    <row r="223" spans="3:7" ht="12.75">
      <c r="C223" s="443" t="s">
        <v>413</v>
      </c>
      <c r="D223" s="444">
        <v>0.368</v>
      </c>
      <c r="E223" s="436">
        <f t="shared" si="7"/>
        <v>6891.2</v>
      </c>
      <c r="F223" s="444">
        <v>0.343</v>
      </c>
      <c r="G223" s="436">
        <f t="shared" si="8"/>
        <v>6963.525</v>
      </c>
    </row>
    <row r="224" spans="3:7" ht="12.75">
      <c r="C224" s="441" t="s">
        <v>414</v>
      </c>
      <c r="D224" s="444">
        <v>0.1729</v>
      </c>
      <c r="E224" s="436">
        <f t="shared" si="7"/>
        <v>6179.085</v>
      </c>
      <c r="F224" s="444">
        <v>0.1729</v>
      </c>
      <c r="G224" s="436">
        <f t="shared" si="8"/>
        <v>6338.4075</v>
      </c>
    </row>
    <row r="225" spans="3:7" ht="12.75">
      <c r="C225" s="441" t="s">
        <v>415</v>
      </c>
      <c r="D225" s="444">
        <v>0.2675</v>
      </c>
      <c r="E225" s="436">
        <f t="shared" si="7"/>
        <v>6524.375</v>
      </c>
      <c r="F225" s="444">
        <v>0.2606</v>
      </c>
      <c r="G225" s="436">
        <f t="shared" si="8"/>
        <v>6660.705</v>
      </c>
    </row>
    <row r="226" spans="3:7" ht="12.75">
      <c r="C226" s="441" t="s">
        <v>416</v>
      </c>
      <c r="D226" s="444">
        <v>0.1302</v>
      </c>
      <c r="E226" s="436">
        <f t="shared" si="7"/>
        <v>6023.23</v>
      </c>
      <c r="F226" s="444">
        <v>0.1302</v>
      </c>
      <c r="G226" s="436">
        <f t="shared" si="8"/>
        <v>6181.485</v>
      </c>
    </row>
    <row r="227" spans="3:7" ht="12.75">
      <c r="C227" s="441" t="s">
        <v>417</v>
      </c>
      <c r="D227" s="444">
        <v>0.049</v>
      </c>
      <c r="E227" s="436">
        <f t="shared" si="7"/>
        <v>5726.85</v>
      </c>
      <c r="F227" s="444">
        <v>0.049</v>
      </c>
      <c r="G227" s="436">
        <f t="shared" si="8"/>
        <v>5883.075</v>
      </c>
    </row>
    <row r="228" spans="3:7" ht="12.75">
      <c r="C228" s="441" t="s">
        <v>418</v>
      </c>
      <c r="D228" s="444">
        <v>0.232</v>
      </c>
      <c r="E228" s="436">
        <f t="shared" si="7"/>
        <v>6394.8</v>
      </c>
      <c r="F228" s="444">
        <v>0.207</v>
      </c>
      <c r="G228" s="436">
        <f t="shared" si="8"/>
        <v>6463.725</v>
      </c>
    </row>
    <row r="229" spans="3:7" ht="12.75">
      <c r="C229" s="441" t="s">
        <v>419</v>
      </c>
      <c r="D229" s="444">
        <v>0.2573</v>
      </c>
      <c r="E229" s="436">
        <f t="shared" si="7"/>
        <v>6487.1449999999995</v>
      </c>
      <c r="F229" s="444">
        <v>0.2455</v>
      </c>
      <c r="G229" s="436">
        <f t="shared" si="8"/>
        <v>6605.2125</v>
      </c>
    </row>
    <row r="230" spans="3:7" ht="12.75">
      <c r="C230" s="441" t="s">
        <v>420</v>
      </c>
      <c r="D230" s="444">
        <v>0.2113</v>
      </c>
      <c r="E230" s="436">
        <f t="shared" si="7"/>
        <v>6319.245</v>
      </c>
      <c r="F230" s="444">
        <v>0.1875</v>
      </c>
      <c r="G230" s="436">
        <f t="shared" si="8"/>
        <v>6392.0625</v>
      </c>
    </row>
    <row r="231" spans="3:7" ht="12.75">
      <c r="C231" s="441" t="s">
        <v>421</v>
      </c>
      <c r="D231" s="444">
        <v>0.1604</v>
      </c>
      <c r="E231" s="436">
        <f t="shared" si="7"/>
        <v>6133.46</v>
      </c>
      <c r="F231" s="444">
        <v>0.1354</v>
      </c>
      <c r="G231" s="436">
        <f t="shared" si="8"/>
        <v>6200.595</v>
      </c>
    </row>
    <row r="232" spans="3:7" ht="12.75">
      <c r="C232" s="441" t="s">
        <v>422</v>
      </c>
      <c r="D232" s="444">
        <v>0.113</v>
      </c>
      <c r="E232" s="436">
        <f t="shared" si="7"/>
        <v>5960.45</v>
      </c>
      <c r="F232" s="444">
        <v>0.113</v>
      </c>
      <c r="G232" s="436">
        <f t="shared" si="8"/>
        <v>6118.275</v>
      </c>
    </row>
    <row r="233" spans="3:7" ht="12.75">
      <c r="C233" s="441" t="s">
        <v>423</v>
      </c>
      <c r="D233" s="444">
        <v>0.1854</v>
      </c>
      <c r="E233" s="436">
        <f t="shared" si="7"/>
        <v>6224.71</v>
      </c>
      <c r="F233" s="444">
        <v>0.1746</v>
      </c>
      <c r="G233" s="436">
        <f t="shared" si="8"/>
        <v>6344.655</v>
      </c>
    </row>
    <row r="234" spans="3:7" ht="12.75">
      <c r="C234" s="441" t="s">
        <v>424</v>
      </c>
      <c r="D234" s="444">
        <v>0.1333</v>
      </c>
      <c r="E234" s="436">
        <f t="shared" si="7"/>
        <v>6034.545</v>
      </c>
      <c r="F234" s="444">
        <v>0.1333</v>
      </c>
      <c r="G234" s="436">
        <f t="shared" si="8"/>
        <v>6192.8775</v>
      </c>
    </row>
    <row r="235" spans="3:7" ht="12.75">
      <c r="C235" s="441" t="s">
        <v>425</v>
      </c>
      <c r="D235" s="444">
        <v>0.1126</v>
      </c>
      <c r="E235" s="436">
        <f t="shared" si="7"/>
        <v>5958.99</v>
      </c>
      <c r="F235" s="444">
        <v>0.1126</v>
      </c>
      <c r="G235" s="436">
        <f t="shared" si="8"/>
        <v>6116.805</v>
      </c>
    </row>
    <row r="236" spans="3:7" ht="12.75">
      <c r="C236" s="441" t="s">
        <v>426</v>
      </c>
      <c r="D236" s="444">
        <v>0.1934</v>
      </c>
      <c r="E236" s="436">
        <f t="shared" si="7"/>
        <v>6253.91</v>
      </c>
      <c r="F236" s="444">
        <v>0.1863</v>
      </c>
      <c r="G236" s="436">
        <f t="shared" si="8"/>
        <v>6387.6525</v>
      </c>
    </row>
    <row r="237" spans="3:7" ht="12.75">
      <c r="C237" s="441" t="s">
        <v>427</v>
      </c>
      <c r="D237" s="444">
        <v>0.0632</v>
      </c>
      <c r="E237" s="436">
        <f t="shared" si="7"/>
        <v>5778.68</v>
      </c>
      <c r="F237" s="444">
        <v>0.0632</v>
      </c>
      <c r="G237" s="436">
        <f t="shared" si="8"/>
        <v>5935.26</v>
      </c>
    </row>
    <row r="238" spans="3:7" ht="12.75">
      <c r="C238" s="441" t="s">
        <v>428</v>
      </c>
      <c r="D238" s="444">
        <v>0.1363</v>
      </c>
      <c r="E238" s="436">
        <f t="shared" si="7"/>
        <v>6045.495</v>
      </c>
      <c r="F238" s="444">
        <v>0.1361</v>
      </c>
      <c r="G238" s="436">
        <f t="shared" si="8"/>
        <v>6203.1675</v>
      </c>
    </row>
    <row r="239" spans="3:7" ht="12.75">
      <c r="C239" s="441" t="s">
        <v>429</v>
      </c>
      <c r="D239" s="444">
        <v>0.3611</v>
      </c>
      <c r="E239" s="436">
        <f t="shared" si="7"/>
        <v>6866.014999999999</v>
      </c>
      <c r="F239" s="444">
        <v>0.3425</v>
      </c>
      <c r="G239" s="436">
        <f t="shared" si="8"/>
        <v>6961.6875</v>
      </c>
    </row>
    <row r="240" spans="3:7" ht="12.75">
      <c r="C240" s="442" t="s">
        <v>430</v>
      </c>
      <c r="D240" s="444">
        <v>0.088</v>
      </c>
      <c r="E240" s="436">
        <f t="shared" si="7"/>
        <v>5869.2</v>
      </c>
      <c r="F240" s="444">
        <v>0.088</v>
      </c>
      <c r="G240" s="436">
        <f t="shared" si="8"/>
        <v>6026.4</v>
      </c>
    </row>
    <row r="241" spans="3:7" ht="12.75">
      <c r="C241" s="441" t="s">
        <v>431</v>
      </c>
      <c r="D241" s="444">
        <v>0.1904</v>
      </c>
      <c r="E241" s="436">
        <f t="shared" si="7"/>
        <v>6242.96</v>
      </c>
      <c r="F241" s="444">
        <v>0.1904</v>
      </c>
      <c r="G241" s="436">
        <f t="shared" si="8"/>
        <v>6402.72</v>
      </c>
    </row>
    <row r="242" spans="3:7" ht="12.75">
      <c r="C242" s="441" t="s">
        <v>432</v>
      </c>
      <c r="D242" s="444">
        <v>0.0826</v>
      </c>
      <c r="E242" s="436">
        <f t="shared" si="7"/>
        <v>5849.49</v>
      </c>
      <c r="F242" s="444">
        <v>0.0826</v>
      </c>
      <c r="G242" s="436">
        <f t="shared" si="8"/>
        <v>6006.555</v>
      </c>
    </row>
    <row r="243" spans="3:7" ht="12.75">
      <c r="C243" s="441" t="s">
        <v>433</v>
      </c>
      <c r="D243" s="444">
        <v>0.1563</v>
      </c>
      <c r="E243" s="436">
        <f t="shared" si="7"/>
        <v>6118.495</v>
      </c>
      <c r="F243" s="444">
        <v>0.1521</v>
      </c>
      <c r="G243" s="436">
        <f t="shared" si="8"/>
        <v>6261.9675</v>
      </c>
    </row>
    <row r="244" spans="3:7" ht="12.75">
      <c r="C244" s="441" t="s">
        <v>434</v>
      </c>
      <c r="D244" s="444">
        <v>0.148</v>
      </c>
      <c r="E244" s="436">
        <f t="shared" si="7"/>
        <v>6088.2</v>
      </c>
      <c r="F244" s="444">
        <v>0.148</v>
      </c>
      <c r="G244" s="436">
        <f t="shared" si="8"/>
        <v>6246.9</v>
      </c>
    </row>
    <row r="245" spans="3:7" ht="12.75">
      <c r="C245" s="441" t="s">
        <v>435</v>
      </c>
      <c r="D245" s="444">
        <v>0.0985</v>
      </c>
      <c r="E245" s="436">
        <f t="shared" si="7"/>
        <v>5907.525</v>
      </c>
      <c r="F245" s="444">
        <v>0.0985</v>
      </c>
      <c r="G245" s="436">
        <f t="shared" si="8"/>
        <v>6064.9875</v>
      </c>
    </row>
    <row r="246" spans="3:7" ht="12.75">
      <c r="C246" s="441" t="s">
        <v>436</v>
      </c>
      <c r="D246" s="444">
        <v>0.0912</v>
      </c>
      <c r="E246" s="436">
        <f t="shared" si="7"/>
        <v>5880.88</v>
      </c>
      <c r="F246" s="444">
        <v>0.0912</v>
      </c>
      <c r="G246" s="436">
        <f t="shared" si="8"/>
        <v>6038.16</v>
      </c>
    </row>
    <row r="247" spans="3:7" ht="12.75">
      <c r="C247" s="441" t="s">
        <v>437</v>
      </c>
      <c r="D247" s="444">
        <v>0.122</v>
      </c>
      <c r="E247" s="436">
        <f t="shared" si="7"/>
        <v>5993.3</v>
      </c>
      <c r="F247" s="444">
        <v>0.1057</v>
      </c>
      <c r="G247" s="436">
        <f t="shared" si="8"/>
        <v>6091.4475</v>
      </c>
    </row>
    <row r="248" spans="3:7" ht="12.75">
      <c r="C248" s="441" t="s">
        <v>438</v>
      </c>
      <c r="D248" s="444">
        <v>0.2184</v>
      </c>
      <c r="E248" s="436">
        <f t="shared" si="7"/>
        <v>6345.16</v>
      </c>
      <c r="F248" s="444">
        <v>0.2184</v>
      </c>
      <c r="G248" s="436">
        <f t="shared" si="8"/>
        <v>6505.62</v>
      </c>
    </row>
    <row r="249" spans="3:7" ht="12.75">
      <c r="C249" s="441" t="s">
        <v>439</v>
      </c>
      <c r="D249" s="444">
        <v>0.1209</v>
      </c>
      <c r="E249" s="436">
        <f t="shared" si="7"/>
        <v>5989.285</v>
      </c>
      <c r="F249" s="444">
        <v>0.109</v>
      </c>
      <c r="G249" s="436">
        <f t="shared" si="8"/>
        <v>6103.575</v>
      </c>
    </row>
    <row r="250" spans="3:7" ht="12.75">
      <c r="C250" s="441" t="s">
        <v>440</v>
      </c>
      <c r="D250" s="444">
        <v>0.2195</v>
      </c>
      <c r="E250" s="436">
        <f t="shared" si="7"/>
        <v>6349.175</v>
      </c>
      <c r="F250" s="444">
        <v>0.2152</v>
      </c>
      <c r="G250" s="436">
        <f t="shared" si="8"/>
        <v>6493.86</v>
      </c>
    </row>
    <row r="251" spans="3:7" ht="12.75">
      <c r="C251" s="441" t="s">
        <v>441</v>
      </c>
      <c r="D251" s="444">
        <v>0.1631</v>
      </c>
      <c r="E251" s="436">
        <f t="shared" si="7"/>
        <v>6143.315</v>
      </c>
      <c r="F251" s="444">
        <v>0.1576</v>
      </c>
      <c r="G251" s="436">
        <f t="shared" si="8"/>
        <v>6282.18</v>
      </c>
    </row>
    <row r="252" spans="3:7" ht="12.75">
      <c r="C252" s="441" t="s">
        <v>442</v>
      </c>
      <c r="D252" s="444">
        <v>0.2248</v>
      </c>
      <c r="E252" s="436">
        <f t="shared" si="7"/>
        <v>6368.52</v>
      </c>
      <c r="F252" s="444">
        <v>0.2248</v>
      </c>
      <c r="G252" s="436">
        <f t="shared" si="8"/>
        <v>6529.14</v>
      </c>
    </row>
    <row r="253" spans="3:7" ht="12.75">
      <c r="C253" s="441" t="s">
        <v>443</v>
      </c>
      <c r="D253" s="444">
        <v>0.0352</v>
      </c>
      <c r="E253" s="436">
        <f t="shared" si="7"/>
        <v>5676.48</v>
      </c>
      <c r="F253" s="444">
        <v>0.0352</v>
      </c>
      <c r="G253" s="436">
        <f t="shared" si="8"/>
        <v>5832.36</v>
      </c>
    </row>
    <row r="254" spans="3:7" ht="12.75">
      <c r="C254" s="441" t="s">
        <v>444</v>
      </c>
      <c r="D254" s="444">
        <v>0.2092</v>
      </c>
      <c r="E254" s="436">
        <f t="shared" si="7"/>
        <v>6311.58</v>
      </c>
      <c r="F254" s="444">
        <v>0.1842</v>
      </c>
      <c r="G254" s="436">
        <f t="shared" si="8"/>
        <v>6379.935</v>
      </c>
    </row>
    <row r="255" spans="3:7" ht="12.75">
      <c r="C255" s="441" t="s">
        <v>445</v>
      </c>
      <c r="D255" s="444">
        <v>0.0638</v>
      </c>
      <c r="E255" s="436">
        <f t="shared" si="7"/>
        <v>5780.87</v>
      </c>
      <c r="F255" s="444">
        <v>0.0638</v>
      </c>
      <c r="G255" s="436">
        <f t="shared" si="8"/>
        <v>5937.465</v>
      </c>
    </row>
    <row r="256" spans="3:7" ht="12.75">
      <c r="C256" s="441" t="s">
        <v>446</v>
      </c>
      <c r="D256" s="444">
        <v>0.1049</v>
      </c>
      <c r="E256" s="436">
        <f t="shared" si="7"/>
        <v>5930.885</v>
      </c>
      <c r="F256" s="444">
        <v>0.0799</v>
      </c>
      <c r="G256" s="436">
        <f t="shared" si="8"/>
        <v>5996.6325</v>
      </c>
    </row>
    <row r="257" spans="3:7" ht="12.75">
      <c r="C257" s="441" t="s">
        <v>447</v>
      </c>
      <c r="D257" s="444">
        <v>0.0904</v>
      </c>
      <c r="E257" s="436">
        <f t="shared" si="7"/>
        <v>5877.96</v>
      </c>
      <c r="F257" s="444">
        <v>0.0818</v>
      </c>
      <c r="G257" s="436">
        <f t="shared" si="8"/>
        <v>6003.615</v>
      </c>
    </row>
    <row r="258" spans="3:7" ht="12.75">
      <c r="C258" s="441" t="s">
        <v>448</v>
      </c>
      <c r="D258" s="444">
        <v>0.2513</v>
      </c>
      <c r="E258" s="436">
        <f t="shared" si="7"/>
        <v>6465.245</v>
      </c>
      <c r="F258" s="444">
        <v>0.2333</v>
      </c>
      <c r="G258" s="436">
        <f t="shared" si="8"/>
        <v>6560.3775000000005</v>
      </c>
    </row>
    <row r="259" spans="3:7" ht="12.75">
      <c r="C259" s="441" t="s">
        <v>449</v>
      </c>
      <c r="D259" s="444">
        <v>0.1797</v>
      </c>
      <c r="E259" s="436">
        <f t="shared" si="7"/>
        <v>6203.905</v>
      </c>
      <c r="F259" s="444">
        <v>0.1797</v>
      </c>
      <c r="G259" s="436">
        <f t="shared" si="8"/>
        <v>6363.3975</v>
      </c>
    </row>
    <row r="260" spans="3:7" ht="12.75">
      <c r="C260" s="442" t="s">
        <v>450</v>
      </c>
      <c r="D260" s="444">
        <v>0.1093</v>
      </c>
      <c r="E260" s="436">
        <f t="shared" si="7"/>
        <v>5946.945</v>
      </c>
      <c r="F260" s="444">
        <v>0.1043</v>
      </c>
      <c r="G260" s="436">
        <f t="shared" si="8"/>
        <v>6086.3025</v>
      </c>
    </row>
    <row r="261" spans="3:7" ht="12.75">
      <c r="C261" s="441" t="s">
        <v>451</v>
      </c>
      <c r="D261" s="444">
        <v>0.2254</v>
      </c>
      <c r="E261" s="436">
        <f t="shared" si="7"/>
        <v>6370.71</v>
      </c>
      <c r="F261" s="444">
        <v>0.2004</v>
      </c>
      <c r="G261" s="436">
        <f t="shared" si="8"/>
        <v>6439.47</v>
      </c>
    </row>
    <row r="262" spans="3:7" ht="12.75">
      <c r="C262" s="441" t="s">
        <v>452</v>
      </c>
      <c r="D262" s="444">
        <v>0.2029</v>
      </c>
      <c r="E262" s="436">
        <f t="shared" si="7"/>
        <v>6288.585</v>
      </c>
      <c r="F262" s="444">
        <v>0.1779</v>
      </c>
      <c r="G262" s="436">
        <f t="shared" si="8"/>
        <v>6356.7825</v>
      </c>
    </row>
    <row r="263" spans="3:7" ht="12.75">
      <c r="C263" s="442" t="s">
        <v>453</v>
      </c>
      <c r="D263" s="444">
        <v>0.1877</v>
      </c>
      <c r="E263" s="436">
        <f t="shared" si="7"/>
        <v>6233.105</v>
      </c>
      <c r="F263" s="444">
        <v>0.1627</v>
      </c>
      <c r="G263" s="436">
        <f t="shared" si="8"/>
        <v>6300.9225</v>
      </c>
    </row>
    <row r="264" spans="3:7" ht="12.75">
      <c r="C264" s="441" t="s">
        <v>454</v>
      </c>
      <c r="D264" s="444">
        <v>0.0532</v>
      </c>
      <c r="E264" s="436">
        <f t="shared" si="7"/>
        <v>5742.18</v>
      </c>
      <c r="F264" s="444">
        <v>0.0532</v>
      </c>
      <c r="G264" s="436">
        <f t="shared" si="8"/>
        <v>5898.51</v>
      </c>
    </row>
    <row r="265" spans="3:7" ht="12.75">
      <c r="C265" s="441" t="s">
        <v>455</v>
      </c>
      <c r="D265" s="444">
        <v>0.2069</v>
      </c>
      <c r="E265" s="436">
        <f t="shared" si="7"/>
        <v>6303.1849999999995</v>
      </c>
      <c r="F265" s="444">
        <v>0.2044</v>
      </c>
      <c r="G265" s="436">
        <f t="shared" si="8"/>
        <v>6454.17</v>
      </c>
    </row>
    <row r="266" spans="3:7" ht="12.75">
      <c r="C266" s="441" t="s">
        <v>456</v>
      </c>
      <c r="D266" s="444">
        <v>0.278</v>
      </c>
      <c r="E266" s="436">
        <f t="shared" si="7"/>
        <v>6562.7</v>
      </c>
      <c r="F266" s="444">
        <v>0.278</v>
      </c>
      <c r="G266" s="436">
        <f t="shared" si="8"/>
        <v>6724.65</v>
      </c>
    </row>
    <row r="267" spans="3:7" ht="12.75">
      <c r="C267" s="441" t="s">
        <v>457</v>
      </c>
      <c r="D267" s="444">
        <v>0.1723</v>
      </c>
      <c r="E267" s="436">
        <f t="shared" si="7"/>
        <v>6176.895</v>
      </c>
      <c r="F267" s="444">
        <v>0.1723</v>
      </c>
      <c r="G267" s="436">
        <f t="shared" si="8"/>
        <v>6336.2025</v>
      </c>
    </row>
    <row r="268" spans="3:7" ht="12.75">
      <c r="C268" s="441" t="s">
        <v>458</v>
      </c>
      <c r="D268" s="444">
        <v>0.1004</v>
      </c>
      <c r="E268" s="436">
        <f t="shared" si="7"/>
        <v>5914.46</v>
      </c>
      <c r="F268" s="444">
        <v>0.1004</v>
      </c>
      <c r="G268" s="436">
        <f t="shared" si="8"/>
        <v>6071.97</v>
      </c>
    </row>
    <row r="269" spans="3:7" ht="12.75">
      <c r="C269" s="441" t="s">
        <v>459</v>
      </c>
      <c r="D269" s="444">
        <v>0.1352</v>
      </c>
      <c r="E269" s="436">
        <f t="shared" si="7"/>
        <v>6041.48</v>
      </c>
      <c r="F269" s="444">
        <v>0.1352</v>
      </c>
      <c r="G269" s="436">
        <f t="shared" si="8"/>
        <v>6199.86</v>
      </c>
    </row>
    <row r="270" spans="3:7" ht="12.75">
      <c r="C270" s="441" t="s">
        <v>460</v>
      </c>
      <c r="D270" s="444">
        <v>0.1113</v>
      </c>
      <c r="E270" s="436">
        <f t="shared" si="7"/>
        <v>5954.245</v>
      </c>
      <c r="F270" s="444">
        <v>0.0942</v>
      </c>
      <c r="G270" s="436">
        <f t="shared" si="8"/>
        <v>6049.185</v>
      </c>
    </row>
    <row r="271" spans="3:7" ht="12.75">
      <c r="C271" s="441" t="s">
        <v>461</v>
      </c>
      <c r="D271" s="444">
        <v>0.1128</v>
      </c>
      <c r="E271" s="436">
        <f t="shared" si="7"/>
        <v>5959.72</v>
      </c>
      <c r="F271" s="444">
        <v>0.1128</v>
      </c>
      <c r="G271" s="436">
        <f t="shared" si="8"/>
        <v>6117.54</v>
      </c>
    </row>
    <row r="272" spans="3:7" ht="12.75">
      <c r="C272" s="441" t="s">
        <v>462</v>
      </c>
      <c r="D272" s="444">
        <v>0.1349</v>
      </c>
      <c r="E272" s="436">
        <f t="shared" si="7"/>
        <v>6040.385</v>
      </c>
      <c r="F272" s="444">
        <v>0.1099</v>
      </c>
      <c r="G272" s="436">
        <f t="shared" si="8"/>
        <v>6106.8825</v>
      </c>
    </row>
    <row r="273" spans="3:7" ht="12.75">
      <c r="C273" s="443" t="s">
        <v>463</v>
      </c>
      <c r="D273" s="444">
        <v>0.0933</v>
      </c>
      <c r="E273" s="436">
        <f aca="true" t="shared" si="9" ref="E273:E306">(D273*$J$19)+$J$18</f>
        <v>5888.545</v>
      </c>
      <c r="F273" s="444">
        <v>0.0933</v>
      </c>
      <c r="G273" s="436">
        <f t="shared" si="8"/>
        <v>6045.8775</v>
      </c>
    </row>
    <row r="274" spans="3:7" ht="12.75">
      <c r="C274" s="442" t="s">
        <v>464</v>
      </c>
      <c r="D274" s="444">
        <v>0.1264</v>
      </c>
      <c r="E274" s="436">
        <f t="shared" si="9"/>
        <v>6009.36</v>
      </c>
      <c r="F274" s="444">
        <v>0.1166</v>
      </c>
      <c r="G274" s="436">
        <f t="shared" si="8"/>
        <v>6131.505</v>
      </c>
    </row>
    <row r="275" spans="3:7" ht="12.75">
      <c r="C275" s="442" t="s">
        <v>465</v>
      </c>
      <c r="D275" s="444">
        <v>0.1452</v>
      </c>
      <c r="E275" s="436">
        <f t="shared" si="9"/>
        <v>6077.98</v>
      </c>
      <c r="F275" s="444">
        <v>0.1452</v>
      </c>
      <c r="G275" s="436">
        <f aca="true" t="shared" si="10" ref="G275:G306">(F275*$K$19)+$K$18</f>
        <v>6236.61</v>
      </c>
    </row>
    <row r="276" spans="3:7" ht="12.75">
      <c r="C276" s="441" t="s">
        <v>466</v>
      </c>
      <c r="D276" s="444">
        <v>0.1346</v>
      </c>
      <c r="E276" s="436">
        <f t="shared" si="9"/>
        <v>6039.29</v>
      </c>
      <c r="F276" s="444">
        <v>0.1346</v>
      </c>
      <c r="G276" s="436">
        <f t="shared" si="10"/>
        <v>6197.655</v>
      </c>
    </row>
    <row r="277" spans="3:7" ht="12.75">
      <c r="C277" s="441" t="s">
        <v>467</v>
      </c>
      <c r="D277" s="444">
        <v>0.1264</v>
      </c>
      <c r="E277" s="436">
        <f t="shared" si="9"/>
        <v>6009.36</v>
      </c>
      <c r="F277" s="444">
        <v>0.1198</v>
      </c>
      <c r="G277" s="436">
        <f t="shared" si="10"/>
        <v>6143.265</v>
      </c>
    </row>
    <row r="278" spans="3:7" ht="12.75">
      <c r="C278" s="441" t="s">
        <v>468</v>
      </c>
      <c r="D278" s="444">
        <v>0.3426</v>
      </c>
      <c r="E278" s="436">
        <f t="shared" si="9"/>
        <v>6798.49</v>
      </c>
      <c r="F278" s="444">
        <v>0.3426</v>
      </c>
      <c r="G278" s="436">
        <f t="shared" si="10"/>
        <v>6962.055</v>
      </c>
    </row>
    <row r="279" spans="3:7" ht="12.75">
      <c r="C279" s="441" t="s">
        <v>469</v>
      </c>
      <c r="D279" s="444">
        <v>0.0767</v>
      </c>
      <c r="E279" s="436">
        <f t="shared" si="9"/>
        <v>5827.955</v>
      </c>
      <c r="F279" s="444">
        <v>0.0744</v>
      </c>
      <c r="G279" s="436">
        <f t="shared" si="10"/>
        <v>5976.42</v>
      </c>
    </row>
    <row r="280" spans="3:7" ht="12.75">
      <c r="C280" s="441" t="s">
        <v>470</v>
      </c>
      <c r="D280" s="444">
        <v>0.1547</v>
      </c>
      <c r="E280" s="436">
        <f t="shared" si="9"/>
        <v>6112.655</v>
      </c>
      <c r="F280" s="444">
        <v>0.1349</v>
      </c>
      <c r="G280" s="436">
        <f t="shared" si="10"/>
        <v>6198.7575</v>
      </c>
    </row>
    <row r="281" spans="3:7" ht="12.75">
      <c r="C281" s="441" t="s">
        <v>471</v>
      </c>
      <c r="D281" s="444">
        <v>0.0843</v>
      </c>
      <c r="E281" s="436">
        <f t="shared" si="9"/>
        <v>5855.695</v>
      </c>
      <c r="F281" s="444">
        <v>0.0843</v>
      </c>
      <c r="G281" s="436">
        <f t="shared" si="10"/>
        <v>6012.8025</v>
      </c>
    </row>
    <row r="282" spans="3:7" ht="12.75">
      <c r="C282" s="441" t="s">
        <v>472</v>
      </c>
      <c r="D282" s="444">
        <v>0.2636</v>
      </c>
      <c r="E282" s="436">
        <f t="shared" si="9"/>
        <v>6510.14</v>
      </c>
      <c r="F282" s="444">
        <v>0.2636</v>
      </c>
      <c r="G282" s="436">
        <f t="shared" si="10"/>
        <v>6671.73</v>
      </c>
    </row>
    <row r="283" spans="3:7" ht="12.75">
      <c r="C283" s="441" t="s">
        <v>473</v>
      </c>
      <c r="D283" s="444">
        <v>0.2862</v>
      </c>
      <c r="E283" s="436">
        <f t="shared" si="9"/>
        <v>6592.63</v>
      </c>
      <c r="F283" s="444">
        <v>0.2663</v>
      </c>
      <c r="G283" s="436">
        <f t="shared" si="10"/>
        <v>6681.6525</v>
      </c>
    </row>
    <row r="284" spans="3:7" ht="12.75">
      <c r="C284" s="441" t="s">
        <v>474</v>
      </c>
      <c r="D284" s="444">
        <v>0.2231</v>
      </c>
      <c r="E284" s="436">
        <f t="shared" si="9"/>
        <v>6362.315</v>
      </c>
      <c r="F284" s="444">
        <v>0.2206</v>
      </c>
      <c r="G284" s="436">
        <f t="shared" si="10"/>
        <v>6513.705</v>
      </c>
    </row>
    <row r="285" spans="3:7" ht="12.75">
      <c r="C285" s="441" t="s">
        <v>475</v>
      </c>
      <c r="D285" s="444">
        <v>0.0654</v>
      </c>
      <c r="E285" s="436">
        <f t="shared" si="9"/>
        <v>5786.71</v>
      </c>
      <c r="F285" s="444">
        <v>0.0654</v>
      </c>
      <c r="G285" s="436">
        <f t="shared" si="10"/>
        <v>5943.345</v>
      </c>
    </row>
    <row r="286" spans="3:7" ht="12.75">
      <c r="C286" s="441" t="s">
        <v>476</v>
      </c>
      <c r="D286" s="444">
        <v>0.0879</v>
      </c>
      <c r="E286" s="436">
        <f t="shared" si="9"/>
        <v>5868.835</v>
      </c>
      <c r="F286" s="444">
        <v>0.0879</v>
      </c>
      <c r="G286" s="436">
        <f t="shared" si="10"/>
        <v>6026.0325</v>
      </c>
    </row>
    <row r="287" spans="3:7" ht="12.75">
      <c r="C287" s="441" t="s">
        <v>477</v>
      </c>
      <c r="D287" s="444">
        <v>0.1282</v>
      </c>
      <c r="E287" s="436">
        <f t="shared" si="9"/>
        <v>6015.93</v>
      </c>
      <c r="F287" s="444">
        <v>0.1145</v>
      </c>
      <c r="G287" s="436">
        <f t="shared" si="10"/>
        <v>6123.7875</v>
      </c>
    </row>
    <row r="288" spans="3:7" ht="12.75">
      <c r="C288" s="441" t="s">
        <v>478</v>
      </c>
      <c r="D288" s="444">
        <v>0.2432</v>
      </c>
      <c r="E288" s="436">
        <f t="shared" si="9"/>
        <v>6435.68</v>
      </c>
      <c r="F288" s="444">
        <v>0.232</v>
      </c>
      <c r="G288" s="436">
        <f t="shared" si="10"/>
        <v>6555.6</v>
      </c>
    </row>
    <row r="289" spans="3:7" ht="12.75">
      <c r="C289" s="441" t="s">
        <v>479</v>
      </c>
      <c r="D289" s="444">
        <v>0.1241</v>
      </c>
      <c r="E289" s="436">
        <f t="shared" si="9"/>
        <v>6000.965</v>
      </c>
      <c r="F289" s="444">
        <v>0.1034</v>
      </c>
      <c r="G289" s="436">
        <f t="shared" si="10"/>
        <v>6082.995</v>
      </c>
    </row>
    <row r="290" spans="3:7" ht="12.75">
      <c r="C290" s="441" t="s">
        <v>480</v>
      </c>
      <c r="D290" s="444">
        <v>0.1921</v>
      </c>
      <c r="E290" s="436">
        <f t="shared" si="9"/>
        <v>6249.165</v>
      </c>
      <c r="F290" s="444">
        <v>0.1921</v>
      </c>
      <c r="G290" s="436">
        <f t="shared" si="10"/>
        <v>6408.9675</v>
      </c>
    </row>
    <row r="291" spans="3:7" ht="12.75">
      <c r="C291" s="442" t="s">
        <v>481</v>
      </c>
      <c r="D291" s="444">
        <v>0.1706</v>
      </c>
      <c r="E291" s="436">
        <f t="shared" si="9"/>
        <v>6170.6900000000005</v>
      </c>
      <c r="F291" s="444">
        <v>0.1491</v>
      </c>
      <c r="G291" s="436">
        <f t="shared" si="10"/>
        <v>6250.9425</v>
      </c>
    </row>
    <row r="292" spans="3:7" ht="12.75">
      <c r="C292" s="441" t="s">
        <v>482</v>
      </c>
      <c r="D292" s="444">
        <v>0.0747</v>
      </c>
      <c r="E292" s="436">
        <f t="shared" si="9"/>
        <v>5820.655</v>
      </c>
      <c r="F292" s="444">
        <v>0.0747</v>
      </c>
      <c r="G292" s="436">
        <f t="shared" si="10"/>
        <v>5977.5225</v>
      </c>
    </row>
    <row r="293" spans="3:7" ht="12.75">
      <c r="C293" s="441" t="s">
        <v>483</v>
      </c>
      <c r="D293" s="444">
        <v>0.0586</v>
      </c>
      <c r="E293" s="436">
        <f t="shared" si="9"/>
        <v>5761.89</v>
      </c>
      <c r="F293" s="444">
        <v>0.0586</v>
      </c>
      <c r="G293" s="436">
        <f t="shared" si="10"/>
        <v>5918.355</v>
      </c>
    </row>
    <row r="294" spans="3:7" ht="12.75">
      <c r="C294" s="441" t="s">
        <v>484</v>
      </c>
      <c r="D294" s="444">
        <v>0.1201</v>
      </c>
      <c r="E294" s="436">
        <f t="shared" si="9"/>
        <v>5986.365</v>
      </c>
      <c r="F294" s="444">
        <v>0.0951</v>
      </c>
      <c r="G294" s="436">
        <f t="shared" si="10"/>
        <v>6052.4925</v>
      </c>
    </row>
    <row r="295" spans="3:7" ht="12.75">
      <c r="C295" s="441" t="s">
        <v>485</v>
      </c>
      <c r="D295" s="444">
        <v>0.2005</v>
      </c>
      <c r="E295" s="436">
        <f t="shared" si="9"/>
        <v>6279.825</v>
      </c>
      <c r="F295" s="444">
        <v>0.1934</v>
      </c>
      <c r="G295" s="436">
        <f t="shared" si="10"/>
        <v>6413.745</v>
      </c>
    </row>
    <row r="296" spans="3:7" ht="12.75">
      <c r="C296" s="441" t="s">
        <v>486</v>
      </c>
      <c r="D296" s="444">
        <v>0.0919</v>
      </c>
      <c r="E296" s="436">
        <f t="shared" si="9"/>
        <v>5883.435</v>
      </c>
      <c r="F296" s="444">
        <v>0.0875</v>
      </c>
      <c r="G296" s="436">
        <f t="shared" si="10"/>
        <v>6024.5625</v>
      </c>
    </row>
    <row r="297" spans="3:7" ht="12.75">
      <c r="C297" s="441" t="s">
        <v>487</v>
      </c>
      <c r="D297" s="444">
        <v>0.1244</v>
      </c>
      <c r="E297" s="436">
        <f t="shared" si="9"/>
        <v>6002.06</v>
      </c>
      <c r="F297" s="444">
        <v>0.1244</v>
      </c>
      <c r="G297" s="436">
        <f t="shared" si="10"/>
        <v>6160.17</v>
      </c>
    </row>
    <row r="298" spans="3:7" ht="12.75">
      <c r="C298" s="441" t="s">
        <v>488</v>
      </c>
      <c r="D298" s="444">
        <v>0.1675</v>
      </c>
      <c r="E298" s="436">
        <f t="shared" si="9"/>
        <v>6159.375</v>
      </c>
      <c r="F298" s="444">
        <v>0.1555</v>
      </c>
      <c r="G298" s="436">
        <f t="shared" si="10"/>
        <v>6274.4625</v>
      </c>
    </row>
    <row r="299" spans="3:7" ht="12.75">
      <c r="C299" s="441" t="s">
        <v>489</v>
      </c>
      <c r="D299" s="444">
        <v>0.0435</v>
      </c>
      <c r="E299" s="436">
        <f t="shared" si="9"/>
        <v>5706.775</v>
      </c>
      <c r="F299" s="444">
        <v>0.0435</v>
      </c>
      <c r="G299" s="436">
        <f t="shared" si="10"/>
        <v>5862.8625</v>
      </c>
    </row>
    <row r="300" spans="3:7" ht="12.75">
      <c r="C300" s="443" t="s">
        <v>490</v>
      </c>
      <c r="D300" s="444">
        <v>0.0449</v>
      </c>
      <c r="E300" s="436">
        <f t="shared" si="9"/>
        <v>5711.885</v>
      </c>
      <c r="F300" s="444">
        <v>0.0449</v>
      </c>
      <c r="G300" s="436">
        <f t="shared" si="10"/>
        <v>5868.0075</v>
      </c>
    </row>
    <row r="301" spans="3:7" ht="12.75">
      <c r="C301" s="441" t="s">
        <v>491</v>
      </c>
      <c r="D301" s="444">
        <v>0.2175</v>
      </c>
      <c r="E301" s="436">
        <f t="shared" si="9"/>
        <v>6341.875</v>
      </c>
      <c r="F301" s="444">
        <v>0.1925</v>
      </c>
      <c r="G301" s="436">
        <f t="shared" si="10"/>
        <v>6410.4375</v>
      </c>
    </row>
    <row r="302" spans="3:7" ht="12.75">
      <c r="C302" s="441" t="s">
        <v>492</v>
      </c>
      <c r="D302" s="444">
        <v>0.2309</v>
      </c>
      <c r="E302" s="436">
        <f t="shared" si="9"/>
        <v>6390.785</v>
      </c>
      <c r="F302" s="444">
        <v>0.2059</v>
      </c>
      <c r="G302" s="436">
        <f t="shared" si="10"/>
        <v>6459.6825</v>
      </c>
    </row>
    <row r="303" spans="3:7" ht="12.75">
      <c r="C303" s="443" t="s">
        <v>493</v>
      </c>
      <c r="D303" s="444">
        <v>0.1292</v>
      </c>
      <c r="E303" s="436">
        <f t="shared" si="9"/>
        <v>6019.58</v>
      </c>
      <c r="F303" s="444">
        <v>0.1292</v>
      </c>
      <c r="G303" s="436">
        <f t="shared" si="10"/>
        <v>6177.81</v>
      </c>
    </row>
    <row r="304" spans="3:7" ht="12.75">
      <c r="C304" s="441" t="s">
        <v>494</v>
      </c>
      <c r="D304" s="444">
        <v>0.0807</v>
      </c>
      <c r="E304" s="436">
        <f t="shared" si="9"/>
        <v>5842.555</v>
      </c>
      <c r="F304" s="444">
        <v>0.0807</v>
      </c>
      <c r="G304" s="436">
        <f t="shared" si="10"/>
        <v>5999.5725</v>
      </c>
    </row>
    <row r="305" spans="3:7" ht="12.75">
      <c r="C305" s="441" t="s">
        <v>509</v>
      </c>
      <c r="D305" s="444">
        <v>0.1426</v>
      </c>
      <c r="E305" s="436">
        <f t="shared" si="9"/>
        <v>6068.49</v>
      </c>
      <c r="F305" s="444">
        <v>0.1426</v>
      </c>
      <c r="G305" s="436">
        <f t="shared" si="10"/>
        <v>6227.055</v>
      </c>
    </row>
    <row r="306" spans="3:7" ht="12.75">
      <c r="C306" s="441" t="s">
        <v>495</v>
      </c>
      <c r="D306" s="444">
        <v>0.0119</v>
      </c>
      <c r="E306" s="436">
        <f t="shared" si="9"/>
        <v>5591.435</v>
      </c>
      <c r="F306" s="444">
        <v>0.0119</v>
      </c>
      <c r="G306" s="436">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4"/>
  <ignoredErrors>
    <ignoredError sqref="F18"/>
  </ignoredErrors>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Betley, James R (ICSB)</cp:lastModifiedBy>
  <cp:lastPrinted>2015-05-15T15:00:03Z</cp:lastPrinted>
  <dcterms:created xsi:type="dcterms:W3CDTF">2009-06-30T21:24:16Z</dcterms:created>
  <dcterms:modified xsi:type="dcterms:W3CDTF">2020-01-06T16:21:39Z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