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ISDH-MCHHomeVisiting/Shared Documents/MIECHV/RFAs/2022 ARP RFA/"/>
    </mc:Choice>
  </mc:AlternateContent>
  <xr:revisionPtr revIDLastSave="445" documentId="8_{1E4E9FDF-7630-4A75-8D53-C845C159DD45}" xr6:coauthVersionLast="47" xr6:coauthVersionMax="47" xr10:uidLastSave="{C1F242FD-5127-4112-8341-F1C7E1DE46C1}"/>
  <workbookProtection workbookAlgorithmName="SHA-512" workbookHashValue="y+AoF5UukGrjHUgugEz+KGrr00GHy58M/fLOwJOf1Xy5xqPQvdn7ea9UtFQSUHRlHiQkA2sXS8tGWaiCj+EHgw==" workbookSaltValue="aOrse3r1H2LMpwSU6O14NA==" workbookSpinCount="100000" lockStructure="1"/>
  <bookViews>
    <workbookView xWindow="-110" yWindow="-110" windowWidth="19420" windowHeight="10420" firstSheet="1" activeTab="7" xr2:uid="{00000000-000D-0000-FFFF-FFFF00000000}"/>
  </bookViews>
  <sheets>
    <sheet name="Summary" sheetId="1" r:id="rId1"/>
    <sheet name="Year 1 - A" sheetId="2" r:id="rId2"/>
    <sheet name="Year 1 - B" sheetId="3" r:id="rId3"/>
    <sheet name="Year 1 - C" sheetId="7" r:id="rId4"/>
    <sheet name="Year 2 - A" sheetId="4" r:id="rId5"/>
    <sheet name="Year 2 - B" sheetId="5" r:id="rId6"/>
    <sheet name="Year 2 - C" sheetId="8" r:id="rId7"/>
    <sheet name="Budget Definitions" sheetId="6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9" i="1" s="1"/>
  <c r="G55" i="1"/>
  <c r="G54" i="1"/>
  <c r="G53" i="1"/>
  <c r="G52" i="1"/>
  <c r="G50" i="1"/>
  <c r="G49" i="1"/>
  <c r="G48" i="1"/>
  <c r="G41" i="1"/>
  <c r="G42" i="1" s="1"/>
  <c r="G40" i="1"/>
  <c r="G35" i="1"/>
  <c r="G33" i="1"/>
  <c r="G32" i="1"/>
  <c r="G31" i="1"/>
  <c r="I23" i="7"/>
  <c r="H72" i="5"/>
  <c r="H71" i="5"/>
  <c r="H70" i="5"/>
  <c r="H69" i="5"/>
  <c r="H72" i="3"/>
  <c r="H71" i="3"/>
  <c r="H70" i="3"/>
  <c r="H69" i="3"/>
  <c r="G61" i="1" l="1"/>
  <c r="H73" i="5"/>
  <c r="H73" i="3"/>
  <c r="G80" i="5" l="1"/>
  <c r="G79" i="5"/>
  <c r="G78" i="5"/>
  <c r="G77" i="5"/>
  <c r="G76" i="5"/>
  <c r="G81" i="5" s="1"/>
  <c r="G65" i="5"/>
  <c r="G64" i="5"/>
  <c r="G63" i="5"/>
  <c r="G66" i="5" s="1"/>
  <c r="G56" i="5"/>
  <c r="G55" i="5"/>
  <c r="G53" i="5"/>
  <c r="G52" i="5"/>
  <c r="G50" i="5"/>
  <c r="G49" i="5"/>
  <c r="G47" i="5"/>
  <c r="G46" i="5"/>
  <c r="G44" i="5"/>
  <c r="G43" i="5"/>
  <c r="G41" i="5"/>
  <c r="G40" i="5"/>
  <c r="G39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2" i="5"/>
  <c r="G13" i="5" s="1"/>
  <c r="A5" i="5" s="1"/>
  <c r="G11" i="5"/>
  <c r="G10" i="5"/>
  <c r="G9" i="5"/>
  <c r="G8" i="5"/>
  <c r="B2" i="5"/>
  <c r="L27" i="8"/>
  <c r="I27" i="8"/>
  <c r="G27" i="8"/>
  <c r="N27" i="8" s="1"/>
  <c r="L26" i="8"/>
  <c r="I26" i="8"/>
  <c r="G26" i="8"/>
  <c r="N26" i="8" s="1"/>
  <c r="L25" i="8"/>
  <c r="I25" i="8"/>
  <c r="G25" i="8"/>
  <c r="N25" i="8" s="1"/>
  <c r="L24" i="8"/>
  <c r="I24" i="8"/>
  <c r="G24" i="8"/>
  <c r="N24" i="8" s="1"/>
  <c r="L23" i="8"/>
  <c r="I23" i="8"/>
  <c r="G23" i="8"/>
  <c r="I15" i="8"/>
  <c r="G15" i="8"/>
  <c r="E15" i="8"/>
  <c r="K15" i="8" s="1"/>
  <c r="M15" i="8" s="1"/>
  <c r="I14" i="8"/>
  <c r="G14" i="8"/>
  <c r="E14" i="8"/>
  <c r="K14" i="8" s="1"/>
  <c r="M14" i="8" s="1"/>
  <c r="I13" i="8"/>
  <c r="G13" i="8"/>
  <c r="K13" i="8" s="1"/>
  <c r="M13" i="8" s="1"/>
  <c r="E13" i="8"/>
  <c r="K12" i="8"/>
  <c r="M12" i="8" s="1"/>
  <c r="I12" i="8"/>
  <c r="G12" i="8"/>
  <c r="E12" i="8"/>
  <c r="I11" i="8"/>
  <c r="G11" i="8"/>
  <c r="E11" i="8"/>
  <c r="K11" i="8" s="1"/>
  <c r="M11" i="8" s="1"/>
  <c r="I10" i="8"/>
  <c r="G10" i="8"/>
  <c r="E10" i="8"/>
  <c r="K10" i="8" s="1"/>
  <c r="M10" i="8" s="1"/>
  <c r="I9" i="8"/>
  <c r="G9" i="8"/>
  <c r="E9" i="8"/>
  <c r="B2" i="8"/>
  <c r="M11" i="7"/>
  <c r="M12" i="7"/>
  <c r="M13" i="7"/>
  <c r="M14" i="7"/>
  <c r="M15" i="7"/>
  <c r="G28" i="3"/>
  <c r="G27" i="3"/>
  <c r="G26" i="3"/>
  <c r="G80" i="3"/>
  <c r="G79" i="3"/>
  <c r="G78" i="3"/>
  <c r="G77" i="3"/>
  <c r="G76" i="3"/>
  <c r="G65" i="3"/>
  <c r="G64" i="3"/>
  <c r="G63" i="3"/>
  <c r="G56" i="3"/>
  <c r="G55" i="3"/>
  <c r="G53" i="3"/>
  <c r="G52" i="3"/>
  <c r="G50" i="3"/>
  <c r="G49" i="3"/>
  <c r="G47" i="3"/>
  <c r="G46" i="3"/>
  <c r="G44" i="3"/>
  <c r="G43" i="3"/>
  <c r="G41" i="3"/>
  <c r="G40" i="3"/>
  <c r="G39" i="3"/>
  <c r="G31" i="3"/>
  <c r="G30" i="3"/>
  <c r="G29" i="3"/>
  <c r="G25" i="3"/>
  <c r="G24" i="3"/>
  <c r="G23" i="3"/>
  <c r="G22" i="3"/>
  <c r="G21" i="3"/>
  <c r="G20" i="3"/>
  <c r="G19" i="3"/>
  <c r="G12" i="3"/>
  <c r="G11" i="3"/>
  <c r="G10" i="3"/>
  <c r="G9" i="3"/>
  <c r="G8" i="3"/>
  <c r="B2" i="3"/>
  <c r="H103" i="4"/>
  <c r="H96" i="4"/>
  <c r="H90" i="4"/>
  <c r="H83" i="4"/>
  <c r="H76" i="4"/>
  <c r="E64" i="4" s="1"/>
  <c r="E69" i="4" s="1"/>
  <c r="A61" i="4" s="1"/>
  <c r="E68" i="4"/>
  <c r="D68" i="4"/>
  <c r="B68" i="4"/>
  <c r="E67" i="4"/>
  <c r="D67" i="4"/>
  <c r="B67" i="4"/>
  <c r="E66" i="4"/>
  <c r="D66" i="4"/>
  <c r="B66" i="4"/>
  <c r="E65" i="4"/>
  <c r="D65" i="4"/>
  <c r="B65" i="4"/>
  <c r="D64" i="4"/>
  <c r="B64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G37" i="4"/>
  <c r="F37" i="4"/>
  <c r="G35" i="4"/>
  <c r="F35" i="4"/>
  <c r="E35" i="4"/>
  <c r="H28" i="4"/>
  <c r="D57" i="4" s="1"/>
  <c r="H57" i="4" s="1"/>
  <c r="H27" i="4"/>
  <c r="D56" i="4" s="1"/>
  <c r="H56" i="4" s="1"/>
  <c r="H26" i="4"/>
  <c r="D55" i="4" s="1"/>
  <c r="H55" i="4" s="1"/>
  <c r="H25" i="4"/>
  <c r="D54" i="4" s="1"/>
  <c r="H54" i="4" s="1"/>
  <c r="H24" i="4"/>
  <c r="D53" i="4" s="1"/>
  <c r="H53" i="4" s="1"/>
  <c r="H23" i="4"/>
  <c r="D52" i="4" s="1"/>
  <c r="H52" i="4" s="1"/>
  <c r="H22" i="4"/>
  <c r="D51" i="4" s="1"/>
  <c r="H51" i="4" s="1"/>
  <c r="H21" i="4"/>
  <c r="D50" i="4" s="1"/>
  <c r="H50" i="4" s="1"/>
  <c r="H20" i="4"/>
  <c r="D49" i="4" s="1"/>
  <c r="H49" i="4" s="1"/>
  <c r="H19" i="4"/>
  <c r="D48" i="4" s="1"/>
  <c r="H48" i="4" s="1"/>
  <c r="H18" i="4"/>
  <c r="D47" i="4" s="1"/>
  <c r="H47" i="4" s="1"/>
  <c r="H17" i="4"/>
  <c r="D46" i="4" s="1"/>
  <c r="H46" i="4" s="1"/>
  <c r="H16" i="4"/>
  <c r="D45" i="4" s="1"/>
  <c r="H45" i="4" s="1"/>
  <c r="H15" i="4"/>
  <c r="D44" i="4" s="1"/>
  <c r="H44" i="4" s="1"/>
  <c r="H14" i="4"/>
  <c r="D43" i="4" s="1"/>
  <c r="H43" i="4" s="1"/>
  <c r="H13" i="4"/>
  <c r="D42" i="4" s="1"/>
  <c r="H42" i="4" s="1"/>
  <c r="H12" i="4"/>
  <c r="D41" i="4" s="1"/>
  <c r="H41" i="4" s="1"/>
  <c r="H11" i="4"/>
  <c r="D40" i="4" s="1"/>
  <c r="H40" i="4" s="1"/>
  <c r="H10" i="4"/>
  <c r="D39" i="4" s="1"/>
  <c r="H39" i="4" s="1"/>
  <c r="H9" i="4"/>
  <c r="D38" i="4" s="1"/>
  <c r="H38" i="4" s="1"/>
  <c r="B2" i="4"/>
  <c r="N24" i="7"/>
  <c r="N26" i="7"/>
  <c r="L24" i="7"/>
  <c r="L25" i="7"/>
  <c r="L26" i="7"/>
  <c r="L27" i="7"/>
  <c r="L23" i="7"/>
  <c r="I24" i="7"/>
  <c r="I9" i="7"/>
  <c r="I10" i="7"/>
  <c r="I11" i="7"/>
  <c r="I12" i="7"/>
  <c r="I13" i="7"/>
  <c r="I14" i="7"/>
  <c r="I15" i="7"/>
  <c r="I27" i="7"/>
  <c r="I26" i="7"/>
  <c r="I25" i="7"/>
  <c r="G27" i="7"/>
  <c r="N27" i="7" s="1"/>
  <c r="G26" i="7"/>
  <c r="G25" i="7"/>
  <c r="N25" i="7" s="1"/>
  <c r="G24" i="7"/>
  <c r="G23" i="7"/>
  <c r="G10" i="7"/>
  <c r="G11" i="7"/>
  <c r="G12" i="7"/>
  <c r="G13" i="7"/>
  <c r="G14" i="7"/>
  <c r="G15" i="7"/>
  <c r="G9" i="7"/>
  <c r="E10" i="7"/>
  <c r="E11" i="7"/>
  <c r="E12" i="7"/>
  <c r="E13" i="7"/>
  <c r="E14" i="7"/>
  <c r="E15" i="7"/>
  <c r="E9" i="7"/>
  <c r="B2" i="7"/>
  <c r="N23" i="7" l="1"/>
  <c r="N28" i="7" s="1"/>
  <c r="A19" i="7" s="1"/>
  <c r="N23" i="8"/>
  <c r="N28" i="8" s="1"/>
  <c r="A19" i="8" s="1"/>
  <c r="K9" i="8"/>
  <c r="M9" i="8" s="1"/>
  <c r="M16" i="8" s="1"/>
  <c r="A5" i="8" s="1"/>
  <c r="G57" i="5"/>
  <c r="A35" i="5" s="1"/>
  <c r="G32" i="5"/>
  <c r="A16" i="5" s="1"/>
  <c r="A60" i="5"/>
  <c r="G32" i="3"/>
  <c r="A16" i="3" s="1"/>
  <c r="G36" i="1" s="1"/>
  <c r="G66" i="3"/>
  <c r="A60" i="3" s="1"/>
  <c r="G38" i="1" s="1"/>
  <c r="G57" i="3"/>
  <c r="A35" i="3" s="1"/>
  <c r="G37" i="1" s="1"/>
  <c r="G81" i="3"/>
  <c r="G13" i="3"/>
  <c r="A5" i="3" s="1"/>
  <c r="H58" i="4"/>
  <c r="A32" i="4" s="1"/>
  <c r="H29" i="4"/>
  <c r="A6" i="4" s="1"/>
  <c r="K15" i="7"/>
  <c r="K13" i="7"/>
  <c r="K9" i="7"/>
  <c r="M9" i="7" s="1"/>
  <c r="K12" i="7"/>
  <c r="K14" i="7"/>
  <c r="K11" i="7"/>
  <c r="K10" i="7"/>
  <c r="M10" i="7" s="1"/>
  <c r="G44" i="1" l="1"/>
  <c r="E27" i="1" s="1"/>
  <c r="M16" i="7"/>
  <c r="A5" i="7" s="1"/>
  <c r="E65" i="2"/>
  <c r="E66" i="2"/>
  <c r="E67" i="2"/>
  <c r="E68" i="2"/>
  <c r="D68" i="2"/>
  <c r="D67" i="2"/>
  <c r="D66" i="2"/>
  <c r="D65" i="2"/>
  <c r="D64" i="2"/>
  <c r="B68" i="2"/>
  <c r="B67" i="2"/>
  <c r="B66" i="2"/>
  <c r="B65" i="2"/>
  <c r="H103" i="2"/>
  <c r="H96" i="2"/>
  <c r="H90" i="2"/>
  <c r="H83" i="2"/>
  <c r="H76" i="2"/>
  <c r="E64" i="2" s="1"/>
  <c r="E69" i="2" s="1"/>
  <c r="G35" i="2"/>
  <c r="F35" i="2"/>
  <c r="E35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H28" i="2"/>
  <c r="D57" i="2" s="1"/>
  <c r="H57" i="2" s="1"/>
  <c r="H10" i="2"/>
  <c r="D39" i="2" s="1"/>
  <c r="H39" i="2" s="1"/>
  <c r="H11" i="2"/>
  <c r="D40" i="2" s="1"/>
  <c r="H40" i="2" s="1"/>
  <c r="H12" i="2"/>
  <c r="D41" i="2" s="1"/>
  <c r="H41" i="2" s="1"/>
  <c r="H13" i="2"/>
  <c r="D42" i="2" s="1"/>
  <c r="H42" i="2" s="1"/>
  <c r="H14" i="2"/>
  <c r="D43" i="2" s="1"/>
  <c r="H43" i="2" s="1"/>
  <c r="H15" i="2"/>
  <c r="D44" i="2" s="1"/>
  <c r="H44" i="2" s="1"/>
  <c r="H16" i="2"/>
  <c r="D45" i="2" s="1"/>
  <c r="H45" i="2" s="1"/>
  <c r="H17" i="2"/>
  <c r="D46" i="2" s="1"/>
  <c r="H46" i="2" s="1"/>
  <c r="H18" i="2"/>
  <c r="D47" i="2" s="1"/>
  <c r="H47" i="2" s="1"/>
  <c r="H19" i="2"/>
  <c r="D48" i="2" s="1"/>
  <c r="H48" i="2" s="1"/>
  <c r="H20" i="2"/>
  <c r="D49" i="2" s="1"/>
  <c r="H49" i="2" s="1"/>
  <c r="H21" i="2"/>
  <c r="D50" i="2" s="1"/>
  <c r="H50" i="2" s="1"/>
  <c r="H22" i="2"/>
  <c r="D51" i="2" s="1"/>
  <c r="H51" i="2" s="1"/>
  <c r="H23" i="2"/>
  <c r="D52" i="2" s="1"/>
  <c r="H52" i="2" s="1"/>
  <c r="H24" i="2"/>
  <c r="D53" i="2" s="1"/>
  <c r="H53" i="2" s="1"/>
  <c r="H25" i="2"/>
  <c r="D54" i="2" s="1"/>
  <c r="H54" i="2" s="1"/>
  <c r="H26" i="2"/>
  <c r="D55" i="2" s="1"/>
  <c r="H55" i="2" s="1"/>
  <c r="H27" i="2"/>
  <c r="D56" i="2" s="1"/>
  <c r="H56" i="2" s="1"/>
  <c r="B64" i="2"/>
  <c r="B38" i="2"/>
  <c r="G37" i="2"/>
  <c r="F37" i="2"/>
  <c r="H9" i="2"/>
  <c r="D38" i="2" s="1"/>
  <c r="B2" i="2"/>
  <c r="A61" i="2" l="1"/>
  <c r="H29" i="2"/>
  <c r="A6" i="2" s="1"/>
  <c r="H38" i="2"/>
  <c r="H58" i="2" s="1"/>
  <c r="A32" i="2" s="1"/>
</calcChain>
</file>

<file path=xl/sharedStrings.xml><?xml version="1.0" encoding="utf-8"?>
<sst xmlns="http://schemas.openxmlformats.org/spreadsheetml/2006/main" count="616" uniqueCount="225">
  <si>
    <t>Maternal, Infant and Early Childhood Home Visiting (MIECHV)
American Rescue Plan (ARP)</t>
  </si>
  <si>
    <t>Application Budget</t>
  </si>
  <si>
    <t xml:space="preserve">Name of Organization: </t>
  </si>
  <si>
    <t>NFP Partner</t>
  </si>
  <si>
    <t>Worksheet Notes:</t>
  </si>
  <si>
    <t>Employer ID Number (EIN)</t>
  </si>
  <si>
    <t>Fiscal Years</t>
  </si>
  <si>
    <t>2022-2024</t>
  </si>
  <si>
    <t>Please use whole numbers only to avoid rounding issues</t>
  </si>
  <si>
    <t>Yellow highlighted cells require program input</t>
  </si>
  <si>
    <t xml:space="preserve">Address: </t>
  </si>
  <si>
    <t>Gray cells contain formulas; cells are locked and cannot be modified</t>
  </si>
  <si>
    <t xml:space="preserve">City: </t>
  </si>
  <si>
    <t xml:space="preserve">State: </t>
  </si>
  <si>
    <t>Indiana</t>
  </si>
  <si>
    <t xml:space="preserve">Zip: </t>
  </si>
  <si>
    <r>
      <t>See "</t>
    </r>
    <r>
      <rPr>
        <sz val="11"/>
        <color rgb="FF7030A0"/>
        <rFont val="Times New Roman"/>
        <family val="1"/>
      </rPr>
      <t>Budget Definitions</t>
    </r>
    <r>
      <rPr>
        <sz val="11"/>
        <color theme="1"/>
        <rFont val="Times New Roman"/>
        <family val="1"/>
      </rPr>
      <t>" tab for more information</t>
    </r>
  </si>
  <si>
    <t>Rounded whole numbers used for totals</t>
  </si>
  <si>
    <t xml:space="preserve">Phone: </t>
  </si>
  <si>
    <t xml:space="preserve">Fax: </t>
  </si>
  <si>
    <t xml:space="preserve">Website: </t>
  </si>
  <si>
    <t xml:space="preserve">Name of Chief Executive: </t>
  </si>
  <si>
    <t xml:space="preserve">Title: </t>
  </si>
  <si>
    <t xml:space="preserve">Email:  </t>
  </si>
  <si>
    <t xml:space="preserve">Name of Program Contact:  </t>
  </si>
  <si>
    <t xml:space="preserve">Name of Contract Signatory:  </t>
  </si>
  <si>
    <t>Total Award Requested:
Year 1 &amp; Year 2</t>
  </si>
  <si>
    <t>MIECHV ARP FUNDS REQUESTED  Year 1
October 1, 2022 - September 30, 2023</t>
  </si>
  <si>
    <t>Year 1 - A
Personnel Worksheet</t>
  </si>
  <si>
    <t xml:space="preserve">Salary Total:  </t>
  </si>
  <si>
    <t xml:space="preserve">Fringe Benefits Total:  </t>
  </si>
  <si>
    <t xml:space="preserve">Contracts Total:  </t>
  </si>
  <si>
    <t xml:space="preserve">Year 1 - B
Expense Worksheet
</t>
  </si>
  <si>
    <t xml:space="preserve">Equipment Total: </t>
  </si>
  <si>
    <t xml:space="preserve">Supplies Total: </t>
  </si>
  <si>
    <t xml:space="preserve">Contractual Services Total: </t>
  </si>
  <si>
    <t xml:space="preserve">Other Operating Total: </t>
  </si>
  <si>
    <t>Year 1 - C
Travel Worksheet</t>
  </si>
  <si>
    <t xml:space="preserve">In-State Travel: </t>
  </si>
  <si>
    <t xml:space="preserve">Out of State Travel: </t>
  </si>
  <si>
    <t xml:space="preserve">Travel Total:  </t>
  </si>
  <si>
    <t xml:space="preserve"> Total Year 1</t>
  </si>
  <si>
    <t>MIECHV ARP FUNDS REQUESTED  Year 2
October 1, 2023 - September 30, 2024</t>
  </si>
  <si>
    <t>Year 2 - A
Personnel Worksheet</t>
  </si>
  <si>
    <t xml:space="preserve">Year 2 - B
Expense Worksheet
</t>
  </si>
  <si>
    <t xml:space="preserve">Contractual Total: </t>
  </si>
  <si>
    <t xml:space="preserve">Other Total: </t>
  </si>
  <si>
    <t>Year 2 - C
Travel Worksheet</t>
  </si>
  <si>
    <t xml:space="preserve"> Total Year 2</t>
  </si>
  <si>
    <t>Year 1 - A:  Personnel Worksheet
Salary, Fringe, Consultants &amp; Temporary Employees Budgets</t>
  </si>
  <si>
    <t>Subrecipient Name:</t>
  </si>
  <si>
    <t>Budget Period:</t>
  </si>
  <si>
    <t>October 1, 2022 - September 30, 2023</t>
  </si>
  <si>
    <t>*Salaries and Wages</t>
  </si>
  <si>
    <t xml:space="preserve">*Rounded whole numbers used for total </t>
  </si>
  <si>
    <t>Name</t>
  </si>
  <si>
    <t>Position Title</t>
  </si>
  <si>
    <t>Justification</t>
  </si>
  <si>
    <t>Annual Salary</t>
  </si>
  <si>
    <t>% of Time</t>
  </si>
  <si>
    <t>Months</t>
  </si>
  <si>
    <t>Subtotal</t>
  </si>
  <si>
    <t>Nurse Home Visitor</t>
  </si>
  <si>
    <t>Serving New County</t>
  </si>
  <si>
    <t>NHV Supervisor</t>
  </si>
  <si>
    <t>Supervising nurses expanding into new counties</t>
  </si>
  <si>
    <t>Total</t>
  </si>
  <si>
    <t>*Fringe Benefits</t>
  </si>
  <si>
    <r>
      <rPr>
        <b/>
        <sz val="11"/>
        <color theme="1"/>
        <rFont val="Times New Roman"/>
        <family val="1"/>
      </rPr>
      <t>Note:</t>
    </r>
    <r>
      <rPr>
        <sz val="11"/>
        <color theme="1"/>
        <rFont val="Times New Roman"/>
        <family val="1"/>
      </rPr>
      <t xml:space="preserve"> Enter in the calculated percentage of fringe benefits for all employees. 
Enter any additional benefits (Health, Dental, Vision &amp; Other Benefits) individually for each employee as a dollar amount. </t>
    </r>
  </si>
  <si>
    <t>Fringe Calculation for all Salaried Employees</t>
  </si>
  <si>
    <t>Health, Dental, Vision</t>
  </si>
  <si>
    <t>Other Benefit</t>
  </si>
  <si>
    <t>Fringe</t>
  </si>
  <si>
    <t>HDV</t>
  </si>
  <si>
    <t>*Consultants &amp; Temporary Staff</t>
  </si>
  <si>
    <t>Consultant Name</t>
  </si>
  <si>
    <t>Contract Total</t>
  </si>
  <si>
    <t xml:space="preserve">Total </t>
  </si>
  <si>
    <t>Organization Name - Staff Name</t>
  </si>
  <si>
    <t>Hourly Bill Rate:</t>
  </si>
  <si>
    <t xml:space="preserve">Director of Healthcare Systems </t>
  </si>
  <si>
    <t>Hours per Month:</t>
  </si>
  <si>
    <t>Nature of Services Rendered &amp; Relevance of Service to Project</t>
  </si>
  <si>
    <t>Engagement of healthcare systems ensuring continued support on all levels</t>
  </si>
  <si>
    <t>Number of Months:</t>
  </si>
  <si>
    <t>Travel Justification</t>
  </si>
  <si>
    <t>N/A</t>
  </si>
  <si>
    <t>Travel Expense:</t>
  </si>
  <si>
    <t>Method of Accountability</t>
  </si>
  <si>
    <t>Weekly Meetings</t>
  </si>
  <si>
    <t>Contract Total:</t>
  </si>
  <si>
    <t>Year 1 - B:  Expenses Worksheet
Equipment, Supplies, Contractual &amp; Other Budgets</t>
  </si>
  <si>
    <t>Equipment Total</t>
  </si>
  <si>
    <t xml:space="preserve">Note:  Equipment are items greater than $5,000 per unit and with a lifespan greater than one year. </t>
  </si>
  <si>
    <t>Item Description</t>
  </si>
  <si>
    <t>Quantity</t>
  </si>
  <si>
    <t>Cost Per Unit</t>
  </si>
  <si>
    <t>Laptop/tablet, printers</t>
  </si>
  <si>
    <t xml:space="preserve">For new staff serving the new areas to be used for remote work </t>
  </si>
  <si>
    <t xml:space="preserve">Supplies Total </t>
  </si>
  <si>
    <t xml:space="preserve">Note:  Supplies are items less than $5,000 per unit typically consumed in less than one year. </t>
  </si>
  <si>
    <t>Office Supplies</t>
  </si>
  <si>
    <t>General office supplies - paper, files, pens, etc.</t>
  </si>
  <si>
    <t>NCAST Replacement Materials</t>
  </si>
  <si>
    <t>Materials used to assist with maternal-infant bonding</t>
  </si>
  <si>
    <t>Pipe Materials</t>
  </si>
  <si>
    <t>Client Support Materials</t>
  </si>
  <si>
    <t>Site Outreach Materials</t>
  </si>
  <si>
    <t>Copies of facilitator forms</t>
  </si>
  <si>
    <t>Medical and Program Supplies</t>
  </si>
  <si>
    <t>PPE for NHV, Scales, BP cuffs</t>
  </si>
  <si>
    <t>Postage</t>
  </si>
  <si>
    <t>Materials mailing and notification</t>
  </si>
  <si>
    <t>Shipping</t>
  </si>
  <si>
    <t>Printing</t>
  </si>
  <si>
    <t>Uniforms</t>
  </si>
  <si>
    <t>2 uniforms per year</t>
  </si>
  <si>
    <t>Enter any additional supplies</t>
  </si>
  <si>
    <t>Contractual Services Total</t>
  </si>
  <si>
    <t>Note:  Include NSO fees under 'Contract Services'</t>
  </si>
  <si>
    <t>Vendor Name</t>
  </si>
  <si>
    <t>Description of Services</t>
  </si>
  <si>
    <t>Contract Services</t>
  </si>
  <si>
    <t>NSO Fees</t>
  </si>
  <si>
    <t>NFP support fees</t>
  </si>
  <si>
    <t>NFP Administrator Training</t>
  </si>
  <si>
    <t>Training for new supervisor</t>
  </si>
  <si>
    <t>Maintenance Agreements</t>
  </si>
  <si>
    <t>Equipment Leases</t>
  </si>
  <si>
    <t>Copy Group</t>
  </si>
  <si>
    <t>Copier Lease</t>
  </si>
  <si>
    <t xml:space="preserve">Licensing Fees </t>
  </si>
  <si>
    <t>Computer Group</t>
  </si>
  <si>
    <t>Computer charting system</t>
  </si>
  <si>
    <t>Insurance</t>
  </si>
  <si>
    <t>Other Contractual Services</t>
  </si>
  <si>
    <t>Total Contractual Services</t>
  </si>
  <si>
    <t>Other Operating Total</t>
  </si>
  <si>
    <t xml:space="preserve">Rent &amp; Utilities </t>
  </si>
  <si>
    <t>Justification for Program Use</t>
  </si>
  <si>
    <t>Frequency per Year</t>
  </si>
  <si>
    <t>Rent</t>
  </si>
  <si>
    <t>for new county office space</t>
  </si>
  <si>
    <t>Total Rent &amp; Utilities</t>
  </si>
  <si>
    <t>Communication</t>
  </si>
  <si>
    <t>Number of People</t>
  </si>
  <si>
    <t>Telephone</t>
  </si>
  <si>
    <t>Cell Phone Reimburse (max $60/month)</t>
  </si>
  <si>
    <t>Cell phones for new staff</t>
  </si>
  <si>
    <t>Total Communication</t>
  </si>
  <si>
    <t>Other Expenses</t>
  </si>
  <si>
    <t>Total Other Expenses</t>
  </si>
  <si>
    <t>Year 1 - C:  Travel Worksheet
In-State &amp; Out of State Travel</t>
  </si>
  <si>
    <t>In-State Travel Total</t>
  </si>
  <si>
    <t xml:space="preserve">Note:  Per diem &amp; lodging only allowed if trip is 2 or more days </t>
  </si>
  <si>
    <t xml:space="preserve">Trip </t>
  </si>
  <si>
    <t xml:space="preserve">Justification for Travel </t>
  </si>
  <si>
    <t>Round Trip Miles</t>
  </si>
  <si>
    <t>Mileage 
per trip
(.42/mile)</t>
  </si>
  <si>
    <t xml:space="preserve">Number of Days </t>
  </si>
  <si>
    <t>Per Diem per trip
($26/day)</t>
  </si>
  <si>
    <t>Number of Nights</t>
  </si>
  <si>
    <t>Lodging 
per trip
 ($96/night)</t>
  </si>
  <si>
    <t>Number of Travelers</t>
  </si>
  <si>
    <t>Total per trip</t>
  </si>
  <si>
    <t>Number of Trips</t>
  </si>
  <si>
    <t>Total all travelers, All trips</t>
  </si>
  <si>
    <t>Trip #1</t>
  </si>
  <si>
    <t>6 visits per week, 49 weeks a year</t>
  </si>
  <si>
    <t>Trip #2</t>
  </si>
  <si>
    <t>Labor of Love Conference</t>
  </si>
  <si>
    <t>Trip #3</t>
  </si>
  <si>
    <t>Trip #4</t>
  </si>
  <si>
    <t>Trip #5</t>
  </si>
  <si>
    <t>Trip #6</t>
  </si>
  <si>
    <t>Trip #7</t>
  </si>
  <si>
    <t>Total In-StateTravel</t>
  </si>
  <si>
    <t>Out of State Travel Total</t>
  </si>
  <si>
    <t>Note:  Out of State Travel is typically not permitted for subrecipients, unless otherwise specified.</t>
  </si>
  <si>
    <t>Registration Fee 
(per person)</t>
  </si>
  <si>
    <t>Airfare 
(per person)</t>
  </si>
  <si>
    <t>Per Diem
($32/day)</t>
  </si>
  <si>
    <t>Estimated Hotel Expenses</t>
  </si>
  <si>
    <t>Lodging</t>
  </si>
  <si>
    <t>NFP Conference in Denver</t>
  </si>
  <si>
    <t>Total Out of State Travel</t>
  </si>
  <si>
    <t>Year 2 -  A:  Personnel Worksheet
Salary, Fringe, Consultants &amp; Temporary Employees Budgets</t>
  </si>
  <si>
    <t>October 1, 2023 - September 30, 2024</t>
  </si>
  <si>
    <t>Year 2 - B:  Expenses Worksheet
Equipment, Supplies, Contractual &amp; Other Budgets</t>
  </si>
  <si>
    <t>Cell phones for staff</t>
  </si>
  <si>
    <r>
      <t xml:space="preserve">Year </t>
    </r>
    <r>
      <rPr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- C:  Travel Worksheet
In-State &amp; Out of State Travel</t>
    </r>
  </si>
  <si>
    <t>12 visits per week, 49 weeks a year</t>
  </si>
  <si>
    <t>Personnel &amp; Fringe Benefits:</t>
  </si>
  <si>
    <r>
      <t xml:space="preserve">Items in the </t>
    </r>
    <r>
      <rPr>
        <b/>
        <sz val="11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 category are salary costs associated with staff members who will be supported by grant funds.  </t>
    </r>
  </si>
  <si>
    <t xml:space="preserve">Each position should be listed by the name and/or title of the employee, show the annual salary rate and the percentage of time to be devoted to the project. </t>
  </si>
  <si>
    <r>
      <t xml:space="preserve">Items in the </t>
    </r>
    <r>
      <rPr>
        <b/>
        <sz val="11"/>
        <color theme="1"/>
        <rFont val="Calibri"/>
        <family val="2"/>
        <scheme val="minor"/>
      </rPr>
      <t>Fringe Benefits</t>
    </r>
    <r>
      <rPr>
        <sz val="11"/>
        <color theme="1"/>
        <rFont val="Calibri"/>
        <family val="2"/>
        <scheme val="minor"/>
      </rPr>
      <t xml:space="preserve"> category are benefit costs associated with staff members in Personnel, at the same percentage of time charged in this category.  </t>
    </r>
  </si>
  <si>
    <t xml:space="preserve">Travel – In State and Out of State: </t>
  </si>
  <si>
    <t>Items in the Travel category are costs for grant-related travel presented according to the policies and reimbursement limits determined by IDOA.</t>
  </si>
  <si>
    <t xml:space="preserve">Mileage reimbursement is limited to $0.41 per mile.  </t>
  </si>
  <si>
    <t xml:space="preserve">Lodging maximum within Indiana varies from $96 to $128 per night, depending on the city, with a Government rate.  </t>
  </si>
  <si>
    <t xml:space="preserve">Per Diem subsistence reimbursement may be claimed only when travel includes an overnight stay.  </t>
  </si>
  <si>
    <t xml:space="preserve">The rates for per diem subsistence are $26 per day within Indiana and $32 per day outside Indiana </t>
  </si>
  <si>
    <t>For out of state travel, the following limits apply: Airport Parking $9 per day, Airline Baggage fee $50 roundtrip (1 bag limit)</t>
  </si>
  <si>
    <t>For out-of-state travel, the following limits apply: Rental car $27.49 per day, ground transportation (airport shuttle) $50 per trip</t>
  </si>
  <si>
    <t>Supplies</t>
  </si>
  <si>
    <t xml:space="preserve">Items in the Supplies category are consumable materials costing less than $5,000 per unit that will be expended during the course of the project.  </t>
  </si>
  <si>
    <t xml:space="preserve">Equipment </t>
  </si>
  <si>
    <t xml:space="preserve">Items in the Equipment category are non-expendable physical acquisitions with unit price of at least $5,000 and a useful life of multiple years.  </t>
  </si>
  <si>
    <t>Contractual Expenses</t>
  </si>
  <si>
    <t xml:space="preserve">The Contractual Expenses category includes On-Site Consultants, Off-Site Consultants, Vendors, and Subrecipients.  </t>
  </si>
  <si>
    <t>On-Site Consultants are contractors located within IDOH; budget for operating expenses such as IOT Seat Charge and Rent/Shuttle.</t>
  </si>
  <si>
    <t xml:space="preserve">Off-Site Consultants are contractors who work outside of IDOH office space; no budget is required for operational expenses. </t>
  </si>
  <si>
    <r>
      <t xml:space="preserve">A </t>
    </r>
    <r>
      <rPr>
        <b/>
        <sz val="11"/>
        <color theme="1"/>
        <rFont val="Calibri"/>
        <family val="2"/>
        <scheme val="minor"/>
      </rPr>
      <t>Vendor</t>
    </r>
    <r>
      <rPr>
        <sz val="11"/>
        <color theme="1"/>
        <rFont val="Calibri"/>
        <family val="2"/>
        <scheme val="minor"/>
      </rPr>
      <t xml:space="preserve"> (1) provides goods/services within normal business operations, </t>
    </r>
  </si>
  <si>
    <t xml:space="preserve"> (2) provides similar goods/services to many different purchasers,</t>
  </si>
  <si>
    <t xml:space="preserve"> (3) operates in a competitive environment, </t>
  </si>
  <si>
    <t xml:space="preserve"> (4) provides goods/services that are ancillary to the program, and </t>
  </si>
  <si>
    <t xml:space="preserve"> (5) is not subject to compliance requirements of the Federal program.  </t>
  </si>
  <si>
    <r>
      <t xml:space="preserve">A </t>
    </r>
    <r>
      <rPr>
        <b/>
        <sz val="11"/>
        <color theme="1"/>
        <rFont val="Calibri"/>
        <family val="2"/>
        <scheme val="minor"/>
      </rPr>
      <t>Subrecipient</t>
    </r>
    <r>
      <rPr>
        <sz val="11"/>
        <color theme="1"/>
        <rFont val="Calibri"/>
        <family val="2"/>
        <scheme val="minor"/>
      </rPr>
      <t xml:space="preserve"> (1) determines who is eligible to receive what assistance,  </t>
    </r>
  </si>
  <si>
    <t xml:space="preserve"> (2) has its performance measured against the objectives of the Federal program,</t>
  </si>
  <si>
    <t xml:space="preserve"> (3) has responsibility for programmatic decision making, </t>
  </si>
  <si>
    <t xml:space="preserve"> (4) has responsibility for adherence to Federal compliance, and</t>
  </si>
  <si>
    <t xml:space="preserve"> (5) uses Federal funds to carry out a program for the granting organization.    </t>
  </si>
  <si>
    <t xml:space="preserve">Other </t>
  </si>
  <si>
    <t xml:space="preserve">Items in the Other category include costs that do not fit into any other category.  </t>
  </si>
  <si>
    <t xml:space="preserve">Typical costs in this category include operational expenses necessary to perform grant activities.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</si>
</sst>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_(&quot;$&quot;* #,##0.00_);_(&quot;$&quot;* \(#,##0.00\);_(&quot;$&quot;* &quot;-&quot;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3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1"/>
      <color rgb="FF7030A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color rgb="FF000000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8">
    <xf numFmtId="0" fontId="0" fillId="0" borderId="0" xfId="0"/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2" applyFill="1" applyAlignment="1" applyProtection="1">
      <alignment vertical="center"/>
    </xf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166" fontId="7" fillId="0" borderId="9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2" fontId="6" fillId="0" borderId="0" xfId="0" applyNumberFormat="1" applyFont="1" applyProtection="1"/>
    <xf numFmtId="0" fontId="17" fillId="0" borderId="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167" fontId="7" fillId="0" borderId="0" xfId="0" applyNumberFormat="1" applyFont="1" applyAlignment="1" applyProtection="1">
      <alignment horizontal="left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7" fillId="0" borderId="0" xfId="0" applyNumberFormat="1" applyFont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44" fontId="13" fillId="2" borderId="1" xfId="0" applyNumberFormat="1" applyFont="1" applyFill="1" applyBorder="1" applyAlignment="1" applyProtection="1">
      <alignment vertical="center" wrapText="1"/>
    </xf>
    <xf numFmtId="167" fontId="12" fillId="0" borderId="0" xfId="0" applyNumberFormat="1" applyFont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vertical="center" wrapText="1"/>
    </xf>
    <xf numFmtId="42" fontId="13" fillId="7" borderId="0" xfId="0" applyNumberFormat="1" applyFont="1" applyFill="1" applyAlignment="1" applyProtection="1">
      <alignment vertical="center" wrapText="1"/>
    </xf>
    <xf numFmtId="9" fontId="13" fillId="7" borderId="0" xfId="0" applyNumberFormat="1" applyFont="1" applyFill="1" applyAlignment="1" applyProtection="1">
      <alignment horizontal="center" vertical="center" wrapText="1"/>
    </xf>
    <xf numFmtId="44" fontId="12" fillId="2" borderId="1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Border="1" applyProtection="1"/>
    <xf numFmtId="0" fontId="7" fillId="2" borderId="1" xfId="0" applyFont="1" applyFill="1" applyBorder="1" applyAlignment="1" applyProtection="1">
      <alignment horizontal="center" vertical="center" wrapText="1"/>
    </xf>
    <xf numFmtId="167" fontId="3" fillId="2" borderId="1" xfId="1" applyNumberFormat="1" applyFont="1" applyFill="1" applyBorder="1" applyAlignment="1" applyProtection="1">
      <alignment horizontal="center" vertical="center"/>
    </xf>
    <xf numFmtId="42" fontId="3" fillId="2" borderId="1" xfId="0" applyNumberFormat="1" applyFont="1" applyFill="1" applyBorder="1" applyAlignment="1" applyProtection="1">
      <alignment vertical="center"/>
    </xf>
    <xf numFmtId="42" fontId="3" fillId="0" borderId="0" xfId="0" applyNumberFormat="1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/>
    </xf>
    <xf numFmtId="44" fontId="3" fillId="2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44" fontId="3" fillId="2" borderId="1" xfId="0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vertical="center"/>
    </xf>
    <xf numFmtId="1" fontId="13" fillId="0" borderId="0" xfId="0" applyNumberFormat="1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0" fontId="13" fillId="2" borderId="2" xfId="0" applyFont="1" applyFill="1" applyBorder="1" applyAlignment="1" applyProtection="1">
      <alignment vertical="center" wrapText="1"/>
    </xf>
    <xf numFmtId="168" fontId="3" fillId="0" borderId="0" xfId="0" applyNumberFormat="1" applyFont="1" applyFill="1" applyBorder="1" applyAlignment="1" applyProtection="1">
      <alignment vertical="center"/>
    </xf>
    <xf numFmtId="168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center" wrapText="1"/>
    </xf>
    <xf numFmtId="0" fontId="15" fillId="8" borderId="1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4" fontId="20" fillId="8" borderId="1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Protection="1"/>
    <xf numFmtId="0" fontId="21" fillId="0" borderId="0" xfId="0" applyFont="1" applyProtection="1"/>
    <xf numFmtId="0" fontId="20" fillId="0" borderId="0" xfId="0" applyFont="1" applyAlignment="1" applyProtection="1">
      <alignment vertical="center" wrapText="1"/>
    </xf>
    <xf numFmtId="0" fontId="20" fillId="2" borderId="1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wrapText="1"/>
    </xf>
    <xf numFmtId="44" fontId="20" fillId="2" borderId="1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44" fontId="20" fillId="8" borderId="1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44" fontId="15" fillId="8" borderId="1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 wrapText="1"/>
    </xf>
    <xf numFmtId="0" fontId="20" fillId="12" borderId="1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15" fillId="12" borderId="1" xfId="0" applyFont="1" applyFill="1" applyBorder="1" applyAlignment="1" applyProtection="1">
      <alignment horizontal="center" vertical="center" wrapText="1"/>
    </xf>
    <xf numFmtId="44" fontId="20" fillId="12" borderId="1" xfId="0" applyNumberFormat="1" applyFont="1" applyFill="1" applyBorder="1" applyAlignment="1" applyProtection="1">
      <alignment horizontal="left" vertical="center"/>
    </xf>
    <xf numFmtId="44" fontId="0" fillId="2" borderId="1" xfId="0" applyNumberFormat="1" applyFill="1" applyBorder="1" applyProtection="1"/>
    <xf numFmtId="44" fontId="20" fillId="12" borderId="1" xfId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2" fontId="13" fillId="0" borderId="0" xfId="0" applyNumberFormat="1" applyFont="1" applyFill="1" applyBorder="1" applyAlignment="1" applyProtection="1">
      <alignment vertical="center"/>
    </xf>
    <xf numFmtId="42" fontId="7" fillId="2" borderId="18" xfId="0" applyNumberFormat="1" applyFont="1" applyFill="1" applyBorder="1" applyAlignment="1" applyProtection="1">
      <alignment horizontal="center" vertical="center"/>
    </xf>
    <xf numFmtId="42" fontId="7" fillId="2" borderId="1" xfId="0" applyNumberFormat="1" applyFont="1" applyFill="1" applyBorder="1" applyAlignment="1" applyProtection="1">
      <alignment horizontal="center" vertical="center"/>
    </xf>
    <xf numFmtId="42" fontId="15" fillId="8" borderId="1" xfId="0" applyNumberFormat="1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44" fontId="15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2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69" fontId="3" fillId="2" borderId="1" xfId="0" applyNumberFormat="1" applyFont="1" applyFill="1" applyBorder="1" applyAlignment="1" applyProtection="1">
      <alignment vertical="center"/>
    </xf>
    <xf numFmtId="169" fontId="0" fillId="2" borderId="1" xfId="0" applyNumberFormat="1" applyFill="1" applyBorder="1" applyProtection="1"/>
    <xf numFmtId="0" fontId="4" fillId="0" borderId="0" xfId="0" applyFont="1" applyAlignment="1" applyProtection="1">
      <alignment vertical="center" wrapText="1"/>
    </xf>
    <xf numFmtId="0" fontId="3" fillId="10" borderId="1" xfId="0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right" vertical="center"/>
    </xf>
    <xf numFmtId="165" fontId="6" fillId="0" borderId="0" xfId="0" applyNumberFormat="1" applyFont="1" applyAlignment="1" applyProtection="1">
      <alignment horizontal="center" vertical="center"/>
    </xf>
    <xf numFmtId="166" fontId="3" fillId="0" borderId="0" xfId="0" applyNumberFormat="1" applyFont="1" applyAlignment="1" applyProtection="1">
      <alignment vertical="center"/>
    </xf>
    <xf numFmtId="165" fontId="3" fillId="0" borderId="0" xfId="0" applyNumberFormat="1" applyFont="1" applyAlignment="1" applyProtection="1">
      <alignment horizontal="center" vertical="center"/>
    </xf>
    <xf numFmtId="165" fontId="3" fillId="0" borderId="0" xfId="0" applyNumberFormat="1" applyFont="1" applyAlignment="1" applyProtection="1">
      <alignment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6" fontId="10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3" fillId="0" borderId="0" xfId="0" applyFont="1" applyProtection="1"/>
    <xf numFmtId="0" fontId="20" fillId="9" borderId="2" xfId="0" applyFont="1" applyFill="1" applyBorder="1" applyAlignment="1" applyProtection="1">
      <alignment wrapText="1"/>
    </xf>
    <xf numFmtId="0" fontId="20" fillId="9" borderId="1" xfId="0" applyFont="1" applyFill="1" applyBorder="1" applyAlignment="1" applyProtection="1">
      <alignment wrapText="1"/>
    </xf>
    <xf numFmtId="0" fontId="20" fillId="9" borderId="4" xfId="0" applyFont="1" applyFill="1" applyBorder="1" applyAlignment="1" applyProtection="1">
      <alignment wrapText="1"/>
    </xf>
    <xf numFmtId="44" fontId="13" fillId="9" borderId="4" xfId="0" applyNumberFormat="1" applyFont="1" applyFill="1" applyBorder="1" applyAlignment="1" applyProtection="1">
      <alignment wrapText="1"/>
    </xf>
    <xf numFmtId="9" fontId="13" fillId="9" borderId="4" xfId="0" applyNumberFormat="1" applyFont="1" applyFill="1" applyBorder="1" applyAlignment="1" applyProtection="1">
      <alignment horizontal="center" wrapText="1"/>
    </xf>
    <xf numFmtId="0" fontId="13" fillId="9" borderId="4" xfId="0" applyFont="1" applyFill="1" applyBorder="1" applyAlignment="1" applyProtection="1">
      <alignment horizontal="center" wrapText="1"/>
    </xf>
    <xf numFmtId="0" fontId="20" fillId="9" borderId="28" xfId="0" applyFont="1" applyFill="1" applyBorder="1" applyAlignment="1" applyProtection="1">
      <alignment wrapText="1"/>
    </xf>
    <xf numFmtId="0" fontId="20" fillId="9" borderId="8" xfId="0" applyFont="1" applyFill="1" applyBorder="1" applyAlignment="1" applyProtection="1">
      <alignment wrapText="1"/>
    </xf>
    <xf numFmtId="0" fontId="20" fillId="9" borderId="7" xfId="0" applyFont="1" applyFill="1" applyBorder="1" applyAlignment="1" applyProtection="1">
      <alignment wrapText="1"/>
    </xf>
    <xf numFmtId="44" fontId="13" fillId="9" borderId="7" xfId="0" applyNumberFormat="1" applyFont="1" applyFill="1" applyBorder="1" applyAlignment="1" applyProtection="1">
      <alignment wrapText="1"/>
    </xf>
    <xf numFmtId="9" fontId="13" fillId="9" borderId="7" xfId="0" applyNumberFormat="1" applyFont="1" applyFill="1" applyBorder="1" applyAlignment="1" applyProtection="1">
      <alignment horizontal="center" wrapText="1"/>
    </xf>
    <xf numFmtId="0" fontId="13" fillId="9" borderId="7" xfId="0" applyFont="1" applyFill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44" fontId="13" fillId="6" borderId="1" xfId="0" applyNumberFormat="1" applyFont="1" applyFill="1" applyBorder="1" applyAlignment="1" applyProtection="1">
      <alignment vertical="center" wrapText="1"/>
    </xf>
    <xf numFmtId="9" fontId="13" fillId="6" borderId="1" xfId="0" applyNumberFormat="1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2" fontId="13" fillId="6" borderId="1" xfId="0" applyNumberFormat="1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10" fontId="3" fillId="6" borderId="1" xfId="0" applyNumberFormat="1" applyFont="1" applyFill="1" applyBorder="1" applyAlignment="1" applyProtection="1">
      <alignment horizontal="center" vertical="center"/>
    </xf>
    <xf numFmtId="44" fontId="3" fillId="6" borderId="1" xfId="0" applyNumberFormat="1" applyFont="1" applyFill="1" applyBorder="1" applyAlignment="1" applyProtection="1">
      <alignment vertical="center"/>
    </xf>
    <xf numFmtId="44" fontId="13" fillId="6" borderId="1" xfId="1" applyFont="1" applyFill="1" applyBorder="1" applyAlignment="1" applyProtection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</xf>
    <xf numFmtId="168" fontId="3" fillId="6" borderId="1" xfId="0" applyNumberFormat="1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wrapText="1"/>
    </xf>
    <xf numFmtId="0" fontId="20" fillId="9" borderId="1" xfId="0" applyFont="1" applyFill="1" applyBorder="1" applyAlignment="1" applyProtection="1">
      <alignment vertical="center"/>
    </xf>
    <xf numFmtId="8" fontId="20" fillId="9" borderId="1" xfId="0" applyNumberFormat="1" applyFont="1" applyFill="1" applyBorder="1" applyAlignment="1" applyProtection="1">
      <alignment vertical="center"/>
    </xf>
    <xf numFmtId="44" fontId="20" fillId="9" borderId="1" xfId="0" applyNumberFormat="1" applyFont="1" applyFill="1" applyBorder="1" applyAlignment="1" applyProtection="1">
      <alignment vertical="center"/>
    </xf>
    <xf numFmtId="0" fontId="20" fillId="9" borderId="1" xfId="0" applyFont="1" applyFill="1" applyBorder="1" applyAlignment="1" applyProtection="1">
      <alignment horizontal="center" vertical="center" wrapText="1"/>
    </xf>
    <xf numFmtId="0" fontId="20" fillId="9" borderId="1" xfId="0" applyFont="1" applyFill="1" applyBorder="1" applyAlignment="1" applyProtection="1">
      <alignment horizontal="center" vertical="center"/>
    </xf>
    <xf numFmtId="0" fontId="20" fillId="9" borderId="1" xfId="0" applyNumberFormat="1" applyFont="1" applyFill="1" applyBorder="1" applyAlignment="1" applyProtection="1">
      <alignment vertical="center"/>
    </xf>
    <xf numFmtId="0" fontId="0" fillId="6" borderId="1" xfId="0" applyFont="1" applyFill="1" applyBorder="1" applyAlignment="1" applyProtection="1">
      <alignment vertical="center"/>
    </xf>
    <xf numFmtId="44" fontId="20" fillId="9" borderId="1" xfId="0" applyNumberFormat="1" applyFont="1" applyFill="1" applyBorder="1" applyAlignment="1" applyProtection="1">
      <alignment horizontal="center" vertical="center"/>
    </xf>
    <xf numFmtId="0" fontId="20" fillId="9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vertical="center"/>
    </xf>
    <xf numFmtId="0" fontId="0" fillId="6" borderId="1" xfId="0" applyFill="1" applyBorder="1" applyProtection="1"/>
    <xf numFmtId="0" fontId="20" fillId="12" borderId="1" xfId="0" applyFont="1" applyFill="1" applyBorder="1" applyAlignment="1" applyProtection="1">
      <alignment horizontal="center" vertical="center" wrapText="1"/>
    </xf>
    <xf numFmtId="0" fontId="20" fillId="9" borderId="1" xfId="0" applyNumberFormat="1" applyFont="1" applyFill="1" applyBorder="1" applyAlignment="1" applyProtection="1">
      <alignment horizontal="left" vertical="center"/>
    </xf>
    <xf numFmtId="2" fontId="20" fillId="9" borderId="1" xfId="0" applyNumberFormat="1" applyFont="1" applyFill="1" applyBorder="1" applyAlignment="1" applyProtection="1">
      <alignment horizontal="center" vertical="center"/>
    </xf>
    <xf numFmtId="44" fontId="0" fillId="6" borderId="1" xfId="0" applyNumberFormat="1" applyFill="1" applyBorder="1" applyProtection="1"/>
    <xf numFmtId="44" fontId="20" fillId="9" borderId="1" xfId="1" applyFont="1" applyFill="1" applyBorder="1" applyAlignment="1" applyProtection="1">
      <alignment horizontal="left" vertical="center"/>
    </xf>
    <xf numFmtId="166" fontId="13" fillId="9" borderId="7" xfId="0" applyNumberFormat="1" applyFont="1" applyFill="1" applyBorder="1" applyAlignment="1" applyProtection="1">
      <alignment wrapText="1"/>
    </xf>
    <xf numFmtId="44" fontId="3" fillId="6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22" fillId="9" borderId="2" xfId="0" applyFont="1" applyFill="1" applyBorder="1" applyAlignment="1" applyProtection="1">
      <alignment horizontal="center" vertical="center" wrapText="1"/>
    </xf>
    <xf numFmtId="0" fontId="22" fillId="9" borderId="4" xfId="0" applyFont="1" applyFill="1" applyBorder="1" applyAlignment="1" applyProtection="1">
      <alignment horizontal="center" vertical="center" wrapText="1"/>
    </xf>
    <xf numFmtId="0" fontId="15" fillId="8" borderId="2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2" fontId="7" fillId="2" borderId="4" xfId="1" applyNumberFormat="1" applyFont="1" applyFill="1" applyBorder="1" applyAlignment="1" applyProtection="1">
      <alignment horizontal="center" vertical="center"/>
    </xf>
    <xf numFmtId="42" fontId="7" fillId="2" borderId="1" xfId="1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42" fontId="10" fillId="4" borderId="20" xfId="0" applyNumberFormat="1" applyFont="1" applyFill="1" applyBorder="1" applyAlignment="1" applyProtection="1">
      <alignment vertical="center"/>
    </xf>
    <xf numFmtId="42" fontId="10" fillId="4" borderId="19" xfId="0" applyNumberFormat="1" applyFont="1" applyFill="1" applyBorder="1" applyAlignment="1" applyProtection="1">
      <alignment vertical="center"/>
    </xf>
    <xf numFmtId="165" fontId="7" fillId="2" borderId="1" xfId="0" applyNumberFormat="1" applyFont="1" applyFill="1" applyBorder="1" applyAlignment="1" applyProtection="1">
      <alignment horizontal="center" wrapText="1"/>
    </xf>
    <xf numFmtId="165" fontId="7" fillId="2" borderId="1" xfId="0" applyNumberFormat="1" applyFont="1" applyFill="1" applyBorder="1" applyAlignment="1" applyProtection="1">
      <alignment horizontal="center"/>
    </xf>
    <xf numFmtId="165" fontId="7" fillId="2" borderId="8" xfId="0" applyNumberFormat="1" applyFont="1" applyFill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2" fontId="7" fillId="2" borderId="7" xfId="1" applyNumberFormat="1" applyFont="1" applyFill="1" applyBorder="1" applyAlignment="1" applyProtection="1">
      <alignment horizontal="center" vertical="center"/>
    </xf>
    <xf numFmtId="42" fontId="7" fillId="2" borderId="8" xfId="1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42" fontId="7" fillId="2" borderId="30" xfId="0" applyNumberFormat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/>
    </xf>
    <xf numFmtId="164" fontId="3" fillId="6" borderId="1" xfId="0" applyNumberFormat="1" applyFont="1" applyFill="1" applyBorder="1" applyAlignment="1" applyProtection="1">
      <alignment horizontal="center" vertical="center"/>
    </xf>
    <xf numFmtId="164" fontId="3" fillId="6" borderId="2" xfId="0" applyNumberFormat="1" applyFont="1" applyFill="1" applyBorder="1" applyAlignment="1" applyProtection="1">
      <alignment horizontal="center" vertical="center"/>
    </xf>
    <xf numFmtId="164" fontId="3" fillId="6" borderId="3" xfId="0" applyNumberFormat="1" applyFont="1" applyFill="1" applyBorder="1" applyAlignment="1" applyProtection="1">
      <alignment horizontal="center" vertical="center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2" fillId="6" borderId="1" xfId="2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</xf>
    <xf numFmtId="0" fontId="13" fillId="6" borderId="4" xfId="0" applyFont="1" applyFill="1" applyBorder="1" applyAlignment="1" applyProtection="1">
      <alignment horizontal="left" vertical="center" wrapText="1"/>
    </xf>
    <xf numFmtId="167" fontId="3" fillId="0" borderId="0" xfId="0" applyNumberFormat="1" applyFont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20" fillId="8" borderId="2" xfId="0" applyFont="1" applyFill="1" applyBorder="1" applyAlignment="1" applyProtection="1">
      <alignment horizontal="left" vertical="center" wrapText="1"/>
    </xf>
    <xf numFmtId="0" fontId="20" fillId="8" borderId="4" xfId="0" applyFont="1" applyFill="1" applyBorder="1" applyAlignment="1" applyProtection="1">
      <alignment horizontal="left" vertical="center" wrapText="1"/>
    </xf>
    <xf numFmtId="0" fontId="22" fillId="9" borderId="2" xfId="0" applyFont="1" applyFill="1" applyBorder="1" applyAlignment="1" applyProtection="1">
      <alignment horizontal="center" vertical="center" wrapText="1"/>
    </xf>
    <xf numFmtId="0" fontId="22" fillId="9" borderId="4" xfId="0" applyFont="1" applyFill="1" applyBorder="1" applyAlignment="1" applyProtection="1">
      <alignment horizontal="center" vertical="center" wrapText="1"/>
    </xf>
    <xf numFmtId="0" fontId="20" fillId="11" borderId="2" xfId="0" applyFont="1" applyFill="1" applyBorder="1" applyAlignment="1" applyProtection="1">
      <alignment horizontal="left" vertical="center" wrapText="1"/>
    </xf>
    <xf numFmtId="0" fontId="20" fillId="11" borderId="3" xfId="0" applyFont="1" applyFill="1" applyBorder="1" applyAlignment="1" applyProtection="1">
      <alignment horizontal="left" vertical="center" wrapText="1"/>
    </xf>
    <xf numFmtId="0" fontId="20" fillId="11" borderId="4" xfId="0" applyFont="1" applyFill="1" applyBorder="1" applyAlignment="1" applyProtection="1">
      <alignment horizontal="left" vertical="center" wrapText="1"/>
    </xf>
    <xf numFmtId="0" fontId="20" fillId="12" borderId="2" xfId="0" applyFont="1" applyFill="1" applyBorder="1" applyAlignment="1" applyProtection="1">
      <alignment horizontal="left" vertical="center"/>
    </xf>
    <xf numFmtId="0" fontId="20" fillId="12" borderId="4" xfId="0" applyFont="1" applyFill="1" applyBorder="1" applyAlignment="1" applyProtection="1">
      <alignment horizontal="left" vertical="center"/>
    </xf>
    <xf numFmtId="0" fontId="20" fillId="9" borderId="2" xfId="0" applyFont="1" applyFill="1" applyBorder="1" applyAlignment="1" applyProtection="1">
      <alignment horizontal="left" vertical="center" wrapText="1"/>
    </xf>
    <xf numFmtId="0" fontId="20" fillId="9" borderId="4" xfId="0" applyFont="1" applyFill="1" applyBorder="1" applyAlignment="1" applyProtection="1">
      <alignment horizontal="left" vertical="center" wrapText="1"/>
    </xf>
    <xf numFmtId="0" fontId="15" fillId="8" borderId="1" xfId="0" applyFont="1" applyFill="1" applyBorder="1" applyAlignment="1" applyProtection="1">
      <alignment horizontal="left" vertical="center"/>
    </xf>
    <xf numFmtId="0" fontId="15" fillId="8" borderId="2" xfId="0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center" vertical="center"/>
    </xf>
    <xf numFmtId="0" fontId="20" fillId="9" borderId="2" xfId="0" applyFont="1" applyFill="1" applyBorder="1" applyAlignment="1" applyProtection="1">
      <alignment horizontal="left" vertical="center"/>
    </xf>
    <xf numFmtId="0" fontId="20" fillId="9" borderId="4" xfId="0" applyFont="1" applyFill="1" applyBorder="1" applyAlignment="1" applyProtection="1">
      <alignment horizontal="left" vertical="center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2" xfId="0" applyFont="1" applyFill="1" applyBorder="1" applyAlignment="1" applyProtection="1">
      <alignment horizontal="center" vertical="center" wrapText="1"/>
    </xf>
    <xf numFmtId="0" fontId="19" fillId="5" borderId="21" xfId="0" applyFont="1" applyFill="1" applyBorder="1" applyAlignment="1" applyProtection="1">
      <alignment horizontal="center" vertical="center" wrapText="1"/>
    </xf>
    <xf numFmtId="0" fontId="19" fillId="5" borderId="22" xfId="0" applyFont="1" applyFill="1" applyBorder="1" applyAlignment="1" applyProtection="1">
      <alignment horizontal="center" vertical="center" wrapText="1"/>
    </xf>
    <xf numFmtId="0" fontId="15" fillId="8" borderId="2" xfId="0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20" fillId="9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7" fontId="3" fillId="0" borderId="9" xfId="0" applyNumberFormat="1" applyFont="1" applyBorder="1" applyAlignment="1" applyProtection="1">
      <alignment horizontal="center" vertical="center"/>
    </xf>
    <xf numFmtId="0" fontId="15" fillId="8" borderId="3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342900</xdr:rowOff>
    </xdr:from>
    <xdr:to>
      <xdr:col>2</xdr:col>
      <xdr:colOff>428625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79D022A-C72D-4394-B5D6-94D1FD028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61975"/>
          <a:ext cx="160972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342900</xdr:rowOff>
    </xdr:from>
    <xdr:to>
      <xdr:col>2</xdr:col>
      <xdr:colOff>419100</xdr:colOff>
      <xdr:row>3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1403E15-2C04-4ACE-B575-25C8F577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61975"/>
          <a:ext cx="1606550" cy="749300"/>
        </a:xfrm>
        <a:prstGeom prst="rect">
          <a:avLst/>
        </a:prstGeom>
      </xdr:spPr>
    </xdr:pic>
    <xdr:clientData/>
  </xdr:twoCellAnchor>
  <xdr:oneCellAnchor>
    <xdr:from>
      <xdr:col>1</xdr:col>
      <xdr:colOff>430745</xdr:colOff>
      <xdr:row>11</xdr:row>
      <xdr:rowOff>17857</xdr:rowOff>
    </xdr:from>
    <xdr:ext cx="4525001" cy="146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547672D-AAC7-4203-872C-5C54D7A0742B}"/>
            </a:ext>
          </a:extLst>
        </xdr:cNvPr>
        <xdr:cNvSpPr/>
      </xdr:nvSpPr>
      <xdr:spPr>
        <a:xfrm rot="19357660">
          <a:off x="1087970" y="3237307"/>
          <a:ext cx="4525001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chemeClr val="tx1">
                  <a:alpha val="1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333375</xdr:rowOff>
    </xdr:from>
    <xdr:to>
      <xdr:col>4</xdr:col>
      <xdr:colOff>1069610</xdr:colOff>
      <xdr:row>32</xdr:row>
      <xdr:rowOff>114135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19E8D5-FB04-4271-94C2-014AC9CEA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209675"/>
          <a:ext cx="6041660" cy="5429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</xdr:row>
      <xdr:rowOff>342900</xdr:rowOff>
    </xdr:from>
    <xdr:to>
      <xdr:col>3</xdr:col>
      <xdr:colOff>2365010</xdr:colOff>
      <xdr:row>30</xdr:row>
      <xdr:rowOff>88735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8A4367-69E1-4A2D-8953-B87A52CBA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171575"/>
          <a:ext cx="6041660" cy="54227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1028700</xdr:colOff>
      <xdr:row>14</xdr:row>
      <xdr:rowOff>15875</xdr:rowOff>
    </xdr:from>
    <xdr:ext cx="4525001" cy="146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19B574-C42A-4A17-9814-AFD3926F208D}"/>
            </a:ext>
          </a:extLst>
        </xdr:cNvPr>
        <xdr:cNvSpPr/>
      </xdr:nvSpPr>
      <xdr:spPr>
        <a:xfrm rot="19357660">
          <a:off x="1028700" y="3702050"/>
          <a:ext cx="4525001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chemeClr val="tx1">
                  <a:alpha val="1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215901</xdr:colOff>
      <xdr:row>14</xdr:row>
      <xdr:rowOff>28576</xdr:rowOff>
    </xdr:from>
    <xdr:ext cx="4525001" cy="146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A5F5EF-363B-4702-A1D6-F927031D0BD1}"/>
            </a:ext>
          </a:extLst>
        </xdr:cNvPr>
        <xdr:cNvSpPr/>
      </xdr:nvSpPr>
      <xdr:spPr>
        <a:xfrm rot="19357660">
          <a:off x="1349376" y="3286126"/>
          <a:ext cx="4525001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chemeClr val="tx1">
                  <a:alpha val="1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28</xdr:row>
      <xdr:rowOff>28576</xdr:rowOff>
    </xdr:from>
    <xdr:ext cx="4525001" cy="146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E595CF5-CA41-4159-A7FC-C03D98D34EAB}"/>
            </a:ext>
          </a:extLst>
        </xdr:cNvPr>
        <xdr:cNvSpPr/>
      </xdr:nvSpPr>
      <xdr:spPr>
        <a:xfrm rot="19357660">
          <a:off x="1666874" y="5657851"/>
          <a:ext cx="4525001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chemeClr val="tx1">
                  <a:alpha val="1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13</xdr:row>
      <xdr:rowOff>133349</xdr:rowOff>
    </xdr:from>
    <xdr:ext cx="4525001" cy="146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0B983E7-2678-4528-98DD-E68D44BC19BB}"/>
            </a:ext>
          </a:extLst>
        </xdr:cNvPr>
        <xdr:cNvSpPr/>
      </xdr:nvSpPr>
      <xdr:spPr>
        <a:xfrm rot="19357660">
          <a:off x="1581150" y="3638549"/>
          <a:ext cx="4525001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chemeClr val="tx1">
                  <a:alpha val="1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idoa/state-purchasing/travel-servi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O99"/>
  <sheetViews>
    <sheetView zoomScale="90" zoomScaleNormal="90" workbookViewId="0">
      <selection activeCell="K3" sqref="K3"/>
    </sheetView>
  </sheetViews>
  <sheetFormatPr defaultColWidth="9.1796875" defaultRowHeight="14" x14ac:dyDescent="0.35"/>
  <cols>
    <col min="1" max="2" width="9.1796875" style="6"/>
    <col min="3" max="3" width="8.54296875" style="6" bestFit="1" customWidth="1"/>
    <col min="4" max="4" width="9.1796875" style="6"/>
    <col min="5" max="5" width="11.26953125" style="6" customWidth="1"/>
    <col min="6" max="6" width="13.453125" style="6" customWidth="1"/>
    <col min="7" max="12" width="9.1796875" style="6"/>
    <col min="13" max="13" width="9.54296875" style="6" bestFit="1" customWidth="1"/>
    <col min="14" max="14" width="19.7265625" style="6" customWidth="1"/>
    <col min="15" max="15" width="9.54296875" style="6" bestFit="1" customWidth="1"/>
    <col min="16" max="16384" width="9.1796875" style="6"/>
  </cols>
  <sheetData>
    <row r="1" spans="1:15" ht="17.5" customHeight="1" x14ac:dyDescent="0.35">
      <c r="F1" s="103"/>
      <c r="G1" s="103"/>
      <c r="H1" s="103"/>
      <c r="I1" s="103"/>
    </row>
    <row r="2" spans="1:15" ht="55" customHeight="1" x14ac:dyDescent="0.35">
      <c r="D2" s="227" t="s">
        <v>0</v>
      </c>
      <c r="E2" s="227"/>
      <c r="F2" s="227"/>
      <c r="G2" s="227"/>
      <c r="H2" s="227"/>
      <c r="I2" s="227"/>
    </row>
    <row r="3" spans="1:15" ht="25" customHeight="1" x14ac:dyDescent="0.35">
      <c r="D3" s="227"/>
      <c r="E3" s="227"/>
      <c r="F3" s="227"/>
      <c r="G3" s="227"/>
      <c r="H3" s="227"/>
      <c r="I3" s="227"/>
    </row>
    <row r="4" spans="1:15" ht="30.65" customHeight="1" x14ac:dyDescent="0.35">
      <c r="D4" s="228" t="s">
        <v>1</v>
      </c>
      <c r="E4" s="228"/>
      <c r="F4" s="228"/>
      <c r="G4" s="228"/>
      <c r="H4" s="228"/>
      <c r="I4" s="228"/>
    </row>
    <row r="5" spans="1:15" ht="14.5" thickBot="1" x14ac:dyDescent="0.4"/>
    <row r="6" spans="1:15" ht="20.5" customHeight="1" x14ac:dyDescent="0.35">
      <c r="A6" s="178" t="s">
        <v>2</v>
      </c>
      <c r="B6" s="178"/>
      <c r="C6" s="178"/>
      <c r="D6" s="210" t="s">
        <v>3</v>
      </c>
      <c r="E6" s="211"/>
      <c r="F6" s="211"/>
      <c r="G6" s="211"/>
      <c r="H6" s="211"/>
      <c r="I6" s="212"/>
      <c r="K6" s="229" t="s">
        <v>4</v>
      </c>
      <c r="L6" s="230"/>
      <c r="M6" s="230"/>
      <c r="N6" s="231"/>
    </row>
    <row r="7" spans="1:15" x14ac:dyDescent="0.35">
      <c r="A7" s="178" t="s">
        <v>5</v>
      </c>
      <c r="B7" s="178"/>
      <c r="C7" s="178"/>
      <c r="D7" s="225"/>
      <c r="E7" s="225"/>
      <c r="F7" s="232" t="s">
        <v>6</v>
      </c>
      <c r="G7" s="233"/>
      <c r="H7" s="234" t="s">
        <v>7</v>
      </c>
      <c r="I7" s="235"/>
      <c r="K7" s="213" t="s">
        <v>8</v>
      </c>
      <c r="L7" s="214"/>
      <c r="M7" s="214"/>
      <c r="N7" s="215"/>
    </row>
    <row r="8" spans="1:15" x14ac:dyDescent="0.35">
      <c r="A8" s="203"/>
      <c r="B8" s="203"/>
      <c r="C8" s="203"/>
      <c r="D8" s="203"/>
      <c r="E8" s="203"/>
      <c r="F8" s="203"/>
      <c r="G8" s="203"/>
      <c r="H8" s="203"/>
      <c r="I8" s="203"/>
      <c r="K8" s="216" t="s">
        <v>9</v>
      </c>
      <c r="L8" s="217"/>
      <c r="M8" s="217"/>
      <c r="N8" s="218"/>
    </row>
    <row r="9" spans="1:15" ht="27" customHeight="1" x14ac:dyDescent="0.35">
      <c r="A9" s="178" t="s">
        <v>10</v>
      </c>
      <c r="B9" s="178"/>
      <c r="C9" s="236"/>
      <c r="D9" s="236"/>
      <c r="E9" s="236"/>
      <c r="F9" s="236"/>
      <c r="G9" s="236"/>
      <c r="H9" s="236"/>
      <c r="I9" s="236"/>
      <c r="K9" s="219" t="s">
        <v>11</v>
      </c>
      <c r="L9" s="220"/>
      <c r="M9" s="220"/>
      <c r="N9" s="221"/>
    </row>
    <row r="10" spans="1:15" ht="21" customHeight="1" x14ac:dyDescent="0.35">
      <c r="A10" s="178" t="s">
        <v>12</v>
      </c>
      <c r="B10" s="178"/>
      <c r="C10" s="204"/>
      <c r="D10" s="205"/>
      <c r="E10" s="161" t="s">
        <v>13</v>
      </c>
      <c r="F10" s="104" t="s">
        <v>14</v>
      </c>
      <c r="G10" s="161" t="s">
        <v>15</v>
      </c>
      <c r="H10" s="204"/>
      <c r="I10" s="205"/>
      <c r="K10" s="213" t="s">
        <v>16</v>
      </c>
      <c r="L10" s="214"/>
      <c r="M10" s="214"/>
      <c r="N10" s="215"/>
      <c r="O10" s="105"/>
    </row>
    <row r="11" spans="1:15" ht="15" customHeight="1" thickBot="1" x14ac:dyDescent="0.4">
      <c r="A11" s="203"/>
      <c r="B11" s="203"/>
      <c r="C11" s="203"/>
      <c r="D11" s="203"/>
      <c r="E11" s="203"/>
      <c r="F11" s="203"/>
      <c r="G11" s="203"/>
      <c r="H11" s="203"/>
      <c r="I11" s="203"/>
      <c r="K11" s="222" t="s">
        <v>17</v>
      </c>
      <c r="L11" s="223"/>
      <c r="M11" s="223"/>
      <c r="N11" s="224"/>
    </row>
    <row r="12" spans="1:15" x14ac:dyDescent="0.35">
      <c r="A12" s="178" t="s">
        <v>18</v>
      </c>
      <c r="B12" s="178"/>
      <c r="C12" s="206"/>
      <c r="D12" s="206"/>
      <c r="E12" s="206"/>
      <c r="F12" s="161" t="s">
        <v>19</v>
      </c>
      <c r="G12" s="207"/>
      <c r="H12" s="208"/>
      <c r="I12" s="209"/>
      <c r="M12" s="105"/>
    </row>
    <row r="13" spans="1:15" x14ac:dyDescent="0.35">
      <c r="A13" s="178" t="s">
        <v>20</v>
      </c>
      <c r="B13" s="178"/>
      <c r="C13" s="210"/>
      <c r="D13" s="211"/>
      <c r="E13" s="211"/>
      <c r="F13" s="211"/>
      <c r="G13" s="211"/>
      <c r="H13" s="211"/>
      <c r="I13" s="212"/>
      <c r="M13" s="105"/>
    </row>
    <row r="14" spans="1:15" x14ac:dyDescent="0.35">
      <c r="A14" s="203"/>
      <c r="B14" s="203"/>
      <c r="C14" s="203"/>
      <c r="D14" s="203"/>
      <c r="E14" s="203"/>
      <c r="F14" s="203"/>
      <c r="G14" s="203"/>
      <c r="H14" s="203"/>
      <c r="I14" s="203"/>
      <c r="M14" s="105"/>
    </row>
    <row r="15" spans="1:15" x14ac:dyDescent="0.35">
      <c r="A15" s="178" t="s">
        <v>21</v>
      </c>
      <c r="B15" s="178"/>
      <c r="C15" s="178"/>
      <c r="D15" s="178"/>
      <c r="E15" s="225"/>
      <c r="F15" s="225"/>
      <c r="G15" s="225"/>
      <c r="H15" s="225"/>
      <c r="I15" s="225"/>
      <c r="M15" s="105"/>
    </row>
    <row r="16" spans="1:15" x14ac:dyDescent="0.35">
      <c r="A16" s="178" t="s">
        <v>22</v>
      </c>
      <c r="B16" s="178"/>
      <c r="C16" s="225"/>
      <c r="D16" s="225"/>
      <c r="E16" s="225"/>
      <c r="F16" s="106" t="s">
        <v>18</v>
      </c>
      <c r="G16" s="207"/>
      <c r="H16" s="208"/>
      <c r="I16" s="209"/>
      <c r="M16" s="105"/>
    </row>
    <row r="17" spans="1:13" ht="14.5" x14ac:dyDescent="0.35">
      <c r="A17" s="178" t="s">
        <v>23</v>
      </c>
      <c r="B17" s="178"/>
      <c r="C17" s="226"/>
      <c r="D17" s="225"/>
      <c r="E17" s="225"/>
      <c r="F17" s="225"/>
      <c r="G17" s="225"/>
      <c r="H17" s="225"/>
      <c r="I17" s="225"/>
      <c r="M17" s="105"/>
    </row>
    <row r="18" spans="1:13" x14ac:dyDescent="0.35">
      <c r="A18" s="203"/>
      <c r="B18" s="203"/>
      <c r="C18" s="203"/>
      <c r="D18" s="203"/>
      <c r="E18" s="203"/>
      <c r="F18" s="203"/>
      <c r="G18" s="203"/>
      <c r="H18" s="203"/>
      <c r="I18" s="203"/>
    </row>
    <row r="19" spans="1:13" x14ac:dyDescent="0.35">
      <c r="A19" s="178" t="s">
        <v>24</v>
      </c>
      <c r="B19" s="178"/>
      <c r="C19" s="178"/>
      <c r="D19" s="178"/>
      <c r="E19" s="225"/>
      <c r="F19" s="225"/>
      <c r="G19" s="225"/>
      <c r="H19" s="225"/>
      <c r="I19" s="225"/>
    </row>
    <row r="20" spans="1:13" x14ac:dyDescent="0.35">
      <c r="A20" s="178" t="s">
        <v>22</v>
      </c>
      <c r="B20" s="178"/>
      <c r="C20" s="225"/>
      <c r="D20" s="225"/>
      <c r="E20" s="225"/>
      <c r="F20" s="106" t="s">
        <v>18</v>
      </c>
      <c r="G20" s="207"/>
      <c r="H20" s="208"/>
      <c r="I20" s="209"/>
    </row>
    <row r="21" spans="1:13" ht="14.5" x14ac:dyDescent="0.35">
      <c r="A21" s="178" t="s">
        <v>23</v>
      </c>
      <c r="B21" s="178"/>
      <c r="C21" s="226"/>
      <c r="D21" s="225"/>
      <c r="E21" s="225"/>
      <c r="F21" s="225"/>
      <c r="G21" s="225"/>
      <c r="H21" s="225"/>
      <c r="I21" s="225"/>
    </row>
    <row r="22" spans="1:13" x14ac:dyDescent="0.35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13" x14ac:dyDescent="0.35">
      <c r="A23" s="178" t="s">
        <v>25</v>
      </c>
      <c r="B23" s="178"/>
      <c r="C23" s="178"/>
      <c r="D23" s="178"/>
      <c r="E23" s="225"/>
      <c r="F23" s="225"/>
      <c r="G23" s="225"/>
      <c r="H23" s="225"/>
      <c r="I23" s="225"/>
    </row>
    <row r="24" spans="1:13" x14ac:dyDescent="0.35">
      <c r="A24" s="178" t="s">
        <v>22</v>
      </c>
      <c r="B24" s="178"/>
      <c r="C24" s="225"/>
      <c r="D24" s="225"/>
      <c r="E24" s="225"/>
      <c r="F24" s="106" t="s">
        <v>18</v>
      </c>
      <c r="G24" s="207"/>
      <c r="H24" s="208"/>
      <c r="I24" s="209"/>
    </row>
    <row r="25" spans="1:13" ht="14.5" x14ac:dyDescent="0.35">
      <c r="A25" s="178" t="s">
        <v>23</v>
      </c>
      <c r="B25" s="178"/>
      <c r="C25" s="226"/>
      <c r="D25" s="225"/>
      <c r="E25" s="225"/>
      <c r="F25" s="225"/>
      <c r="G25" s="225"/>
      <c r="H25" s="225"/>
      <c r="I25" s="225"/>
    </row>
    <row r="26" spans="1:13" ht="14.5" customHeight="1" thickBot="1" x14ac:dyDescent="0.4"/>
    <row r="27" spans="1:13" ht="14.5" customHeight="1" x14ac:dyDescent="0.35">
      <c r="B27" s="191" t="s">
        <v>26</v>
      </c>
      <c r="C27" s="192"/>
      <c r="D27" s="192"/>
      <c r="E27" s="195">
        <f>SUM(G44,G61)</f>
        <v>340952.55000000005</v>
      </c>
      <c r="F27" s="196"/>
    </row>
    <row r="28" spans="1:13" ht="14.5" customHeight="1" thickBot="1" x14ac:dyDescent="0.4">
      <c r="B28" s="193"/>
      <c r="C28" s="194"/>
      <c r="D28" s="194"/>
      <c r="E28" s="197"/>
      <c r="F28" s="198"/>
    </row>
    <row r="29" spans="1:13" ht="14.5" thickBot="1" x14ac:dyDescent="0.4">
      <c r="A29" s="199"/>
      <c r="B29" s="199"/>
      <c r="C29" s="199"/>
      <c r="D29" s="199"/>
      <c r="E29" s="199"/>
      <c r="F29" s="199"/>
      <c r="G29" s="199"/>
      <c r="H29" s="199"/>
      <c r="I29" s="199"/>
    </row>
    <row r="30" spans="1:13" ht="32.5" customHeight="1" thickBot="1" x14ac:dyDescent="0.4">
      <c r="A30" s="200" t="s">
        <v>27</v>
      </c>
      <c r="B30" s="201"/>
      <c r="C30" s="201"/>
      <c r="D30" s="201"/>
      <c r="E30" s="201"/>
      <c r="F30" s="201"/>
      <c r="G30" s="201"/>
      <c r="H30" s="201"/>
      <c r="I30" s="202"/>
    </row>
    <row r="31" spans="1:13" ht="14.5" x14ac:dyDescent="0.35">
      <c r="A31" s="176" t="s">
        <v>28</v>
      </c>
      <c r="B31" s="177"/>
      <c r="C31" s="177"/>
      <c r="D31" s="186" t="s">
        <v>29</v>
      </c>
      <c r="E31" s="187"/>
      <c r="F31" s="188"/>
      <c r="G31" s="189">
        <f>'Year 1 - A'!A6</f>
        <v>68744.5</v>
      </c>
      <c r="H31" s="190"/>
      <c r="I31" s="190"/>
    </row>
    <row r="32" spans="1:13" ht="14.5" x14ac:dyDescent="0.35">
      <c r="A32" s="177"/>
      <c r="B32" s="177"/>
      <c r="C32" s="177"/>
      <c r="D32" s="171" t="s">
        <v>30</v>
      </c>
      <c r="E32" s="172"/>
      <c r="F32" s="173"/>
      <c r="G32" s="174">
        <f>'Year 1 - A'!A32</f>
        <v>17186.125</v>
      </c>
      <c r="H32" s="175"/>
      <c r="I32" s="175"/>
    </row>
    <row r="33" spans="1:9" ht="14.5" x14ac:dyDescent="0.35">
      <c r="A33" s="177"/>
      <c r="B33" s="177"/>
      <c r="C33" s="177"/>
      <c r="D33" s="171" t="s">
        <v>31</v>
      </c>
      <c r="E33" s="172"/>
      <c r="F33" s="173"/>
      <c r="G33" s="189">
        <f>'Year 1 - A'!A61</f>
        <v>7500</v>
      </c>
      <c r="H33" s="190"/>
      <c r="I33" s="190"/>
    </row>
    <row r="34" spans="1:9" x14ac:dyDescent="0.35">
      <c r="C34" s="107"/>
      <c r="G34" s="108"/>
      <c r="H34" s="108"/>
      <c r="I34" s="108"/>
    </row>
    <row r="35" spans="1:9" ht="14.5" x14ac:dyDescent="0.35">
      <c r="A35" s="182" t="s">
        <v>32</v>
      </c>
      <c r="B35" s="183"/>
      <c r="C35" s="183"/>
      <c r="D35" s="171" t="s">
        <v>33</v>
      </c>
      <c r="E35" s="172"/>
      <c r="F35" s="173"/>
      <c r="G35" s="174">
        <f>'Year 1 - B'!A5</f>
        <v>10000</v>
      </c>
      <c r="H35" s="175"/>
      <c r="I35" s="175"/>
    </row>
    <row r="36" spans="1:9" ht="14.5" x14ac:dyDescent="0.35">
      <c r="A36" s="183"/>
      <c r="B36" s="183"/>
      <c r="C36" s="183"/>
      <c r="D36" s="171" t="s">
        <v>34</v>
      </c>
      <c r="E36" s="172"/>
      <c r="F36" s="173"/>
      <c r="G36" s="174">
        <f>'Year 1 - B'!A16</f>
        <v>3200.9</v>
      </c>
      <c r="H36" s="175"/>
      <c r="I36" s="175"/>
    </row>
    <row r="37" spans="1:9" ht="14.5" x14ac:dyDescent="0.35">
      <c r="A37" s="183"/>
      <c r="B37" s="183"/>
      <c r="C37" s="183"/>
      <c r="D37" s="171" t="s">
        <v>35</v>
      </c>
      <c r="E37" s="172"/>
      <c r="F37" s="173"/>
      <c r="G37" s="174">
        <f>'Year 1 - B'!A35</f>
        <v>15881.05</v>
      </c>
      <c r="H37" s="175"/>
      <c r="I37" s="175"/>
    </row>
    <row r="38" spans="1:9" ht="14.5" x14ac:dyDescent="0.35">
      <c r="A38" s="183"/>
      <c r="B38" s="183"/>
      <c r="C38" s="183"/>
      <c r="D38" s="171" t="s">
        <v>36</v>
      </c>
      <c r="E38" s="172"/>
      <c r="F38" s="173"/>
      <c r="G38" s="174">
        <f>'Year 1 - B'!A60</f>
        <v>13441.8</v>
      </c>
      <c r="H38" s="175"/>
      <c r="I38" s="175"/>
    </row>
    <row r="39" spans="1:9" ht="14.5" x14ac:dyDescent="0.35">
      <c r="A39" s="109"/>
      <c r="B39" s="109"/>
      <c r="C39" s="107"/>
      <c r="D39" s="7"/>
      <c r="E39" s="3"/>
      <c r="F39" s="3"/>
      <c r="G39" s="8"/>
      <c r="H39" s="8"/>
      <c r="I39" s="8"/>
    </row>
    <row r="40" spans="1:9" s="2" customFormat="1" ht="14.5" x14ac:dyDescent="0.35">
      <c r="A40" s="176" t="s">
        <v>37</v>
      </c>
      <c r="B40" s="177"/>
      <c r="C40" s="177"/>
      <c r="D40" s="178" t="s">
        <v>38</v>
      </c>
      <c r="E40" s="179"/>
      <c r="F40" s="179"/>
      <c r="G40" s="175">
        <f>'Year 1 - C'!A5</f>
        <v>2975.6</v>
      </c>
      <c r="H40" s="175"/>
      <c r="I40" s="175"/>
    </row>
    <row r="41" spans="1:9" ht="14.5" x14ac:dyDescent="0.35">
      <c r="A41" s="177"/>
      <c r="B41" s="177"/>
      <c r="C41" s="177"/>
      <c r="D41" s="178" t="s">
        <v>39</v>
      </c>
      <c r="E41" s="179"/>
      <c r="F41" s="179"/>
      <c r="G41" s="175">
        <f>'Year 1 - C'!A19</f>
        <v>2192</v>
      </c>
      <c r="H41" s="175"/>
      <c r="I41" s="175"/>
    </row>
    <row r="42" spans="1:9" ht="14.5" x14ac:dyDescent="0.35">
      <c r="A42" s="177"/>
      <c r="B42" s="177"/>
      <c r="C42" s="177"/>
      <c r="D42" s="178" t="s">
        <v>40</v>
      </c>
      <c r="E42" s="179"/>
      <c r="F42" s="179"/>
      <c r="G42" s="175">
        <f>SUM(G40:I41)</f>
        <v>5167.6000000000004</v>
      </c>
      <c r="H42" s="175"/>
      <c r="I42" s="175"/>
    </row>
    <row r="43" spans="1:9" ht="15" thickBot="1" x14ac:dyDescent="0.4">
      <c r="A43" s="110"/>
      <c r="B43" s="110"/>
      <c r="C43" s="107"/>
      <c r="E43" s="3"/>
      <c r="F43" s="3"/>
      <c r="G43" s="10"/>
      <c r="H43" s="10"/>
      <c r="I43" s="10"/>
    </row>
    <row r="44" spans="1:9" ht="15.5" thickBot="1" x14ac:dyDescent="0.4">
      <c r="F44" s="111" t="s">
        <v>41</v>
      </c>
      <c r="G44" s="180">
        <f>SUM(G31,G32,G33,G35,G36,G37,G38,G42)</f>
        <v>141121.97500000001</v>
      </c>
      <c r="H44" s="180"/>
      <c r="I44" s="181"/>
    </row>
    <row r="45" spans="1:9" ht="15" x14ac:dyDescent="0.35">
      <c r="F45" s="112"/>
      <c r="G45" s="113"/>
      <c r="H45" s="113"/>
      <c r="I45" s="113"/>
    </row>
    <row r="46" spans="1:9" s="2" customFormat="1" ht="15" thickBot="1" x14ac:dyDescent="0.4">
      <c r="A46" s="6"/>
      <c r="B46" s="6"/>
      <c r="C46" s="6"/>
      <c r="D46" s="6"/>
      <c r="E46" s="6"/>
      <c r="F46" s="6"/>
      <c r="G46" s="6"/>
      <c r="H46" s="6"/>
      <c r="I46" s="6"/>
    </row>
    <row r="47" spans="1:9" ht="32.15" customHeight="1" thickBot="1" x14ac:dyDescent="0.4">
      <c r="A47" s="200" t="s">
        <v>42</v>
      </c>
      <c r="B47" s="201"/>
      <c r="C47" s="201"/>
      <c r="D47" s="201"/>
      <c r="E47" s="201"/>
      <c r="F47" s="201"/>
      <c r="G47" s="201"/>
      <c r="H47" s="201"/>
      <c r="I47" s="202"/>
    </row>
    <row r="48" spans="1:9" ht="14.5" customHeight="1" x14ac:dyDescent="0.35">
      <c r="A48" s="184" t="s">
        <v>43</v>
      </c>
      <c r="B48" s="185"/>
      <c r="C48" s="185"/>
      <c r="D48" s="186" t="s">
        <v>29</v>
      </c>
      <c r="E48" s="187"/>
      <c r="F48" s="188"/>
      <c r="G48" s="189">
        <f>'Year 2 - A'!A6</f>
        <v>121791.5</v>
      </c>
      <c r="H48" s="190"/>
      <c r="I48" s="190"/>
    </row>
    <row r="49" spans="1:11" ht="14.5" x14ac:dyDescent="0.35">
      <c r="A49" s="177"/>
      <c r="B49" s="177"/>
      <c r="C49" s="177"/>
      <c r="D49" s="171" t="s">
        <v>30</v>
      </c>
      <c r="E49" s="172"/>
      <c r="F49" s="173"/>
      <c r="G49" s="174">
        <f>'Year 2 - A'!A32</f>
        <v>30447.875</v>
      </c>
      <c r="H49" s="175"/>
      <c r="I49" s="175"/>
    </row>
    <row r="50" spans="1:11" ht="14.5" x14ac:dyDescent="0.35">
      <c r="A50" s="177"/>
      <c r="B50" s="177"/>
      <c r="C50" s="177"/>
      <c r="D50" s="171" t="s">
        <v>31</v>
      </c>
      <c r="E50" s="172"/>
      <c r="F50" s="173"/>
      <c r="G50" s="189">
        <f>'Year 2 - A'!A61</f>
        <v>7500</v>
      </c>
      <c r="H50" s="190"/>
      <c r="I50" s="190"/>
    </row>
    <row r="51" spans="1:11" x14ac:dyDescent="0.35">
      <c r="C51" s="107"/>
      <c r="G51" s="108"/>
      <c r="H51" s="108"/>
      <c r="I51" s="108"/>
    </row>
    <row r="52" spans="1:11" ht="14.5" customHeight="1" x14ac:dyDescent="0.35">
      <c r="A52" s="182" t="s">
        <v>44</v>
      </c>
      <c r="B52" s="183"/>
      <c r="C52" s="183"/>
      <c r="D52" s="171" t="s">
        <v>33</v>
      </c>
      <c r="E52" s="172"/>
      <c r="F52" s="173"/>
      <c r="G52" s="174">
        <f>'Year 2 - B'!A5</f>
        <v>0</v>
      </c>
      <c r="H52" s="175"/>
      <c r="I52" s="175"/>
    </row>
    <row r="53" spans="1:11" ht="14.5" x14ac:dyDescent="0.35">
      <c r="A53" s="183"/>
      <c r="B53" s="183"/>
      <c r="C53" s="183"/>
      <c r="D53" s="171" t="s">
        <v>34</v>
      </c>
      <c r="E53" s="172"/>
      <c r="F53" s="173"/>
      <c r="G53" s="174">
        <f>'Year 2 - B'!A16</f>
        <v>5700</v>
      </c>
      <c r="H53" s="175"/>
      <c r="I53" s="175"/>
    </row>
    <row r="54" spans="1:11" ht="14.5" x14ac:dyDescent="0.35">
      <c r="A54" s="183"/>
      <c r="B54" s="183"/>
      <c r="C54" s="183"/>
      <c r="D54" s="171" t="s">
        <v>45</v>
      </c>
      <c r="E54" s="172"/>
      <c r="F54" s="173"/>
      <c r="G54" s="174">
        <f>'Year 2 - B'!A35</f>
        <v>15260</v>
      </c>
      <c r="H54" s="175"/>
      <c r="I54" s="175"/>
    </row>
    <row r="55" spans="1:11" ht="14.5" x14ac:dyDescent="0.35">
      <c r="A55" s="183"/>
      <c r="B55" s="183"/>
      <c r="C55" s="183"/>
      <c r="D55" s="171" t="s">
        <v>46</v>
      </c>
      <c r="E55" s="172"/>
      <c r="F55" s="173"/>
      <c r="G55" s="174">
        <f>'Year 2 - B'!A60</f>
        <v>12000</v>
      </c>
      <c r="H55" s="175"/>
      <c r="I55" s="175"/>
    </row>
    <row r="56" spans="1:11" ht="14.5" x14ac:dyDescent="0.35">
      <c r="A56" s="109"/>
      <c r="B56" s="109"/>
      <c r="C56" s="107"/>
      <c r="D56" s="7"/>
      <c r="E56" s="3"/>
      <c r="F56" s="3"/>
      <c r="G56" s="8"/>
      <c r="H56" s="8"/>
      <c r="I56" s="8"/>
    </row>
    <row r="57" spans="1:11" ht="14.5" customHeight="1" x14ac:dyDescent="0.35">
      <c r="A57" s="176" t="s">
        <v>47</v>
      </c>
      <c r="B57" s="177"/>
      <c r="C57" s="177"/>
      <c r="D57" s="178" t="s">
        <v>38</v>
      </c>
      <c r="E57" s="179"/>
      <c r="F57" s="179"/>
      <c r="G57" s="175">
        <f>'Year 2 - C'!A5</f>
        <v>4939.2</v>
      </c>
      <c r="H57" s="175"/>
      <c r="I57" s="175"/>
    </row>
    <row r="58" spans="1:11" ht="14.5" x14ac:dyDescent="0.35">
      <c r="A58" s="177"/>
      <c r="B58" s="177"/>
      <c r="C58" s="177"/>
      <c r="D58" s="178" t="s">
        <v>39</v>
      </c>
      <c r="E58" s="179"/>
      <c r="F58" s="179"/>
      <c r="G58" s="175">
        <f>'Year 2 - C'!A19</f>
        <v>2192</v>
      </c>
      <c r="H58" s="175"/>
      <c r="I58" s="175"/>
    </row>
    <row r="59" spans="1:11" ht="14.5" x14ac:dyDescent="0.35">
      <c r="A59" s="177"/>
      <c r="B59" s="177"/>
      <c r="C59" s="177"/>
      <c r="D59" s="178" t="s">
        <v>40</v>
      </c>
      <c r="E59" s="179"/>
      <c r="F59" s="179"/>
      <c r="G59" s="175">
        <f>SUM(G57:I58)</f>
        <v>7131.2</v>
      </c>
      <c r="H59" s="175"/>
      <c r="I59" s="175"/>
    </row>
    <row r="60" spans="1:11" ht="15" thickBot="1" x14ac:dyDescent="0.4">
      <c r="A60" s="110"/>
      <c r="B60" s="110"/>
      <c r="C60" s="107"/>
      <c r="E60" s="3"/>
      <c r="F60" s="3"/>
      <c r="G60" s="10"/>
      <c r="H60" s="10"/>
      <c r="I60" s="10"/>
    </row>
    <row r="61" spans="1:11" ht="15.5" thickBot="1" x14ac:dyDescent="0.4">
      <c r="F61" s="111" t="s">
        <v>48</v>
      </c>
      <c r="G61" s="180">
        <f>SUM(G48,G49,G50,G52,G53,G54,G55,G59)</f>
        <v>199830.57500000001</v>
      </c>
      <c r="H61" s="180"/>
      <c r="I61" s="181"/>
    </row>
    <row r="62" spans="1:11" ht="14.5" x14ac:dyDescent="0.35">
      <c r="A62" s="2"/>
      <c r="B62" s="2"/>
      <c r="C62" s="2"/>
      <c r="D62" s="2"/>
      <c r="E62" s="2"/>
      <c r="F62" s="2"/>
      <c r="G62" s="2"/>
      <c r="H62" s="2"/>
      <c r="I62" s="2"/>
      <c r="J62" s="114"/>
    </row>
    <row r="63" spans="1:11" ht="14.5" x14ac:dyDescent="0.35">
      <c r="A63" s="2"/>
      <c r="B63" s="2"/>
      <c r="C63" s="2"/>
      <c r="D63" s="2"/>
      <c r="E63" s="2"/>
      <c r="F63" s="2"/>
      <c r="G63" s="2"/>
      <c r="H63" s="2"/>
      <c r="I63" s="2"/>
      <c r="J63" s="114"/>
    </row>
    <row r="64" spans="1:11" s="2" customFormat="1" ht="14.5" x14ac:dyDescent="0.35">
      <c r="J64" s="115"/>
      <c r="K64" s="116"/>
    </row>
    <row r="65" spans="10:11" s="2" customFormat="1" ht="14.5" x14ac:dyDescent="0.35">
      <c r="J65" s="116"/>
      <c r="K65" s="116"/>
    </row>
    <row r="66" spans="10:11" s="2" customFormat="1" ht="14.5" x14ac:dyDescent="0.35"/>
    <row r="67" spans="10:11" s="2" customFormat="1" ht="14.5" x14ac:dyDescent="0.35"/>
    <row r="68" spans="10:11" s="2" customFormat="1" ht="14.5" x14ac:dyDescent="0.35"/>
    <row r="69" spans="10:11" s="2" customFormat="1" ht="14.5" x14ac:dyDescent="0.35"/>
    <row r="70" spans="10:11" s="2" customFormat="1" ht="14.5" x14ac:dyDescent="0.35"/>
    <row r="71" spans="10:11" s="2" customFormat="1" ht="14.5" x14ac:dyDescent="0.35"/>
    <row r="72" spans="10:11" s="2" customFormat="1" ht="14.5" x14ac:dyDescent="0.35"/>
    <row r="73" spans="10:11" s="2" customFormat="1" ht="14.5" x14ac:dyDescent="0.35"/>
    <row r="74" spans="10:11" s="2" customFormat="1" ht="14.5" x14ac:dyDescent="0.35"/>
    <row r="75" spans="10:11" s="2" customFormat="1" ht="14.5" x14ac:dyDescent="0.35"/>
    <row r="76" spans="10:11" s="2" customFormat="1" ht="14.5" x14ac:dyDescent="0.35"/>
    <row r="77" spans="10:11" s="2" customFormat="1" ht="14.5" x14ac:dyDescent="0.35"/>
    <row r="78" spans="10:11" s="2" customFormat="1" ht="14.5" x14ac:dyDescent="0.35"/>
    <row r="79" spans="10:11" s="2" customFormat="1" ht="14.5" x14ac:dyDescent="0.35"/>
    <row r="80" spans="10:11" s="2" customFormat="1" ht="14.5" x14ac:dyDescent="0.35"/>
    <row r="81" spans="1:9" s="2" customFormat="1" ht="14.5" x14ac:dyDescent="0.35"/>
    <row r="82" spans="1:9" s="2" customFormat="1" ht="14.5" x14ac:dyDescent="0.35"/>
    <row r="83" spans="1:9" s="2" customFormat="1" ht="14.5" x14ac:dyDescent="0.35"/>
    <row r="84" spans="1:9" s="2" customFormat="1" ht="14.5" x14ac:dyDescent="0.35">
      <c r="A84" s="6"/>
      <c r="B84" s="6"/>
      <c r="C84" s="6"/>
      <c r="D84" s="6"/>
      <c r="E84" s="6"/>
      <c r="F84" s="6"/>
      <c r="G84" s="6"/>
      <c r="H84" s="6"/>
      <c r="I84" s="6"/>
    </row>
    <row r="85" spans="1:9" s="2" customFormat="1" ht="14.5" x14ac:dyDescent="0.35">
      <c r="A85" s="6"/>
      <c r="B85" s="6"/>
      <c r="C85" s="6"/>
      <c r="D85" s="6"/>
      <c r="E85" s="6"/>
      <c r="F85" s="6"/>
      <c r="G85" s="6"/>
      <c r="H85" s="6"/>
      <c r="I85" s="6"/>
    </row>
    <row r="86" spans="1:9" s="2" customFormat="1" ht="14.5" x14ac:dyDescent="0.35">
      <c r="A86" s="6"/>
      <c r="B86" s="6"/>
      <c r="C86" s="6"/>
      <c r="D86" s="6"/>
      <c r="E86" s="6"/>
      <c r="F86" s="6"/>
      <c r="G86" s="6"/>
      <c r="H86" s="6"/>
      <c r="I86" s="6"/>
    </row>
    <row r="87" spans="1:9" s="2" customFormat="1" ht="14.5" x14ac:dyDescent="0.35">
      <c r="A87" s="6"/>
      <c r="B87" s="6"/>
      <c r="C87" s="6"/>
      <c r="D87" s="6"/>
      <c r="E87" s="6"/>
      <c r="F87" s="6"/>
      <c r="G87" s="6"/>
      <c r="H87" s="6"/>
      <c r="I87" s="6"/>
    </row>
    <row r="88" spans="1:9" s="2" customFormat="1" ht="14.5" x14ac:dyDescent="0.35">
      <c r="A88" s="6"/>
      <c r="B88" s="6"/>
      <c r="C88" s="6"/>
      <c r="D88" s="6"/>
      <c r="E88" s="6"/>
      <c r="F88" s="6"/>
      <c r="G88" s="6"/>
      <c r="H88" s="6"/>
      <c r="I88" s="6"/>
    </row>
    <row r="89" spans="1:9" s="2" customFormat="1" ht="14.5" x14ac:dyDescent="0.35">
      <c r="A89" s="6"/>
      <c r="B89" s="6"/>
      <c r="C89" s="6"/>
      <c r="D89" s="6"/>
      <c r="E89" s="6"/>
      <c r="F89" s="6"/>
      <c r="G89" s="6"/>
      <c r="H89" s="6"/>
      <c r="I89" s="6"/>
    </row>
    <row r="90" spans="1:9" s="2" customFormat="1" ht="14.5" x14ac:dyDescent="0.35">
      <c r="A90" s="6"/>
      <c r="B90" s="6"/>
      <c r="C90" s="6"/>
      <c r="D90" s="6"/>
      <c r="E90" s="6"/>
      <c r="F90" s="6"/>
      <c r="G90" s="6"/>
      <c r="H90" s="6"/>
      <c r="I90" s="6"/>
    </row>
    <row r="91" spans="1:9" s="2" customFormat="1" ht="14.5" x14ac:dyDescent="0.35">
      <c r="A91" s="6"/>
      <c r="B91" s="6"/>
      <c r="C91" s="6"/>
      <c r="D91" s="6"/>
      <c r="E91" s="6"/>
      <c r="F91" s="6"/>
      <c r="G91" s="6"/>
      <c r="H91" s="6"/>
      <c r="I91" s="6"/>
    </row>
    <row r="92" spans="1:9" s="2" customFormat="1" ht="14.5" x14ac:dyDescent="0.35">
      <c r="A92" s="6"/>
      <c r="B92" s="6"/>
      <c r="C92" s="6"/>
      <c r="D92" s="6"/>
      <c r="E92" s="6"/>
      <c r="F92" s="6"/>
      <c r="G92" s="6"/>
      <c r="H92" s="6"/>
      <c r="I92" s="6"/>
    </row>
    <row r="93" spans="1:9" s="2" customFormat="1" ht="14.5" x14ac:dyDescent="0.35">
      <c r="A93" s="6"/>
      <c r="B93" s="6"/>
      <c r="C93" s="6"/>
      <c r="D93" s="6"/>
      <c r="E93" s="6"/>
      <c r="F93" s="6"/>
      <c r="G93" s="6"/>
      <c r="H93" s="6"/>
      <c r="I93" s="6"/>
    </row>
    <row r="94" spans="1:9" s="2" customFormat="1" ht="14.5" x14ac:dyDescent="0.35">
      <c r="A94" s="6"/>
      <c r="B94" s="6"/>
      <c r="C94" s="6"/>
      <c r="D94" s="6"/>
      <c r="E94" s="6"/>
      <c r="F94" s="6"/>
      <c r="G94" s="6"/>
      <c r="H94" s="6"/>
      <c r="I94" s="6"/>
    </row>
    <row r="95" spans="1:9" s="2" customFormat="1" ht="14.5" x14ac:dyDescent="0.35">
      <c r="A95" s="6"/>
      <c r="B95" s="6"/>
      <c r="C95" s="6"/>
      <c r="D95" s="6"/>
      <c r="E95" s="6"/>
      <c r="F95" s="6"/>
      <c r="G95" s="6"/>
      <c r="H95" s="6"/>
      <c r="I95" s="6"/>
    </row>
    <row r="96" spans="1:9" s="2" customFormat="1" ht="14.5" x14ac:dyDescent="0.35">
      <c r="A96" s="6"/>
      <c r="B96" s="6"/>
      <c r="C96" s="6"/>
      <c r="D96" s="6"/>
      <c r="E96" s="6"/>
      <c r="F96" s="6"/>
      <c r="G96" s="6"/>
      <c r="H96" s="6"/>
      <c r="I96" s="6"/>
    </row>
    <row r="97" spans="1:9" s="2" customFormat="1" ht="14.5" x14ac:dyDescent="0.35">
      <c r="A97" s="6"/>
      <c r="B97" s="6"/>
      <c r="C97" s="6"/>
      <c r="D97" s="6"/>
      <c r="E97" s="6"/>
      <c r="F97" s="6"/>
      <c r="G97" s="6"/>
      <c r="H97" s="6"/>
      <c r="I97" s="6"/>
    </row>
    <row r="98" spans="1:9" s="2" customFormat="1" ht="14.5" x14ac:dyDescent="0.35">
      <c r="A98" s="6"/>
      <c r="B98" s="6"/>
      <c r="C98" s="6"/>
      <c r="D98" s="6"/>
      <c r="E98" s="6"/>
      <c r="F98" s="6"/>
      <c r="G98" s="6"/>
      <c r="H98" s="6"/>
      <c r="I98" s="6"/>
    </row>
    <row r="99" spans="1:9" s="2" customFormat="1" ht="14.5" x14ac:dyDescent="0.35">
      <c r="A99" s="6"/>
      <c r="B99" s="6"/>
      <c r="C99" s="6"/>
      <c r="D99" s="6"/>
      <c r="E99" s="6"/>
      <c r="F99" s="6"/>
      <c r="G99" s="6"/>
      <c r="H99" s="6"/>
      <c r="I99" s="6"/>
    </row>
  </sheetData>
  <sheetProtection algorithmName="SHA-512" hashValue="cX+eBE26dDvOTzyHZSjH+q/LZqfkSaRyLexUFuSJpAFYXWuga8rG7rrogagRsMg26TXJjaDSOhRJw/ZL/8oGGA==" saltValue="eBhP0c4V2myQjQYYcIJ5nQ==" spinCount="100000" sheet="1" objects="1" scenarios="1"/>
  <mergeCells count="103">
    <mergeCell ref="D2:I3"/>
    <mergeCell ref="D4:I4"/>
    <mergeCell ref="K6:N6"/>
    <mergeCell ref="D49:F49"/>
    <mergeCell ref="G49:I49"/>
    <mergeCell ref="A23:D23"/>
    <mergeCell ref="E23:I23"/>
    <mergeCell ref="A24:B24"/>
    <mergeCell ref="C24:E24"/>
    <mergeCell ref="G24:I24"/>
    <mergeCell ref="E15:I15"/>
    <mergeCell ref="A6:C6"/>
    <mergeCell ref="D6:I6"/>
    <mergeCell ref="A7:C7"/>
    <mergeCell ref="D7:E7"/>
    <mergeCell ref="F7:G7"/>
    <mergeCell ref="H7:I7"/>
    <mergeCell ref="A9:B9"/>
    <mergeCell ref="C9:I9"/>
    <mergeCell ref="A10:B10"/>
    <mergeCell ref="K7:N7"/>
    <mergeCell ref="K8:N8"/>
    <mergeCell ref="K9:N9"/>
    <mergeCell ref="K10:N10"/>
    <mergeCell ref="K11:N11"/>
    <mergeCell ref="A19:D19"/>
    <mergeCell ref="E19:I19"/>
    <mergeCell ref="A20:B20"/>
    <mergeCell ref="C20:E20"/>
    <mergeCell ref="G20:I20"/>
    <mergeCell ref="A16:B16"/>
    <mergeCell ref="C16:E16"/>
    <mergeCell ref="A18:I18"/>
    <mergeCell ref="G16:I16"/>
    <mergeCell ref="A15:D15"/>
    <mergeCell ref="A17:B17"/>
    <mergeCell ref="C17:I17"/>
    <mergeCell ref="C10:D10"/>
    <mergeCell ref="H10:I10"/>
    <mergeCell ref="A12:B12"/>
    <mergeCell ref="C12:E12"/>
    <mergeCell ref="G12:I12"/>
    <mergeCell ref="A13:B13"/>
    <mergeCell ref="C13:I13"/>
    <mergeCell ref="A8:I8"/>
    <mergeCell ref="A11:I11"/>
    <mergeCell ref="A14:I14"/>
    <mergeCell ref="A40:C42"/>
    <mergeCell ref="D40:F40"/>
    <mergeCell ref="G40:I40"/>
    <mergeCell ref="D41:F41"/>
    <mergeCell ref="D42:F42"/>
    <mergeCell ref="G42:I42"/>
    <mergeCell ref="G44:I44"/>
    <mergeCell ref="A47:I47"/>
    <mergeCell ref="G35:I35"/>
    <mergeCell ref="D33:F33"/>
    <mergeCell ref="G33:I33"/>
    <mergeCell ref="A22:I22"/>
    <mergeCell ref="D35:F35"/>
    <mergeCell ref="A25:B25"/>
    <mergeCell ref="C25:I25"/>
    <mergeCell ref="A21:B21"/>
    <mergeCell ref="C21:I21"/>
    <mergeCell ref="A48:C50"/>
    <mergeCell ref="D48:F48"/>
    <mergeCell ref="G48:I48"/>
    <mergeCell ref="D50:F50"/>
    <mergeCell ref="G50:I50"/>
    <mergeCell ref="G41:I41"/>
    <mergeCell ref="B27:D28"/>
    <mergeCell ref="E27:F28"/>
    <mergeCell ref="A29:I29"/>
    <mergeCell ref="A30:I30"/>
    <mergeCell ref="A31:C33"/>
    <mergeCell ref="D31:F31"/>
    <mergeCell ref="G31:I31"/>
    <mergeCell ref="A35:C38"/>
    <mergeCell ref="D36:F36"/>
    <mergeCell ref="G36:I36"/>
    <mergeCell ref="D32:F32"/>
    <mergeCell ref="G32:I32"/>
    <mergeCell ref="D37:F37"/>
    <mergeCell ref="G37:I37"/>
    <mergeCell ref="D38:F38"/>
    <mergeCell ref="G38:I38"/>
    <mergeCell ref="D53:F53"/>
    <mergeCell ref="G53:I53"/>
    <mergeCell ref="A57:C59"/>
    <mergeCell ref="D57:F57"/>
    <mergeCell ref="G57:I57"/>
    <mergeCell ref="D58:F58"/>
    <mergeCell ref="D59:F59"/>
    <mergeCell ref="G59:I59"/>
    <mergeCell ref="G61:I61"/>
    <mergeCell ref="A52:C55"/>
    <mergeCell ref="G58:I58"/>
    <mergeCell ref="D54:F54"/>
    <mergeCell ref="G54:I54"/>
    <mergeCell ref="D55:F55"/>
    <mergeCell ref="G55:I55"/>
    <mergeCell ref="D52:F52"/>
    <mergeCell ref="G52:I52"/>
  </mergeCells>
  <dataValidations count="3">
    <dataValidation type="whole" allowBlank="1" showInputMessage="1" showErrorMessage="1" sqref="G31:I33" xr:uid="{DF5634F4-97E6-4EC4-BCE9-2A8C3A893F82}">
      <formula1>0</formula1>
      <formula2>1000000</formula2>
    </dataValidation>
    <dataValidation type="whole" allowBlank="1" showInputMessage="1" showErrorMessage="1" sqref="G35:I38 G40:I42 G44:I44" xr:uid="{2CFFC04E-B890-44E1-932B-72225F99284C}">
      <formula1>0</formula1>
      <formula2>10000000</formula2>
    </dataValidation>
    <dataValidation type="whole" allowBlank="1" showInputMessage="1" showErrorMessage="1" sqref="G48:I61" xr:uid="{963AFDBF-4A43-4DE5-BC8B-F5B695A14BC3}">
      <formula1>0</formula1>
      <formula2>100000000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E253-FD06-4B6A-9A0E-A3A4E05C15CB}">
  <sheetPr codeName="Sheet2">
    <tabColor rgb="FFFFFF00"/>
  </sheetPr>
  <dimension ref="A1:L110"/>
  <sheetViews>
    <sheetView workbookViewId="0">
      <selection activeCell="C19" sqref="C19"/>
    </sheetView>
  </sheetViews>
  <sheetFormatPr defaultColWidth="8.7265625" defaultRowHeight="14.5" x14ac:dyDescent="0.35"/>
  <cols>
    <col min="1" max="1" width="16.1796875" style="2" customWidth="1"/>
    <col min="2" max="2" width="21.7265625" style="2" customWidth="1"/>
    <col min="3" max="3" width="20.1796875" style="2" customWidth="1"/>
    <col min="4" max="4" width="30" style="2" customWidth="1"/>
    <col min="5" max="5" width="21.81640625" style="2" customWidth="1"/>
    <col min="6" max="6" width="14.453125" style="2" customWidth="1"/>
    <col min="7" max="7" width="16.26953125" style="2" customWidth="1"/>
    <col min="8" max="8" width="20.54296875" style="2" customWidth="1"/>
    <col min="9" max="9" width="8.7265625" style="2"/>
    <col min="10" max="10" width="11.453125" style="2" customWidth="1"/>
    <col min="11" max="11" width="16.81640625" style="2" customWidth="1"/>
    <col min="12" max="12" width="14.54296875" style="2" customWidth="1"/>
    <col min="13" max="16384" width="8.7265625" style="2"/>
  </cols>
  <sheetData>
    <row r="1" spans="1:12" ht="40.5" customHeight="1" x14ac:dyDescent="0.35">
      <c r="A1" s="247" t="s">
        <v>49</v>
      </c>
      <c r="B1" s="247"/>
      <c r="C1" s="247"/>
      <c r="D1" s="11"/>
      <c r="E1" s="11"/>
      <c r="F1" s="11"/>
      <c r="G1" s="11"/>
      <c r="H1" s="11"/>
      <c r="I1" s="229" t="s">
        <v>4</v>
      </c>
      <c r="J1" s="230"/>
      <c r="K1" s="230"/>
      <c r="L1" s="231"/>
    </row>
    <row r="2" spans="1:12" x14ac:dyDescent="0.35">
      <c r="A2" s="12" t="s">
        <v>50</v>
      </c>
      <c r="B2" s="248" t="str">
        <f>Summary!D6</f>
        <v>NFP Partner</v>
      </c>
      <c r="C2" s="248"/>
      <c r="D2" s="9"/>
      <c r="E2" s="9"/>
      <c r="F2" s="9"/>
      <c r="G2" s="9"/>
      <c r="H2" s="9"/>
      <c r="I2" s="213" t="s">
        <v>8</v>
      </c>
      <c r="J2" s="214"/>
      <c r="K2" s="214"/>
      <c r="L2" s="215"/>
    </row>
    <row r="3" spans="1:12" x14ac:dyDescent="0.35">
      <c r="A3" s="13" t="s">
        <v>51</v>
      </c>
      <c r="B3" s="249" t="s">
        <v>52</v>
      </c>
      <c r="C3" s="249"/>
      <c r="D3" s="9"/>
      <c r="E3" s="9"/>
      <c r="F3" s="9"/>
      <c r="G3" s="9"/>
      <c r="H3" s="9"/>
      <c r="I3" s="216" t="s">
        <v>9</v>
      </c>
      <c r="J3" s="217"/>
      <c r="K3" s="217"/>
      <c r="L3" s="218"/>
    </row>
    <row r="4" spans="1:12" ht="29.15" customHeight="1" x14ac:dyDescent="0.35">
      <c r="A4" s="14"/>
      <c r="B4" s="15"/>
      <c r="C4" s="16"/>
      <c r="D4" s="9"/>
      <c r="E4" s="9"/>
      <c r="F4" s="9"/>
      <c r="G4" s="9"/>
      <c r="H4" s="9"/>
      <c r="I4" s="219" t="s">
        <v>11</v>
      </c>
      <c r="J4" s="220"/>
      <c r="K4" s="220"/>
      <c r="L4" s="221"/>
    </row>
    <row r="5" spans="1:12" ht="15" thickBot="1" x14ac:dyDescent="0.4">
      <c r="D5" s="9"/>
      <c r="E5" s="9"/>
      <c r="F5" s="9"/>
      <c r="G5" s="9"/>
      <c r="H5" s="17"/>
      <c r="I5" s="213" t="s">
        <v>16</v>
      </c>
      <c r="J5" s="214"/>
      <c r="K5" s="214"/>
      <c r="L5" s="215"/>
    </row>
    <row r="6" spans="1:12" ht="15" thickBot="1" x14ac:dyDescent="0.4">
      <c r="A6" s="89">
        <f>H29</f>
        <v>68744.5</v>
      </c>
      <c r="B6" s="18" t="s">
        <v>53</v>
      </c>
      <c r="C6" s="19"/>
      <c r="D6" s="9"/>
      <c r="E6" s="9"/>
      <c r="F6" s="9"/>
      <c r="G6" s="20"/>
      <c r="H6" s="20"/>
      <c r="I6" s="222" t="s">
        <v>17</v>
      </c>
      <c r="J6" s="223"/>
      <c r="K6" s="223"/>
      <c r="L6" s="224"/>
    </row>
    <row r="7" spans="1:12" x14ac:dyDescent="0.35">
      <c r="A7" s="240" t="s">
        <v>54</v>
      </c>
      <c r="B7" s="240"/>
      <c r="C7" s="6"/>
      <c r="D7" s="6"/>
      <c r="E7" s="6"/>
      <c r="F7" s="6"/>
      <c r="G7" s="6"/>
      <c r="H7" s="6"/>
      <c r="I7" s="6"/>
    </row>
    <row r="8" spans="1:12" x14ac:dyDescent="0.35">
      <c r="A8" s="21"/>
      <c r="B8" s="22" t="s">
        <v>55</v>
      </c>
      <c r="C8" s="163" t="s">
        <v>56</v>
      </c>
      <c r="D8" s="165" t="s">
        <v>57</v>
      </c>
      <c r="E8" s="163" t="s">
        <v>58</v>
      </c>
      <c r="F8" s="163" t="s">
        <v>59</v>
      </c>
      <c r="G8" s="163" t="s">
        <v>60</v>
      </c>
      <c r="H8" s="163" t="s">
        <v>61</v>
      </c>
    </row>
    <row r="9" spans="1:12" x14ac:dyDescent="0.35">
      <c r="A9" s="21"/>
      <c r="B9" s="117" t="s">
        <v>55</v>
      </c>
      <c r="C9" s="118" t="s">
        <v>62</v>
      </c>
      <c r="D9" s="119" t="s">
        <v>63</v>
      </c>
      <c r="E9" s="120">
        <v>58765</v>
      </c>
      <c r="F9" s="121">
        <v>0.5</v>
      </c>
      <c r="G9" s="122">
        <v>12</v>
      </c>
      <c r="H9" s="23">
        <f t="shared" ref="H9:H28" si="0">E9/12*G9*F9</f>
        <v>29382.5</v>
      </c>
    </row>
    <row r="10" spans="1:12" x14ac:dyDescent="0.35">
      <c r="A10" s="21"/>
      <c r="B10" s="123" t="s">
        <v>55</v>
      </c>
      <c r="C10" s="124" t="s">
        <v>62</v>
      </c>
      <c r="D10" s="125" t="s">
        <v>63</v>
      </c>
      <c r="E10" s="126">
        <v>52789</v>
      </c>
      <c r="F10" s="127">
        <v>0.5</v>
      </c>
      <c r="G10" s="128">
        <v>12</v>
      </c>
      <c r="H10" s="23">
        <f t="shared" si="0"/>
        <v>26394.5</v>
      </c>
    </row>
    <row r="11" spans="1:12" ht="28" x14ac:dyDescent="0.35">
      <c r="A11" s="21"/>
      <c r="B11" s="129" t="s">
        <v>55</v>
      </c>
      <c r="C11" s="130" t="s">
        <v>64</v>
      </c>
      <c r="D11" s="131" t="s">
        <v>65</v>
      </c>
      <c r="E11" s="132">
        <v>68250</v>
      </c>
      <c r="F11" s="133">
        <v>0.19</v>
      </c>
      <c r="G11" s="134">
        <v>12</v>
      </c>
      <c r="H11" s="23">
        <f t="shared" si="0"/>
        <v>12967.5</v>
      </c>
    </row>
    <row r="12" spans="1:12" x14ac:dyDescent="0.35">
      <c r="A12" s="21"/>
      <c r="B12" s="129"/>
      <c r="C12" s="130"/>
      <c r="D12" s="131"/>
      <c r="E12" s="135"/>
      <c r="F12" s="133"/>
      <c r="G12" s="134"/>
      <c r="H12" s="23">
        <f t="shared" si="0"/>
        <v>0</v>
      </c>
    </row>
    <row r="13" spans="1:12" x14ac:dyDescent="0.35">
      <c r="A13" s="21"/>
      <c r="B13" s="129"/>
      <c r="C13" s="130"/>
      <c r="D13" s="131"/>
      <c r="E13" s="135"/>
      <c r="F13" s="133"/>
      <c r="G13" s="134"/>
      <c r="H13" s="23">
        <f t="shared" si="0"/>
        <v>0</v>
      </c>
    </row>
    <row r="14" spans="1:12" x14ac:dyDescent="0.35">
      <c r="A14" s="21"/>
      <c r="B14" s="129"/>
      <c r="C14" s="130"/>
      <c r="D14" s="131"/>
      <c r="E14" s="135"/>
      <c r="F14" s="133"/>
      <c r="G14" s="134"/>
      <c r="H14" s="23">
        <f t="shared" si="0"/>
        <v>0</v>
      </c>
    </row>
    <row r="15" spans="1:12" x14ac:dyDescent="0.35">
      <c r="A15" s="21"/>
      <c r="B15" s="129"/>
      <c r="C15" s="130"/>
      <c r="D15" s="131"/>
      <c r="E15" s="135"/>
      <c r="F15" s="133"/>
      <c r="G15" s="134"/>
      <c r="H15" s="23">
        <f t="shared" si="0"/>
        <v>0</v>
      </c>
    </row>
    <row r="16" spans="1:12" x14ac:dyDescent="0.35">
      <c r="A16" s="21"/>
      <c r="B16" s="129"/>
      <c r="C16" s="130"/>
      <c r="D16" s="136"/>
      <c r="E16" s="135"/>
      <c r="F16" s="133"/>
      <c r="G16" s="134"/>
      <c r="H16" s="23">
        <f t="shared" si="0"/>
        <v>0</v>
      </c>
    </row>
    <row r="17" spans="1:12" x14ac:dyDescent="0.35">
      <c r="A17" s="21"/>
      <c r="B17" s="129"/>
      <c r="C17" s="130"/>
      <c r="D17" s="136"/>
      <c r="E17" s="135"/>
      <c r="F17" s="133"/>
      <c r="G17" s="134"/>
      <c r="H17" s="23">
        <f t="shared" si="0"/>
        <v>0</v>
      </c>
    </row>
    <row r="18" spans="1:12" x14ac:dyDescent="0.35">
      <c r="A18" s="21"/>
      <c r="B18" s="129"/>
      <c r="C18" s="130"/>
      <c r="D18" s="136"/>
      <c r="E18" s="135"/>
      <c r="F18" s="133"/>
      <c r="G18" s="134"/>
      <c r="H18" s="23">
        <f t="shared" si="0"/>
        <v>0</v>
      </c>
    </row>
    <row r="19" spans="1:12" x14ac:dyDescent="0.35">
      <c r="A19" s="21"/>
      <c r="B19" s="129"/>
      <c r="C19" s="130"/>
      <c r="D19" s="136"/>
      <c r="E19" s="135"/>
      <c r="F19" s="133"/>
      <c r="G19" s="134"/>
      <c r="H19" s="23">
        <f t="shared" si="0"/>
        <v>0</v>
      </c>
    </row>
    <row r="20" spans="1:12" x14ac:dyDescent="0.35">
      <c r="A20" s="21"/>
      <c r="B20" s="129"/>
      <c r="C20" s="130"/>
      <c r="D20" s="131"/>
      <c r="E20" s="135"/>
      <c r="F20" s="133"/>
      <c r="G20" s="134"/>
      <c r="H20" s="23">
        <f t="shared" si="0"/>
        <v>0</v>
      </c>
    </row>
    <row r="21" spans="1:12" x14ac:dyDescent="0.35">
      <c r="A21" s="21"/>
      <c r="B21" s="129"/>
      <c r="C21" s="130"/>
      <c r="D21" s="136"/>
      <c r="E21" s="135"/>
      <c r="F21" s="133"/>
      <c r="G21" s="134"/>
      <c r="H21" s="23">
        <f t="shared" si="0"/>
        <v>0</v>
      </c>
    </row>
    <row r="22" spans="1:12" x14ac:dyDescent="0.35">
      <c r="A22" s="21"/>
      <c r="B22" s="129"/>
      <c r="C22" s="130"/>
      <c r="D22" s="131"/>
      <c r="E22" s="135"/>
      <c r="F22" s="133"/>
      <c r="G22" s="134"/>
      <c r="H22" s="23">
        <f t="shared" si="0"/>
        <v>0</v>
      </c>
    </row>
    <row r="23" spans="1:12" x14ac:dyDescent="0.35">
      <c r="A23" s="21"/>
      <c r="B23" s="129"/>
      <c r="C23" s="130"/>
      <c r="D23" s="136"/>
      <c r="E23" s="135"/>
      <c r="F23" s="133"/>
      <c r="G23" s="134"/>
      <c r="H23" s="23">
        <f t="shared" si="0"/>
        <v>0</v>
      </c>
    </row>
    <row r="24" spans="1:12" x14ac:dyDescent="0.35">
      <c r="A24" s="21"/>
      <c r="B24" s="129"/>
      <c r="C24" s="130"/>
      <c r="D24" s="136"/>
      <c r="E24" s="135"/>
      <c r="F24" s="133"/>
      <c r="G24" s="134"/>
      <c r="H24" s="23">
        <f t="shared" si="0"/>
        <v>0</v>
      </c>
    </row>
    <row r="25" spans="1:12" x14ac:dyDescent="0.35">
      <c r="A25" s="24"/>
      <c r="B25" s="129"/>
      <c r="C25" s="130"/>
      <c r="D25" s="131"/>
      <c r="E25" s="135"/>
      <c r="F25" s="133"/>
      <c r="G25" s="134"/>
      <c r="H25" s="23">
        <f t="shared" si="0"/>
        <v>0</v>
      </c>
    </row>
    <row r="26" spans="1:12" x14ac:dyDescent="0.35">
      <c r="A26" s="24"/>
      <c r="B26" s="129"/>
      <c r="C26" s="130"/>
      <c r="D26" s="136"/>
      <c r="E26" s="135"/>
      <c r="F26" s="133"/>
      <c r="G26" s="134"/>
      <c r="H26" s="23">
        <f t="shared" si="0"/>
        <v>0</v>
      </c>
    </row>
    <row r="27" spans="1:12" x14ac:dyDescent="0.35">
      <c r="A27" s="24"/>
      <c r="B27" s="129"/>
      <c r="C27" s="130"/>
      <c r="D27" s="136"/>
      <c r="E27" s="135"/>
      <c r="F27" s="133"/>
      <c r="G27" s="134"/>
      <c r="H27" s="23">
        <f t="shared" si="0"/>
        <v>0</v>
      </c>
    </row>
    <row r="28" spans="1:12" x14ac:dyDescent="0.35">
      <c r="A28" s="24"/>
      <c r="B28" s="129"/>
      <c r="C28" s="130"/>
      <c r="D28" s="136"/>
      <c r="E28" s="135"/>
      <c r="F28" s="133"/>
      <c r="G28" s="134"/>
      <c r="H28" s="23">
        <f t="shared" si="0"/>
        <v>0</v>
      </c>
    </row>
    <row r="29" spans="1:12" x14ac:dyDescent="0.35">
      <c r="A29" s="21"/>
      <c r="B29" s="25"/>
      <c r="C29" s="25"/>
      <c r="D29" s="25"/>
      <c r="E29" s="26"/>
      <c r="F29" s="27"/>
      <c r="G29" s="161" t="s">
        <v>66</v>
      </c>
      <c r="H29" s="28">
        <f>SUM(H9:H28)</f>
        <v>68744.5</v>
      </c>
      <c r="I29" s="29"/>
    </row>
    <row r="30" spans="1:12" x14ac:dyDescent="0.35">
      <c r="A30" s="21"/>
      <c r="B30" s="30"/>
      <c r="C30" s="30"/>
    </row>
    <row r="31" spans="1:12" ht="15" thickBot="1" x14ac:dyDescent="0.4">
      <c r="A31" s="21"/>
      <c r="B31" s="6"/>
      <c r="C31" s="6"/>
      <c r="D31" s="6"/>
      <c r="E31" s="6"/>
      <c r="F31" s="6"/>
      <c r="G31" s="6"/>
      <c r="H31" s="6"/>
      <c r="I31" s="6"/>
    </row>
    <row r="32" spans="1:12" ht="15" thickBot="1" x14ac:dyDescent="0.4">
      <c r="A32" s="89">
        <f>H58</f>
        <v>17186.125</v>
      </c>
      <c r="B32" s="18" t="s">
        <v>67</v>
      </c>
      <c r="C32" s="19"/>
      <c r="D32" s="19"/>
      <c r="E32" s="6"/>
      <c r="F32" s="6"/>
      <c r="G32" s="6"/>
      <c r="H32" s="6"/>
      <c r="I32" s="6"/>
      <c r="L32" s="58"/>
    </row>
    <row r="33" spans="1:12" ht="15" thickBot="1" x14ac:dyDescent="0.4">
      <c r="A33" s="240" t="s">
        <v>54</v>
      </c>
      <c r="B33" s="240"/>
      <c r="C33" s="19"/>
      <c r="D33" s="19"/>
      <c r="E33" s="6"/>
      <c r="F33" s="6"/>
      <c r="G33" s="6"/>
      <c r="H33" s="6"/>
      <c r="I33" s="6"/>
      <c r="L33" s="58"/>
    </row>
    <row r="34" spans="1:12" ht="42" customHeight="1" x14ac:dyDescent="0.35">
      <c r="A34" s="241" t="s">
        <v>68</v>
      </c>
      <c r="B34" s="242"/>
      <c r="C34" s="243"/>
      <c r="D34" s="31" t="s">
        <v>69</v>
      </c>
      <c r="E34" s="31" t="s">
        <v>70</v>
      </c>
      <c r="F34" s="31" t="s">
        <v>71</v>
      </c>
      <c r="G34" s="31" t="s">
        <v>71</v>
      </c>
      <c r="L34" s="87"/>
    </row>
    <row r="35" spans="1:12" ht="23.5" customHeight="1" thickBot="1" x14ac:dyDescent="0.4">
      <c r="A35" s="244"/>
      <c r="B35" s="245"/>
      <c r="C35" s="246"/>
      <c r="D35" s="137">
        <v>0.25</v>
      </c>
      <c r="E35" s="32">
        <f>SUM(E38:E57)</f>
        <v>0</v>
      </c>
      <c r="F35" s="32">
        <f>SUM(F38:F57)</f>
        <v>0</v>
      </c>
      <c r="G35" s="32">
        <f>SUM(G38:G57)</f>
        <v>0</v>
      </c>
      <c r="L35" s="87"/>
    </row>
    <row r="36" spans="1:12" x14ac:dyDescent="0.35">
      <c r="A36" s="21"/>
      <c r="B36" s="6"/>
      <c r="C36" s="6"/>
      <c r="D36" s="6"/>
      <c r="E36" s="6"/>
      <c r="F36" s="6"/>
      <c r="G36" s="6"/>
      <c r="H36" s="6"/>
      <c r="I36" s="6"/>
      <c r="L36" s="58"/>
    </row>
    <row r="37" spans="1:12" x14ac:dyDescent="0.35">
      <c r="A37" s="21"/>
      <c r="B37" s="22" t="s">
        <v>55</v>
      </c>
      <c r="C37" s="163" t="s">
        <v>56</v>
      </c>
      <c r="D37" s="170" t="s">
        <v>72</v>
      </c>
      <c r="E37" s="165" t="s">
        <v>73</v>
      </c>
      <c r="F37" s="31" t="str">
        <f>F34</f>
        <v>Other Benefit</v>
      </c>
      <c r="G37" s="31" t="str">
        <f>G34</f>
        <v>Other Benefit</v>
      </c>
      <c r="H37" s="31" t="s">
        <v>61</v>
      </c>
      <c r="L37" s="58"/>
    </row>
    <row r="38" spans="1:12" x14ac:dyDescent="0.35">
      <c r="A38" s="21"/>
      <c r="B38" s="164" t="str">
        <f>B9</f>
        <v>Name</v>
      </c>
      <c r="C38" s="164" t="str">
        <f>C9</f>
        <v>Nurse Home Visitor</v>
      </c>
      <c r="D38" s="33">
        <f t="shared" ref="D38:D57" si="1">SUM(H9*$D$35)</f>
        <v>7345.625</v>
      </c>
      <c r="E38" s="138"/>
      <c r="F38" s="138"/>
      <c r="G38" s="138"/>
      <c r="H38" s="101">
        <f t="shared" ref="H38:H57" si="2">SUM(D38:G38)</f>
        <v>7345.625</v>
      </c>
      <c r="L38" s="58"/>
    </row>
    <row r="39" spans="1:12" x14ac:dyDescent="0.35">
      <c r="A39" s="21"/>
      <c r="B39" s="164" t="str">
        <f t="shared" ref="B39:C57" si="3">B10</f>
        <v>Name</v>
      </c>
      <c r="C39" s="164" t="str">
        <f t="shared" si="3"/>
        <v>Nurse Home Visitor</v>
      </c>
      <c r="D39" s="33">
        <f t="shared" si="1"/>
        <v>6598.625</v>
      </c>
      <c r="E39" s="138"/>
      <c r="F39" s="138"/>
      <c r="G39" s="138"/>
      <c r="H39" s="101">
        <f t="shared" si="2"/>
        <v>6598.625</v>
      </c>
    </row>
    <row r="40" spans="1:12" x14ac:dyDescent="0.35">
      <c r="A40" s="21"/>
      <c r="B40" s="164" t="str">
        <f t="shared" si="3"/>
        <v>Name</v>
      </c>
      <c r="C40" s="164" t="str">
        <f t="shared" si="3"/>
        <v>NHV Supervisor</v>
      </c>
      <c r="D40" s="33">
        <f t="shared" si="1"/>
        <v>3241.875</v>
      </c>
      <c r="E40" s="138"/>
      <c r="F40" s="138"/>
      <c r="G40" s="138"/>
      <c r="H40" s="101">
        <f t="shared" si="2"/>
        <v>3241.875</v>
      </c>
    </row>
    <row r="41" spans="1:12" x14ac:dyDescent="0.35">
      <c r="A41" s="21"/>
      <c r="B41" s="164">
        <f t="shared" si="3"/>
        <v>0</v>
      </c>
      <c r="C41" s="164">
        <f t="shared" si="3"/>
        <v>0</v>
      </c>
      <c r="D41" s="33">
        <f t="shared" si="1"/>
        <v>0</v>
      </c>
      <c r="E41" s="138"/>
      <c r="F41" s="138"/>
      <c r="G41" s="138"/>
      <c r="H41" s="33">
        <f t="shared" si="2"/>
        <v>0</v>
      </c>
    </row>
    <row r="42" spans="1:12" x14ac:dyDescent="0.35">
      <c r="A42" s="21"/>
      <c r="B42" s="164">
        <f t="shared" si="3"/>
        <v>0</v>
      </c>
      <c r="C42" s="164">
        <f t="shared" si="3"/>
        <v>0</v>
      </c>
      <c r="D42" s="33">
        <f t="shared" si="1"/>
        <v>0</v>
      </c>
      <c r="E42" s="138"/>
      <c r="F42" s="138"/>
      <c r="G42" s="138"/>
      <c r="H42" s="33">
        <f t="shared" si="2"/>
        <v>0</v>
      </c>
    </row>
    <row r="43" spans="1:12" x14ac:dyDescent="0.35">
      <c r="A43" s="21"/>
      <c r="B43" s="164">
        <f t="shared" si="3"/>
        <v>0</v>
      </c>
      <c r="C43" s="164">
        <f t="shared" si="3"/>
        <v>0</v>
      </c>
      <c r="D43" s="33">
        <f t="shared" si="1"/>
        <v>0</v>
      </c>
      <c r="E43" s="138"/>
      <c r="F43" s="138"/>
      <c r="G43" s="138"/>
      <c r="H43" s="33">
        <f t="shared" si="2"/>
        <v>0</v>
      </c>
    </row>
    <row r="44" spans="1:12" x14ac:dyDescent="0.35">
      <c r="A44" s="21"/>
      <c r="B44" s="164">
        <f t="shared" si="3"/>
        <v>0</v>
      </c>
      <c r="C44" s="164">
        <f t="shared" si="3"/>
        <v>0</v>
      </c>
      <c r="D44" s="33">
        <f t="shared" si="1"/>
        <v>0</v>
      </c>
      <c r="E44" s="138"/>
      <c r="F44" s="138"/>
      <c r="G44" s="138"/>
      <c r="H44" s="33">
        <f t="shared" si="2"/>
        <v>0</v>
      </c>
    </row>
    <row r="45" spans="1:12" x14ac:dyDescent="0.35">
      <c r="A45" s="21"/>
      <c r="B45" s="164">
        <f t="shared" si="3"/>
        <v>0</v>
      </c>
      <c r="C45" s="164">
        <f t="shared" si="3"/>
        <v>0</v>
      </c>
      <c r="D45" s="33">
        <f t="shared" si="1"/>
        <v>0</v>
      </c>
      <c r="E45" s="138"/>
      <c r="F45" s="138"/>
      <c r="G45" s="138"/>
      <c r="H45" s="33">
        <f t="shared" si="2"/>
        <v>0</v>
      </c>
    </row>
    <row r="46" spans="1:12" x14ac:dyDescent="0.35">
      <c r="A46" s="21"/>
      <c r="B46" s="164">
        <f t="shared" si="3"/>
        <v>0</v>
      </c>
      <c r="C46" s="164">
        <f t="shared" si="3"/>
        <v>0</v>
      </c>
      <c r="D46" s="33">
        <f t="shared" si="1"/>
        <v>0</v>
      </c>
      <c r="E46" s="138"/>
      <c r="F46" s="138"/>
      <c r="G46" s="138"/>
      <c r="H46" s="33">
        <f t="shared" si="2"/>
        <v>0</v>
      </c>
    </row>
    <row r="47" spans="1:12" x14ac:dyDescent="0.35">
      <c r="A47" s="21"/>
      <c r="B47" s="164">
        <f t="shared" si="3"/>
        <v>0</v>
      </c>
      <c r="C47" s="164">
        <f t="shared" si="3"/>
        <v>0</v>
      </c>
      <c r="D47" s="33">
        <f t="shared" si="1"/>
        <v>0</v>
      </c>
      <c r="E47" s="138"/>
      <c r="F47" s="138"/>
      <c r="G47" s="138"/>
      <c r="H47" s="33">
        <f t="shared" si="2"/>
        <v>0</v>
      </c>
    </row>
    <row r="48" spans="1:12" x14ac:dyDescent="0.35">
      <c r="A48" s="21"/>
      <c r="B48" s="164">
        <f t="shared" si="3"/>
        <v>0</v>
      </c>
      <c r="C48" s="164">
        <f t="shared" si="3"/>
        <v>0</v>
      </c>
      <c r="D48" s="33">
        <f t="shared" si="1"/>
        <v>0</v>
      </c>
      <c r="E48" s="138"/>
      <c r="F48" s="138"/>
      <c r="G48" s="138"/>
      <c r="H48" s="33">
        <f t="shared" si="2"/>
        <v>0</v>
      </c>
    </row>
    <row r="49" spans="1:9" x14ac:dyDescent="0.35">
      <c r="A49" s="21"/>
      <c r="B49" s="164">
        <f t="shared" si="3"/>
        <v>0</v>
      </c>
      <c r="C49" s="164">
        <f t="shared" si="3"/>
        <v>0</v>
      </c>
      <c r="D49" s="33">
        <f t="shared" si="1"/>
        <v>0</v>
      </c>
      <c r="E49" s="138"/>
      <c r="F49" s="138"/>
      <c r="G49" s="138"/>
      <c r="H49" s="33">
        <f t="shared" si="2"/>
        <v>0</v>
      </c>
    </row>
    <row r="50" spans="1:9" x14ac:dyDescent="0.35">
      <c r="A50" s="21"/>
      <c r="B50" s="164">
        <f t="shared" si="3"/>
        <v>0</v>
      </c>
      <c r="C50" s="164">
        <f t="shared" si="3"/>
        <v>0</v>
      </c>
      <c r="D50" s="33">
        <f t="shared" si="1"/>
        <v>0</v>
      </c>
      <c r="E50" s="138"/>
      <c r="F50" s="138"/>
      <c r="G50" s="138"/>
      <c r="H50" s="33">
        <f t="shared" si="2"/>
        <v>0</v>
      </c>
    </row>
    <row r="51" spans="1:9" x14ac:dyDescent="0.35">
      <c r="A51" s="21"/>
      <c r="B51" s="164">
        <f t="shared" si="3"/>
        <v>0</v>
      </c>
      <c r="C51" s="164">
        <f t="shared" si="3"/>
        <v>0</v>
      </c>
      <c r="D51" s="33">
        <f t="shared" si="1"/>
        <v>0</v>
      </c>
      <c r="E51" s="138"/>
      <c r="F51" s="138"/>
      <c r="G51" s="138"/>
      <c r="H51" s="33">
        <f t="shared" si="2"/>
        <v>0</v>
      </c>
    </row>
    <row r="52" spans="1:9" x14ac:dyDescent="0.35">
      <c r="A52" s="21"/>
      <c r="B52" s="164">
        <f t="shared" si="3"/>
        <v>0</v>
      </c>
      <c r="C52" s="164">
        <f t="shared" si="3"/>
        <v>0</v>
      </c>
      <c r="D52" s="33">
        <f t="shared" si="1"/>
        <v>0</v>
      </c>
      <c r="E52" s="138"/>
      <c r="F52" s="138"/>
      <c r="G52" s="138"/>
      <c r="H52" s="33">
        <f t="shared" si="2"/>
        <v>0</v>
      </c>
    </row>
    <row r="53" spans="1:9" x14ac:dyDescent="0.35">
      <c r="A53" s="21"/>
      <c r="B53" s="164">
        <f t="shared" si="3"/>
        <v>0</v>
      </c>
      <c r="C53" s="164">
        <f t="shared" si="3"/>
        <v>0</v>
      </c>
      <c r="D53" s="33">
        <f t="shared" si="1"/>
        <v>0</v>
      </c>
      <c r="E53" s="138"/>
      <c r="F53" s="138"/>
      <c r="G53" s="138"/>
      <c r="H53" s="33">
        <f t="shared" si="2"/>
        <v>0</v>
      </c>
    </row>
    <row r="54" spans="1:9" x14ac:dyDescent="0.35">
      <c r="A54" s="21"/>
      <c r="B54" s="164">
        <f t="shared" si="3"/>
        <v>0</v>
      </c>
      <c r="C54" s="164">
        <f t="shared" si="3"/>
        <v>0</v>
      </c>
      <c r="D54" s="33">
        <f t="shared" si="1"/>
        <v>0</v>
      </c>
      <c r="E54" s="138"/>
      <c r="F54" s="138"/>
      <c r="G54" s="138"/>
      <c r="H54" s="33">
        <f t="shared" si="2"/>
        <v>0</v>
      </c>
    </row>
    <row r="55" spans="1:9" x14ac:dyDescent="0.35">
      <c r="A55" s="21"/>
      <c r="B55" s="164">
        <f t="shared" si="3"/>
        <v>0</v>
      </c>
      <c r="C55" s="164">
        <f t="shared" si="3"/>
        <v>0</v>
      </c>
      <c r="D55" s="33">
        <f t="shared" si="1"/>
        <v>0</v>
      </c>
      <c r="E55" s="138"/>
      <c r="F55" s="138"/>
      <c r="G55" s="138"/>
      <c r="H55" s="33">
        <f t="shared" si="2"/>
        <v>0</v>
      </c>
    </row>
    <row r="56" spans="1:9" x14ac:dyDescent="0.35">
      <c r="A56" s="21"/>
      <c r="B56" s="164">
        <f t="shared" si="3"/>
        <v>0</v>
      </c>
      <c r="C56" s="164">
        <f t="shared" si="3"/>
        <v>0</v>
      </c>
      <c r="D56" s="33">
        <f t="shared" si="1"/>
        <v>0</v>
      </c>
      <c r="E56" s="138"/>
      <c r="F56" s="138"/>
      <c r="G56" s="138"/>
      <c r="H56" s="33">
        <f t="shared" si="2"/>
        <v>0</v>
      </c>
    </row>
    <row r="57" spans="1:9" x14ac:dyDescent="0.35">
      <c r="A57" s="21"/>
      <c r="B57" s="164">
        <f t="shared" si="3"/>
        <v>0</v>
      </c>
      <c r="C57" s="164">
        <f t="shared" si="3"/>
        <v>0</v>
      </c>
      <c r="D57" s="33">
        <f t="shared" si="1"/>
        <v>0</v>
      </c>
      <c r="E57" s="138"/>
      <c r="F57" s="138"/>
      <c r="G57" s="138"/>
      <c r="H57" s="33">
        <f t="shared" si="2"/>
        <v>0</v>
      </c>
    </row>
    <row r="58" spans="1:9" x14ac:dyDescent="0.35">
      <c r="A58" s="21"/>
      <c r="B58" s="6"/>
      <c r="C58" s="6"/>
      <c r="D58" s="6"/>
      <c r="E58" s="6"/>
      <c r="F58" s="34"/>
      <c r="G58" s="161" t="s">
        <v>66</v>
      </c>
      <c r="H58" s="102">
        <f>SUM(H38:H57)</f>
        <v>17186.125</v>
      </c>
    </row>
    <row r="59" spans="1:9" x14ac:dyDescent="0.35">
      <c r="A59" s="21"/>
      <c r="B59" s="6"/>
      <c r="C59" s="6"/>
      <c r="D59" s="6"/>
      <c r="E59" s="6"/>
      <c r="F59" s="6"/>
      <c r="G59" s="34"/>
      <c r="H59" s="6"/>
      <c r="I59" s="34"/>
    </row>
    <row r="60" spans="1:9" x14ac:dyDescent="0.35">
      <c r="A60" s="21"/>
      <c r="B60" s="6"/>
      <c r="C60" s="6"/>
      <c r="D60" s="6"/>
      <c r="E60" s="6"/>
      <c r="F60" s="6"/>
      <c r="G60" s="6"/>
      <c r="H60" s="6"/>
      <c r="I60" s="6"/>
    </row>
    <row r="61" spans="1:9" x14ac:dyDescent="0.35">
      <c r="A61" s="90">
        <f>E69</f>
        <v>7500</v>
      </c>
      <c r="B61" s="252" t="s">
        <v>74</v>
      </c>
      <c r="C61" s="252"/>
      <c r="D61" s="35"/>
      <c r="E61" s="6"/>
      <c r="F61" s="6"/>
      <c r="G61" s="6"/>
      <c r="H61" s="6"/>
      <c r="I61" s="6"/>
    </row>
    <row r="62" spans="1:9" x14ac:dyDescent="0.35">
      <c r="A62" s="240" t="s">
        <v>54</v>
      </c>
      <c r="B62" s="240"/>
      <c r="C62" s="36"/>
      <c r="D62" s="36"/>
      <c r="E62" s="36"/>
      <c r="F62" s="36"/>
      <c r="G62" s="36"/>
      <c r="H62" s="36"/>
      <c r="I62" s="36"/>
    </row>
    <row r="63" spans="1:9" x14ac:dyDescent="0.35">
      <c r="A63" s="21"/>
      <c r="B63" s="250" t="s">
        <v>75</v>
      </c>
      <c r="C63" s="250"/>
      <c r="D63" s="22" t="s">
        <v>56</v>
      </c>
      <c r="E63" s="163" t="s">
        <v>76</v>
      </c>
    </row>
    <row r="64" spans="1:9" x14ac:dyDescent="0.35">
      <c r="A64" s="21"/>
      <c r="B64" s="251" t="str">
        <f>C72</f>
        <v>Organization Name - Staff Name</v>
      </c>
      <c r="C64" s="251"/>
      <c r="D64" s="37" t="str">
        <f>C73</f>
        <v xml:space="preserve">Director of Healthcare Systems </v>
      </c>
      <c r="E64" s="38">
        <f>H76</f>
        <v>7500</v>
      </c>
    </row>
    <row r="65" spans="1:9" x14ac:dyDescent="0.35">
      <c r="A65" s="21"/>
      <c r="B65" s="251">
        <f>C79</f>
        <v>0</v>
      </c>
      <c r="C65" s="251"/>
      <c r="D65" s="162">
        <f>C80</f>
        <v>0</v>
      </c>
      <c r="E65" s="38">
        <f t="shared" ref="E65:E68" si="4">H77</f>
        <v>0</v>
      </c>
    </row>
    <row r="66" spans="1:9" x14ac:dyDescent="0.35">
      <c r="A66" s="21"/>
      <c r="B66" s="251">
        <f>C86</f>
        <v>0</v>
      </c>
      <c r="C66" s="251"/>
      <c r="D66" s="162">
        <f>C87</f>
        <v>0</v>
      </c>
      <c r="E66" s="38">
        <f t="shared" si="4"/>
        <v>0</v>
      </c>
    </row>
    <row r="67" spans="1:9" x14ac:dyDescent="0.35">
      <c r="A67" s="21"/>
      <c r="B67" s="251">
        <f>C92</f>
        <v>0</v>
      </c>
      <c r="C67" s="251"/>
      <c r="D67" s="162">
        <f>C93</f>
        <v>0</v>
      </c>
      <c r="E67" s="38">
        <f t="shared" si="4"/>
        <v>0</v>
      </c>
    </row>
    <row r="68" spans="1:9" x14ac:dyDescent="0.35">
      <c r="A68" s="21"/>
      <c r="B68" s="251">
        <f>C99</f>
        <v>0</v>
      </c>
      <c r="C68" s="251"/>
      <c r="D68" s="164">
        <f>C100</f>
        <v>0</v>
      </c>
      <c r="E68" s="38">
        <f t="shared" si="4"/>
        <v>0</v>
      </c>
    </row>
    <row r="69" spans="1:9" x14ac:dyDescent="0.35">
      <c r="A69" s="21"/>
      <c r="B69" s="6"/>
      <c r="C69" s="39"/>
      <c r="D69" s="161" t="s">
        <v>77</v>
      </c>
      <c r="E69" s="40">
        <f>SUM(E64:E68)</f>
        <v>7500</v>
      </c>
      <c r="F69" s="7"/>
    </row>
    <row r="70" spans="1:9" x14ac:dyDescent="0.35">
      <c r="A70" s="21"/>
      <c r="B70" s="6"/>
      <c r="C70" s="39"/>
      <c r="D70" s="39"/>
      <c r="E70" s="6"/>
      <c r="F70" s="6"/>
      <c r="G70" s="6"/>
      <c r="H70" s="6"/>
      <c r="I70" s="6"/>
    </row>
    <row r="71" spans="1:9" x14ac:dyDescent="0.35">
      <c r="A71" s="21"/>
      <c r="B71" s="6"/>
      <c r="C71" s="6"/>
      <c r="D71" s="6"/>
      <c r="E71" s="6"/>
      <c r="F71" s="6"/>
      <c r="G71" s="6"/>
      <c r="H71" s="6"/>
      <c r="I71" s="9"/>
    </row>
    <row r="72" spans="1:9" x14ac:dyDescent="0.35">
      <c r="A72" s="21"/>
      <c r="B72" s="41" t="s">
        <v>75</v>
      </c>
      <c r="C72" s="237" t="s">
        <v>78</v>
      </c>
      <c r="D72" s="238"/>
      <c r="E72" s="238"/>
      <c r="F72" s="239"/>
      <c r="G72" s="42" t="s">
        <v>79</v>
      </c>
      <c r="H72" s="139">
        <v>125</v>
      </c>
      <c r="I72" s="43"/>
    </row>
    <row r="73" spans="1:9" x14ac:dyDescent="0.35">
      <c r="A73" s="21"/>
      <c r="B73" s="41" t="s">
        <v>56</v>
      </c>
      <c r="C73" s="237" t="s">
        <v>80</v>
      </c>
      <c r="D73" s="238"/>
      <c r="E73" s="238"/>
      <c r="F73" s="239"/>
      <c r="G73" s="42" t="s">
        <v>81</v>
      </c>
      <c r="H73" s="140">
        <v>5</v>
      </c>
      <c r="I73" s="44"/>
    </row>
    <row r="74" spans="1:9" ht="42" x14ac:dyDescent="0.35">
      <c r="A74" s="21"/>
      <c r="B74" s="41" t="s">
        <v>82</v>
      </c>
      <c r="C74" s="237" t="s">
        <v>83</v>
      </c>
      <c r="D74" s="238"/>
      <c r="E74" s="238"/>
      <c r="F74" s="239"/>
      <c r="G74" s="45" t="s">
        <v>84</v>
      </c>
      <c r="H74" s="140">
        <v>12</v>
      </c>
      <c r="I74" s="88"/>
    </row>
    <row r="75" spans="1:9" x14ac:dyDescent="0.35">
      <c r="A75" s="21"/>
      <c r="B75" s="46" t="s">
        <v>85</v>
      </c>
      <c r="C75" s="237" t="s">
        <v>86</v>
      </c>
      <c r="D75" s="238"/>
      <c r="E75" s="238"/>
      <c r="F75" s="239"/>
      <c r="G75" s="161" t="s">
        <v>87</v>
      </c>
      <c r="H75" s="141">
        <v>0</v>
      </c>
      <c r="I75" s="47"/>
    </row>
    <row r="76" spans="1:9" x14ac:dyDescent="0.35">
      <c r="A76" s="21"/>
      <c r="B76" s="46" t="s">
        <v>88</v>
      </c>
      <c r="C76" s="237" t="s">
        <v>89</v>
      </c>
      <c r="D76" s="238"/>
      <c r="E76" s="238"/>
      <c r="F76" s="239"/>
      <c r="G76" s="161" t="s">
        <v>90</v>
      </c>
      <c r="H76" s="48">
        <f>(H72*H73*H74)+H75</f>
        <v>7500</v>
      </c>
      <c r="I76" s="47"/>
    </row>
    <row r="77" spans="1:9" x14ac:dyDescent="0.35">
      <c r="A77" s="21"/>
      <c r="B77" s="6"/>
      <c r="C77" s="49"/>
      <c r="D77" s="49"/>
      <c r="E77" s="49"/>
      <c r="F77" s="49"/>
      <c r="G77" s="50"/>
      <c r="H77" s="6"/>
      <c r="I77" s="6"/>
    </row>
    <row r="78" spans="1:9" x14ac:dyDescent="0.35">
      <c r="A78" s="21"/>
      <c r="B78" s="6"/>
      <c r="C78" s="49"/>
      <c r="D78" s="49"/>
      <c r="E78" s="49"/>
      <c r="F78" s="49"/>
      <c r="G78" s="50"/>
      <c r="H78" s="6"/>
      <c r="I78" s="6"/>
    </row>
    <row r="79" spans="1:9" x14ac:dyDescent="0.35">
      <c r="A79" s="21"/>
      <c r="B79" s="41" t="s">
        <v>75</v>
      </c>
      <c r="C79" s="237"/>
      <c r="D79" s="238"/>
      <c r="E79" s="238"/>
      <c r="F79" s="239"/>
      <c r="G79" s="42" t="s">
        <v>79</v>
      </c>
      <c r="H79" s="139">
        <v>0</v>
      </c>
    </row>
    <row r="80" spans="1:9" x14ac:dyDescent="0.35">
      <c r="A80" s="21"/>
      <c r="B80" s="41" t="s">
        <v>56</v>
      </c>
      <c r="C80" s="237"/>
      <c r="D80" s="238"/>
      <c r="E80" s="238"/>
      <c r="F80" s="239"/>
      <c r="G80" s="42" t="s">
        <v>81</v>
      </c>
      <c r="H80" s="140"/>
    </row>
    <row r="81" spans="1:8" ht="42" x14ac:dyDescent="0.35">
      <c r="A81" s="21"/>
      <c r="B81" s="41" t="s">
        <v>82</v>
      </c>
      <c r="C81" s="237"/>
      <c r="D81" s="238"/>
      <c r="E81" s="238"/>
      <c r="F81" s="239"/>
      <c r="G81" s="45" t="s">
        <v>84</v>
      </c>
      <c r="H81" s="140"/>
    </row>
    <row r="82" spans="1:8" x14ac:dyDescent="0.35">
      <c r="A82" s="21"/>
      <c r="B82" s="46" t="s">
        <v>85</v>
      </c>
      <c r="C82" s="237"/>
      <c r="D82" s="238"/>
      <c r="E82" s="238"/>
      <c r="F82" s="239"/>
      <c r="G82" s="161" t="s">
        <v>87</v>
      </c>
      <c r="H82" s="141">
        <v>0</v>
      </c>
    </row>
    <row r="83" spans="1:8" x14ac:dyDescent="0.35">
      <c r="A83" s="21"/>
      <c r="B83" s="46" t="s">
        <v>88</v>
      </c>
      <c r="C83" s="237"/>
      <c r="D83" s="238"/>
      <c r="E83" s="238"/>
      <c r="F83" s="239"/>
      <c r="G83" s="161" t="s">
        <v>90</v>
      </c>
      <c r="H83" s="48">
        <f>(H79*H80*H81)+H82</f>
        <v>0</v>
      </c>
    </row>
    <row r="84" spans="1:8" x14ac:dyDescent="0.35">
      <c r="A84" s="21"/>
    </row>
    <row r="85" spans="1:8" x14ac:dyDescent="0.35">
      <c r="A85" s="21"/>
    </row>
    <row r="86" spans="1:8" x14ac:dyDescent="0.35">
      <c r="A86" s="21"/>
      <c r="B86" s="41" t="s">
        <v>75</v>
      </c>
      <c r="C86" s="237"/>
      <c r="D86" s="238"/>
      <c r="E86" s="238"/>
      <c r="F86" s="239"/>
      <c r="G86" s="42" t="s">
        <v>79</v>
      </c>
      <c r="H86" s="139">
        <v>0</v>
      </c>
    </row>
    <row r="87" spans="1:8" x14ac:dyDescent="0.35">
      <c r="A87" s="21"/>
      <c r="B87" s="41" t="s">
        <v>56</v>
      </c>
      <c r="C87" s="237"/>
      <c r="D87" s="238"/>
      <c r="E87" s="238"/>
      <c r="F87" s="239"/>
      <c r="G87" s="42" t="s">
        <v>81</v>
      </c>
      <c r="H87" s="140"/>
    </row>
    <row r="88" spans="1:8" ht="42" x14ac:dyDescent="0.35">
      <c r="A88" s="21"/>
      <c r="B88" s="41" t="s">
        <v>82</v>
      </c>
      <c r="C88" s="237"/>
      <c r="D88" s="238"/>
      <c r="E88" s="238"/>
      <c r="F88" s="239"/>
      <c r="G88" s="45" t="s">
        <v>84</v>
      </c>
      <c r="H88" s="140"/>
    </row>
    <row r="89" spans="1:8" x14ac:dyDescent="0.35">
      <c r="A89" s="21"/>
      <c r="B89" s="46" t="s">
        <v>85</v>
      </c>
      <c r="C89" s="237"/>
      <c r="D89" s="238"/>
      <c r="E89" s="238"/>
      <c r="F89" s="239"/>
      <c r="G89" s="161" t="s">
        <v>87</v>
      </c>
      <c r="H89" s="141">
        <v>0</v>
      </c>
    </row>
    <row r="90" spans="1:8" x14ac:dyDescent="0.35">
      <c r="A90" s="21"/>
      <c r="B90" s="46" t="s">
        <v>88</v>
      </c>
      <c r="C90" s="237"/>
      <c r="D90" s="238"/>
      <c r="E90" s="238"/>
      <c r="F90" s="239"/>
      <c r="G90" s="161" t="s">
        <v>90</v>
      </c>
      <c r="H90" s="48">
        <f>(H86*H87*H88)+H89</f>
        <v>0</v>
      </c>
    </row>
    <row r="91" spans="1:8" x14ac:dyDescent="0.35">
      <c r="A91" s="21"/>
    </row>
    <row r="92" spans="1:8" x14ac:dyDescent="0.35">
      <c r="A92" s="21"/>
      <c r="B92" s="41" t="s">
        <v>75</v>
      </c>
      <c r="C92" s="237"/>
      <c r="D92" s="238"/>
      <c r="E92" s="238"/>
      <c r="F92" s="239"/>
      <c r="G92" s="42" t="s">
        <v>79</v>
      </c>
      <c r="H92" s="139">
        <v>0</v>
      </c>
    </row>
    <row r="93" spans="1:8" x14ac:dyDescent="0.35">
      <c r="A93" s="21"/>
      <c r="B93" s="41" t="s">
        <v>56</v>
      </c>
      <c r="C93" s="237"/>
      <c r="D93" s="238"/>
      <c r="E93" s="238"/>
      <c r="F93" s="239"/>
      <c r="G93" s="42" t="s">
        <v>81</v>
      </c>
      <c r="H93" s="140"/>
    </row>
    <row r="94" spans="1:8" ht="42" x14ac:dyDescent="0.35">
      <c r="A94" s="21"/>
      <c r="B94" s="41" t="s">
        <v>82</v>
      </c>
      <c r="C94" s="237"/>
      <c r="D94" s="238"/>
      <c r="E94" s="238"/>
      <c r="F94" s="239"/>
      <c r="G94" s="45" t="s">
        <v>84</v>
      </c>
      <c r="H94" s="140"/>
    </row>
    <row r="95" spans="1:8" x14ac:dyDescent="0.35">
      <c r="A95" s="21"/>
      <c r="B95" s="46" t="s">
        <v>85</v>
      </c>
      <c r="C95" s="237"/>
      <c r="D95" s="238"/>
      <c r="E95" s="238"/>
      <c r="F95" s="239"/>
      <c r="G95" s="161" t="s">
        <v>87</v>
      </c>
      <c r="H95" s="141">
        <v>0</v>
      </c>
    </row>
    <row r="96" spans="1:8" x14ac:dyDescent="0.35">
      <c r="A96" s="21"/>
      <c r="B96" s="46" t="s">
        <v>88</v>
      </c>
      <c r="C96" s="237"/>
      <c r="D96" s="238"/>
      <c r="E96" s="238"/>
      <c r="F96" s="239"/>
      <c r="G96" s="161" t="s">
        <v>90</v>
      </c>
      <c r="H96" s="48">
        <f>(H92*H93*H94)+H95</f>
        <v>0</v>
      </c>
    </row>
    <row r="97" spans="1:9" x14ac:dyDescent="0.35">
      <c r="A97" s="21"/>
    </row>
    <row r="98" spans="1:9" x14ac:dyDescent="0.35">
      <c r="A98" s="21"/>
    </row>
    <row r="99" spans="1:9" x14ac:dyDescent="0.35">
      <c r="A99" s="21"/>
      <c r="B99" s="41" t="s">
        <v>75</v>
      </c>
      <c r="C99" s="237"/>
      <c r="D99" s="238"/>
      <c r="E99" s="238"/>
      <c r="F99" s="239"/>
      <c r="G99" s="42" t="s">
        <v>79</v>
      </c>
      <c r="H99" s="139">
        <v>0</v>
      </c>
    </row>
    <row r="100" spans="1:9" x14ac:dyDescent="0.35">
      <c r="A100" s="21"/>
      <c r="B100" s="41" t="s">
        <v>56</v>
      </c>
      <c r="C100" s="237"/>
      <c r="D100" s="238"/>
      <c r="E100" s="238"/>
      <c r="F100" s="239"/>
      <c r="G100" s="42" t="s">
        <v>81</v>
      </c>
      <c r="H100" s="140"/>
    </row>
    <row r="101" spans="1:9" ht="42" x14ac:dyDescent="0.35">
      <c r="A101" s="21"/>
      <c r="B101" s="41" t="s">
        <v>82</v>
      </c>
      <c r="C101" s="237"/>
      <c r="D101" s="238"/>
      <c r="E101" s="238"/>
      <c r="F101" s="239"/>
      <c r="G101" s="45" t="s">
        <v>84</v>
      </c>
      <c r="H101" s="140"/>
    </row>
    <row r="102" spans="1:9" x14ac:dyDescent="0.35">
      <c r="A102" s="21"/>
      <c r="B102" s="46" t="s">
        <v>85</v>
      </c>
      <c r="C102" s="237"/>
      <c r="D102" s="238"/>
      <c r="E102" s="238"/>
      <c r="F102" s="239"/>
      <c r="G102" s="161" t="s">
        <v>87</v>
      </c>
      <c r="H102" s="141">
        <v>0</v>
      </c>
    </row>
    <row r="103" spans="1:9" x14ac:dyDescent="0.35">
      <c r="A103" s="21"/>
      <c r="B103" s="46" t="s">
        <v>88</v>
      </c>
      <c r="C103" s="237"/>
      <c r="D103" s="238"/>
      <c r="E103" s="238"/>
      <c r="F103" s="239"/>
      <c r="G103" s="161" t="s">
        <v>90</v>
      </c>
      <c r="H103" s="48">
        <f>(H99*H100*H101)+H102</f>
        <v>0</v>
      </c>
    </row>
    <row r="104" spans="1:9" x14ac:dyDescent="0.35">
      <c r="A104" s="21"/>
    </row>
    <row r="105" spans="1:9" x14ac:dyDescent="0.35">
      <c r="A105" s="21"/>
    </row>
    <row r="106" spans="1:9" x14ac:dyDescent="0.35">
      <c r="A106" s="21"/>
    </row>
    <row r="107" spans="1:9" x14ac:dyDescent="0.35">
      <c r="A107" s="21"/>
    </row>
    <row r="108" spans="1:9" x14ac:dyDescent="0.35">
      <c r="A108" s="21"/>
    </row>
    <row r="109" spans="1:9" x14ac:dyDescent="0.35">
      <c r="A109" s="21"/>
    </row>
    <row r="110" spans="1:9" x14ac:dyDescent="0.35">
      <c r="A110" s="21"/>
      <c r="B110" s="6"/>
      <c r="C110" s="6"/>
      <c r="D110" s="6"/>
      <c r="E110" s="6"/>
      <c r="F110" s="6"/>
      <c r="G110" s="6"/>
      <c r="H110" s="6"/>
      <c r="I110" s="6"/>
    </row>
  </sheetData>
  <sheetProtection algorithmName="SHA-512" hashValue="87UQv8GeFMHr3huZsBM1BEzmwBJrUPmtfgGGfpYwvXp11xhjyTEsPrHNXeKdGSgALqsFF5pfKgjn4MFOdfggbQ==" saltValue="UKe7sOEwm5boGu05ofIvIA==" spinCount="100000" sheet="1" objects="1" scenarios="1"/>
  <mergeCells count="45">
    <mergeCell ref="I4:L4"/>
    <mergeCell ref="I5:L5"/>
    <mergeCell ref="C99:F99"/>
    <mergeCell ref="C100:F100"/>
    <mergeCell ref="C95:F95"/>
    <mergeCell ref="C96:F96"/>
    <mergeCell ref="I6:L6"/>
    <mergeCell ref="B63:C63"/>
    <mergeCell ref="B64:C64"/>
    <mergeCell ref="B61:C61"/>
    <mergeCell ref="A62:B62"/>
    <mergeCell ref="B68:C68"/>
    <mergeCell ref="B65:C65"/>
    <mergeCell ref="B66:C66"/>
    <mergeCell ref="B67:C67"/>
    <mergeCell ref="C75:F75"/>
    <mergeCell ref="A1:C1"/>
    <mergeCell ref="B2:C2"/>
    <mergeCell ref="B3:C3"/>
    <mergeCell ref="I1:L1"/>
    <mergeCell ref="I2:L2"/>
    <mergeCell ref="I3:L3"/>
    <mergeCell ref="A33:B33"/>
    <mergeCell ref="A7:B7"/>
    <mergeCell ref="C76:F76"/>
    <mergeCell ref="C73:F73"/>
    <mergeCell ref="C88:F88"/>
    <mergeCell ref="C74:F74"/>
    <mergeCell ref="C72:F72"/>
    <mergeCell ref="A34:C35"/>
    <mergeCell ref="C103:F103"/>
    <mergeCell ref="C82:F82"/>
    <mergeCell ref="C83:F83"/>
    <mergeCell ref="C79:F79"/>
    <mergeCell ref="C80:F80"/>
    <mergeCell ref="C81:F81"/>
    <mergeCell ref="C86:F86"/>
    <mergeCell ref="C93:F93"/>
    <mergeCell ref="C94:F94"/>
    <mergeCell ref="C101:F101"/>
    <mergeCell ref="C102:F102"/>
    <mergeCell ref="C90:F90"/>
    <mergeCell ref="C92:F92"/>
    <mergeCell ref="C87:F87"/>
    <mergeCell ref="C89:F89"/>
  </mergeCells>
  <dataValidations count="1">
    <dataValidation type="whole" allowBlank="1" showInputMessage="1" showErrorMessage="1" sqref="A32 A6 A61" xr:uid="{B611E8DC-D12C-46CD-9B6C-CE95C4702096}">
      <formula1>0</formula1>
      <formula2>1000000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EB74-CC1F-40E2-B385-31B3FB921AA0}">
  <sheetPr codeName="Sheet3">
    <tabColor rgb="FFFFFF00"/>
  </sheetPr>
  <dimension ref="A1:K95"/>
  <sheetViews>
    <sheetView workbookViewId="0">
      <selection activeCell="A11" sqref="A11"/>
    </sheetView>
  </sheetViews>
  <sheetFormatPr defaultColWidth="8.7265625" defaultRowHeight="14.5" x14ac:dyDescent="0.35"/>
  <cols>
    <col min="1" max="1" width="16.1796875" style="2" customWidth="1"/>
    <col min="2" max="2" width="21.7265625" style="2" customWidth="1"/>
    <col min="3" max="3" width="20.1796875" style="2" customWidth="1"/>
    <col min="4" max="4" width="43.26953125" style="2" customWidth="1"/>
    <col min="5" max="5" width="13.453125" style="2" customWidth="1"/>
    <col min="6" max="6" width="15.81640625" style="2" customWidth="1"/>
    <col min="7" max="7" width="17.453125" style="2" customWidth="1"/>
    <col min="8" max="8" width="15.54296875" style="2" customWidth="1"/>
    <col min="9" max="9" width="15.1796875" style="2" customWidth="1"/>
    <col min="10" max="16384" width="8.7265625" style="2"/>
  </cols>
  <sheetData>
    <row r="1" spans="1:11" ht="37" customHeight="1" x14ac:dyDescent="0.35">
      <c r="A1" s="247" t="s">
        <v>91</v>
      </c>
      <c r="B1" s="247"/>
      <c r="C1" s="247"/>
      <c r="H1" s="229" t="s">
        <v>4</v>
      </c>
      <c r="I1" s="230"/>
      <c r="J1" s="230"/>
      <c r="K1" s="231"/>
    </row>
    <row r="2" spans="1:11" x14ac:dyDescent="0.35">
      <c r="A2" s="12" t="s">
        <v>50</v>
      </c>
      <c r="B2" s="248" t="str">
        <f>Summary!D6</f>
        <v>NFP Partner</v>
      </c>
      <c r="C2" s="248"/>
      <c r="H2" s="213" t="s">
        <v>8</v>
      </c>
      <c r="I2" s="214"/>
      <c r="J2" s="214"/>
      <c r="K2" s="215"/>
    </row>
    <row r="3" spans="1:11" x14ac:dyDescent="0.35">
      <c r="A3" s="13" t="s">
        <v>51</v>
      </c>
      <c r="B3" s="249" t="s">
        <v>52</v>
      </c>
      <c r="C3" s="249"/>
      <c r="H3" s="216" t="s">
        <v>9</v>
      </c>
      <c r="I3" s="217"/>
      <c r="J3" s="217"/>
      <c r="K3" s="218"/>
    </row>
    <row r="4" spans="1:11" ht="28.5" customHeight="1" thickBot="1" x14ac:dyDescent="0.4">
      <c r="A4" s="51"/>
      <c r="B4" s="52"/>
      <c r="C4" s="52"/>
      <c r="H4" s="219" t="s">
        <v>11</v>
      </c>
      <c r="I4" s="220"/>
      <c r="J4" s="220"/>
      <c r="K4" s="221"/>
    </row>
    <row r="5" spans="1:11" ht="21" customHeight="1" x14ac:dyDescent="0.35">
      <c r="A5" s="91">
        <f>G13</f>
        <v>10000</v>
      </c>
      <c r="B5" s="53" t="s">
        <v>92</v>
      </c>
      <c r="C5" s="269" t="s">
        <v>93</v>
      </c>
      <c r="D5" s="270"/>
      <c r="E5" s="54"/>
      <c r="F5" s="54"/>
      <c r="G5" s="54"/>
      <c r="H5" s="213" t="s">
        <v>16</v>
      </c>
      <c r="I5" s="214"/>
      <c r="J5" s="214"/>
      <c r="K5" s="215"/>
    </row>
    <row r="6" spans="1:11" ht="14.5" customHeight="1" thickBot="1" x14ac:dyDescent="0.4">
      <c r="A6" s="279" t="s">
        <v>54</v>
      </c>
      <c r="B6" s="279"/>
      <c r="C6" s="271"/>
      <c r="D6" s="272"/>
      <c r="E6" s="54"/>
      <c r="F6" s="54"/>
      <c r="G6" s="54"/>
      <c r="H6" s="222" t="s">
        <v>17</v>
      </c>
      <c r="I6" s="223"/>
      <c r="J6" s="223"/>
      <c r="K6" s="224"/>
    </row>
    <row r="7" spans="1:11" ht="14.5" customHeight="1" x14ac:dyDescent="0.35">
      <c r="A7" s="55"/>
      <c r="B7" s="265" t="s">
        <v>94</v>
      </c>
      <c r="C7" s="266"/>
      <c r="D7" s="56" t="s">
        <v>57</v>
      </c>
      <c r="E7" s="57" t="s">
        <v>95</v>
      </c>
      <c r="F7" s="169" t="s">
        <v>96</v>
      </c>
      <c r="G7" s="169" t="s">
        <v>61</v>
      </c>
      <c r="H7" s="58"/>
      <c r="I7" s="58"/>
    </row>
    <row r="8" spans="1:11" ht="29" x14ac:dyDescent="0.35">
      <c r="A8" s="55"/>
      <c r="B8" s="267" t="s">
        <v>97</v>
      </c>
      <c r="C8" s="268"/>
      <c r="D8" s="142" t="s">
        <v>98</v>
      </c>
      <c r="E8" s="143">
        <v>2</v>
      </c>
      <c r="F8" s="144">
        <v>5000</v>
      </c>
      <c r="G8" s="59">
        <f>E8*F8</f>
        <v>10000</v>
      </c>
      <c r="H8" s="60"/>
      <c r="I8" s="60"/>
    </row>
    <row r="9" spans="1:11" x14ac:dyDescent="0.35">
      <c r="A9" s="55"/>
      <c r="B9" s="267"/>
      <c r="C9" s="268"/>
      <c r="D9" s="142"/>
      <c r="E9" s="143"/>
      <c r="F9" s="145">
        <v>0</v>
      </c>
      <c r="G9" s="59">
        <f t="shared" ref="G9:G12" si="0">E9*F9</f>
        <v>0</v>
      </c>
      <c r="H9" s="61"/>
      <c r="I9" s="58"/>
    </row>
    <row r="10" spans="1:11" x14ac:dyDescent="0.35">
      <c r="A10" s="55"/>
      <c r="B10" s="267"/>
      <c r="C10" s="268"/>
      <c r="D10" s="142"/>
      <c r="E10" s="143"/>
      <c r="F10" s="145">
        <v>0</v>
      </c>
      <c r="G10" s="59">
        <f t="shared" si="0"/>
        <v>0</v>
      </c>
      <c r="H10" s="62"/>
    </row>
    <row r="11" spans="1:11" x14ac:dyDescent="0.35">
      <c r="A11" s="55"/>
      <c r="B11" s="267"/>
      <c r="C11" s="268"/>
      <c r="D11" s="142"/>
      <c r="E11" s="143"/>
      <c r="F11" s="145">
        <v>0</v>
      </c>
      <c r="G11" s="59">
        <f t="shared" si="0"/>
        <v>0</v>
      </c>
      <c r="H11" s="62"/>
    </row>
    <row r="12" spans="1:11" x14ac:dyDescent="0.35">
      <c r="A12" s="55"/>
      <c r="B12" s="267"/>
      <c r="C12" s="268"/>
      <c r="D12" s="142"/>
      <c r="E12" s="143"/>
      <c r="F12" s="145">
        <v>0</v>
      </c>
      <c r="G12" s="59">
        <f t="shared" si="0"/>
        <v>0</v>
      </c>
      <c r="H12" s="62"/>
    </row>
    <row r="13" spans="1:11" x14ac:dyDescent="0.35">
      <c r="A13" s="55"/>
      <c r="B13" s="54"/>
      <c r="C13" s="63"/>
      <c r="E13" s="54"/>
      <c r="F13" s="64" t="s">
        <v>77</v>
      </c>
      <c r="G13" s="59">
        <f>SUM(G8:G12)</f>
        <v>10000</v>
      </c>
      <c r="H13" s="62"/>
    </row>
    <row r="14" spans="1:11" x14ac:dyDescent="0.35">
      <c r="A14" s="55"/>
      <c r="B14" s="54"/>
      <c r="C14" s="54"/>
      <c r="D14" s="54"/>
      <c r="E14" s="54"/>
      <c r="F14" s="54"/>
      <c r="G14" s="54"/>
    </row>
    <row r="15" spans="1:11" ht="15" thickBot="1" x14ac:dyDescent="0.4">
      <c r="A15" s="55"/>
      <c r="B15" s="54"/>
      <c r="C15" s="54"/>
      <c r="D15" s="54"/>
      <c r="E15" s="54"/>
      <c r="F15" s="54"/>
      <c r="G15" s="54"/>
    </row>
    <row r="16" spans="1:11" ht="14.5" customHeight="1" x14ac:dyDescent="0.35">
      <c r="A16" s="91">
        <f>G32</f>
        <v>3200.9</v>
      </c>
      <c r="B16" s="53" t="s">
        <v>99</v>
      </c>
      <c r="C16" s="269" t="s">
        <v>100</v>
      </c>
      <c r="D16" s="270"/>
      <c r="E16" s="54"/>
      <c r="F16" s="54"/>
      <c r="G16" s="54"/>
    </row>
    <row r="17" spans="1:9" ht="14.5" customHeight="1" x14ac:dyDescent="0.35">
      <c r="A17" s="240" t="s">
        <v>54</v>
      </c>
      <c r="B17" s="240"/>
      <c r="C17" s="271"/>
      <c r="D17" s="272"/>
      <c r="E17" s="54"/>
      <c r="F17" s="54"/>
      <c r="G17" s="54"/>
    </row>
    <row r="18" spans="1:9" x14ac:dyDescent="0.35">
      <c r="A18" s="55"/>
      <c r="B18" s="273" t="s">
        <v>94</v>
      </c>
      <c r="C18" s="274"/>
      <c r="D18" s="169" t="s">
        <v>57</v>
      </c>
      <c r="E18" s="169" t="s">
        <v>95</v>
      </c>
      <c r="F18" s="169" t="s">
        <v>96</v>
      </c>
      <c r="G18" s="169" t="s">
        <v>61</v>
      </c>
      <c r="H18" s="58"/>
      <c r="I18" s="58"/>
    </row>
    <row r="19" spans="1:9" ht="14.5" customHeight="1" x14ac:dyDescent="0.35">
      <c r="A19" s="55"/>
      <c r="B19" s="253" t="s">
        <v>101</v>
      </c>
      <c r="C19" s="254"/>
      <c r="D19" s="146" t="s">
        <v>102</v>
      </c>
      <c r="E19" s="147">
        <v>100</v>
      </c>
      <c r="F19" s="144">
        <v>5</v>
      </c>
      <c r="G19" s="59">
        <f>F19*E19</f>
        <v>500</v>
      </c>
      <c r="H19" s="60"/>
      <c r="I19" s="60"/>
    </row>
    <row r="20" spans="1:9" ht="27" customHeight="1" x14ac:dyDescent="0.35">
      <c r="A20" s="55"/>
      <c r="B20" s="253" t="s">
        <v>103</v>
      </c>
      <c r="C20" s="254"/>
      <c r="D20" s="146" t="s">
        <v>104</v>
      </c>
      <c r="E20" s="147">
        <v>2</v>
      </c>
      <c r="F20" s="144">
        <v>200.45</v>
      </c>
      <c r="G20" s="59">
        <f t="shared" ref="G20:G31" si="1">F20*E20</f>
        <v>400.9</v>
      </c>
      <c r="H20" s="61"/>
      <c r="I20" s="58"/>
    </row>
    <row r="21" spans="1:9" ht="27" customHeight="1" x14ac:dyDescent="0.35">
      <c r="A21" s="55"/>
      <c r="B21" s="253" t="s">
        <v>105</v>
      </c>
      <c r="C21" s="254"/>
      <c r="D21" s="146" t="s">
        <v>104</v>
      </c>
      <c r="E21" s="147">
        <v>2</v>
      </c>
      <c r="F21" s="144">
        <v>300</v>
      </c>
      <c r="G21" s="59">
        <f t="shared" si="1"/>
        <v>600</v>
      </c>
      <c r="H21" s="62"/>
    </row>
    <row r="22" spans="1:9" ht="14.5" customHeight="1" x14ac:dyDescent="0.35">
      <c r="A22" s="55"/>
      <c r="B22" s="253" t="s">
        <v>106</v>
      </c>
      <c r="C22" s="254"/>
      <c r="D22" s="146"/>
      <c r="E22" s="147"/>
      <c r="F22" s="145">
        <v>0</v>
      </c>
      <c r="G22" s="59">
        <f t="shared" si="1"/>
        <v>0</v>
      </c>
      <c r="H22" s="62"/>
    </row>
    <row r="23" spans="1:9" ht="14.5" customHeight="1" x14ac:dyDescent="0.35">
      <c r="A23" s="55"/>
      <c r="B23" s="253" t="s">
        <v>107</v>
      </c>
      <c r="C23" s="254"/>
      <c r="D23" s="146"/>
      <c r="E23" s="147"/>
      <c r="F23" s="145">
        <v>0</v>
      </c>
      <c r="G23" s="59">
        <f t="shared" si="1"/>
        <v>0</v>
      </c>
      <c r="H23" s="62"/>
    </row>
    <row r="24" spans="1:9" ht="14.5" customHeight="1" x14ac:dyDescent="0.35">
      <c r="A24" s="55"/>
      <c r="B24" s="253" t="s">
        <v>108</v>
      </c>
      <c r="C24" s="254"/>
      <c r="D24" s="146"/>
      <c r="E24" s="147"/>
      <c r="F24" s="145">
        <v>0</v>
      </c>
      <c r="G24" s="59">
        <f t="shared" si="1"/>
        <v>0</v>
      </c>
      <c r="H24" s="62"/>
    </row>
    <row r="25" spans="1:9" ht="14.5" customHeight="1" x14ac:dyDescent="0.35">
      <c r="A25" s="55"/>
      <c r="B25" s="253" t="s">
        <v>109</v>
      </c>
      <c r="C25" s="254"/>
      <c r="D25" s="146" t="s">
        <v>110</v>
      </c>
      <c r="E25" s="147">
        <v>4</v>
      </c>
      <c r="F25" s="145">
        <v>125</v>
      </c>
      <c r="G25" s="59">
        <f t="shared" si="1"/>
        <v>500</v>
      </c>
      <c r="H25" s="62"/>
    </row>
    <row r="26" spans="1:9" ht="14.5" customHeight="1" x14ac:dyDescent="0.35">
      <c r="A26" s="55"/>
      <c r="B26" s="260" t="s">
        <v>111</v>
      </c>
      <c r="C26" s="261"/>
      <c r="D26" s="146" t="s">
        <v>112</v>
      </c>
      <c r="E26" s="147">
        <v>100</v>
      </c>
      <c r="F26" s="145">
        <v>10</v>
      </c>
      <c r="G26" s="59">
        <f t="shared" si="1"/>
        <v>1000</v>
      </c>
      <c r="H26" s="62"/>
    </row>
    <row r="27" spans="1:9" ht="14.5" customHeight="1" x14ac:dyDescent="0.35">
      <c r="A27" s="55"/>
      <c r="B27" s="260" t="s">
        <v>113</v>
      </c>
      <c r="C27" s="261"/>
      <c r="D27" s="146"/>
      <c r="E27" s="147"/>
      <c r="F27" s="145">
        <v>0</v>
      </c>
      <c r="G27" s="59">
        <f t="shared" si="1"/>
        <v>0</v>
      </c>
      <c r="H27" s="62"/>
    </row>
    <row r="28" spans="1:9" ht="14.5" customHeight="1" x14ac:dyDescent="0.35">
      <c r="A28" s="55"/>
      <c r="B28" s="260" t="s">
        <v>114</v>
      </c>
      <c r="C28" s="261"/>
      <c r="D28" s="146"/>
      <c r="E28" s="147"/>
      <c r="F28" s="145">
        <v>0</v>
      </c>
      <c r="G28" s="59">
        <f t="shared" si="1"/>
        <v>0</v>
      </c>
      <c r="H28" s="62"/>
    </row>
    <row r="29" spans="1:9" x14ac:dyDescent="0.35">
      <c r="A29" s="55"/>
      <c r="B29" s="255" t="s">
        <v>115</v>
      </c>
      <c r="C29" s="256"/>
      <c r="D29" s="146" t="s">
        <v>116</v>
      </c>
      <c r="E29" s="147">
        <v>4</v>
      </c>
      <c r="F29" s="145">
        <v>50</v>
      </c>
      <c r="G29" s="59">
        <f t="shared" si="1"/>
        <v>200</v>
      </c>
      <c r="H29" s="62"/>
    </row>
    <row r="30" spans="1:9" x14ac:dyDescent="0.35">
      <c r="A30" s="55"/>
      <c r="B30" s="255" t="s">
        <v>117</v>
      </c>
      <c r="C30" s="256"/>
      <c r="D30" s="146"/>
      <c r="E30" s="147"/>
      <c r="F30" s="145">
        <v>0</v>
      </c>
      <c r="G30" s="59">
        <f t="shared" si="1"/>
        <v>0</v>
      </c>
      <c r="H30" s="54"/>
    </row>
    <row r="31" spans="1:9" x14ac:dyDescent="0.35">
      <c r="A31" s="55"/>
      <c r="B31" s="255" t="s">
        <v>117</v>
      </c>
      <c r="C31" s="256"/>
      <c r="D31" s="146"/>
      <c r="E31" s="147"/>
      <c r="F31" s="145">
        <v>0</v>
      </c>
      <c r="G31" s="59">
        <f t="shared" si="1"/>
        <v>0</v>
      </c>
      <c r="H31" s="54"/>
    </row>
    <row r="32" spans="1:9" x14ac:dyDescent="0.35">
      <c r="A32" s="55"/>
      <c r="B32" s="65"/>
      <c r="C32" s="65"/>
      <c r="D32" s="66"/>
      <c r="E32" s="67"/>
      <c r="F32" s="68" t="s">
        <v>66</v>
      </c>
      <c r="G32" s="59">
        <f>SUM(G19:G31)</f>
        <v>3200.9</v>
      </c>
      <c r="H32" s="54"/>
    </row>
    <row r="33" spans="1:9" x14ac:dyDescent="0.35">
      <c r="B33" s="54"/>
      <c r="C33" s="63"/>
      <c r="D33" s="63"/>
      <c r="E33" s="63"/>
      <c r="F33" s="63"/>
      <c r="G33" s="63"/>
    </row>
    <row r="34" spans="1:9" ht="15" thickBot="1" x14ac:dyDescent="0.4"/>
    <row r="35" spans="1:9" ht="19" customHeight="1" x14ac:dyDescent="0.35">
      <c r="A35" s="91">
        <f>G57</f>
        <v>15881.05</v>
      </c>
      <c r="B35" s="264" t="s">
        <v>118</v>
      </c>
      <c r="C35" s="264"/>
      <c r="D35" s="269" t="s">
        <v>119</v>
      </c>
      <c r="E35" s="270"/>
      <c r="F35" s="54"/>
      <c r="G35" s="54"/>
    </row>
    <row r="36" spans="1:9" ht="14.5" customHeight="1" x14ac:dyDescent="0.35">
      <c r="A36" s="279" t="s">
        <v>54</v>
      </c>
      <c r="B36" s="279"/>
      <c r="C36" s="69"/>
      <c r="D36" s="271"/>
      <c r="E36" s="272"/>
      <c r="F36" s="54"/>
      <c r="G36" s="54"/>
    </row>
    <row r="37" spans="1:9" ht="28" customHeight="1" x14ac:dyDescent="0.35">
      <c r="A37" s="55"/>
      <c r="B37" s="275" t="s">
        <v>120</v>
      </c>
      <c r="C37" s="275"/>
      <c r="D37" s="169" t="s">
        <v>121</v>
      </c>
      <c r="E37" s="169" t="s">
        <v>96</v>
      </c>
      <c r="F37" s="169" t="s">
        <v>95</v>
      </c>
      <c r="G37" s="169" t="s">
        <v>61</v>
      </c>
      <c r="H37" s="58"/>
      <c r="I37" s="58"/>
    </row>
    <row r="38" spans="1:9" x14ac:dyDescent="0.35">
      <c r="A38" s="55"/>
      <c r="B38" s="257" t="s">
        <v>122</v>
      </c>
      <c r="C38" s="258"/>
      <c r="D38" s="258"/>
      <c r="E38" s="258"/>
      <c r="F38" s="258"/>
      <c r="G38" s="259"/>
      <c r="H38" s="60"/>
      <c r="I38" s="60"/>
    </row>
    <row r="39" spans="1:9" x14ac:dyDescent="0.35">
      <c r="A39" s="55"/>
      <c r="B39" s="276" t="s">
        <v>123</v>
      </c>
      <c r="C39" s="276"/>
      <c r="D39" s="146" t="s">
        <v>124</v>
      </c>
      <c r="E39" s="145">
        <v>10000</v>
      </c>
      <c r="F39" s="148">
        <v>1</v>
      </c>
      <c r="G39" s="59">
        <f t="shared" ref="G39:G47" si="2">E39*F39</f>
        <v>10000</v>
      </c>
    </row>
    <row r="40" spans="1:9" x14ac:dyDescent="0.35">
      <c r="A40" s="55"/>
      <c r="B40" s="262" t="s">
        <v>125</v>
      </c>
      <c r="C40" s="263"/>
      <c r="D40" s="146" t="s">
        <v>126</v>
      </c>
      <c r="E40" s="145">
        <v>621.04999999999995</v>
      </c>
      <c r="F40" s="148">
        <v>1</v>
      </c>
      <c r="G40" s="59">
        <f t="shared" si="2"/>
        <v>621.04999999999995</v>
      </c>
    </row>
    <row r="41" spans="1:9" x14ac:dyDescent="0.35">
      <c r="A41" s="55"/>
      <c r="B41" s="262"/>
      <c r="C41" s="263"/>
      <c r="D41" s="146"/>
      <c r="E41" s="145">
        <v>0</v>
      </c>
      <c r="F41" s="148"/>
      <c r="G41" s="59">
        <f t="shared" si="2"/>
        <v>0</v>
      </c>
    </row>
    <row r="42" spans="1:9" x14ac:dyDescent="0.35">
      <c r="A42" s="55"/>
      <c r="B42" s="257" t="s">
        <v>127</v>
      </c>
      <c r="C42" s="258"/>
      <c r="D42" s="258"/>
      <c r="E42" s="258"/>
      <c r="F42" s="258"/>
      <c r="G42" s="259"/>
    </row>
    <row r="43" spans="1:9" x14ac:dyDescent="0.35">
      <c r="A43" s="55"/>
      <c r="B43" s="262"/>
      <c r="C43" s="263"/>
      <c r="D43" s="146"/>
      <c r="E43" s="145">
        <v>0</v>
      </c>
      <c r="F43" s="148"/>
      <c r="G43" s="59">
        <f t="shared" si="2"/>
        <v>0</v>
      </c>
    </row>
    <row r="44" spans="1:9" x14ac:dyDescent="0.35">
      <c r="A44" s="70"/>
      <c r="B44" s="262"/>
      <c r="C44" s="263"/>
      <c r="D44" s="146"/>
      <c r="E44" s="145">
        <v>0</v>
      </c>
      <c r="F44" s="148"/>
      <c r="G44" s="59">
        <f t="shared" si="2"/>
        <v>0</v>
      </c>
    </row>
    <row r="45" spans="1:9" x14ac:dyDescent="0.35">
      <c r="A45" s="55"/>
      <c r="B45" s="257" t="s">
        <v>128</v>
      </c>
      <c r="C45" s="258"/>
      <c r="D45" s="258"/>
      <c r="E45" s="258"/>
      <c r="F45" s="258"/>
      <c r="G45" s="259"/>
    </row>
    <row r="46" spans="1:9" ht="15" customHeight="1" x14ac:dyDescent="0.35">
      <c r="A46" s="55"/>
      <c r="B46" s="262" t="s">
        <v>129</v>
      </c>
      <c r="C46" s="263"/>
      <c r="D46" s="146" t="s">
        <v>130</v>
      </c>
      <c r="E46" s="145">
        <v>105</v>
      </c>
      <c r="F46" s="148">
        <v>12</v>
      </c>
      <c r="G46" s="59">
        <f t="shared" si="2"/>
        <v>1260</v>
      </c>
    </row>
    <row r="47" spans="1:9" ht="15" customHeight="1" x14ac:dyDescent="0.35">
      <c r="A47" s="55"/>
      <c r="B47" s="166"/>
      <c r="C47" s="167"/>
      <c r="D47" s="146"/>
      <c r="E47" s="145">
        <v>0</v>
      </c>
      <c r="F47" s="148"/>
      <c r="G47" s="59">
        <f t="shared" si="2"/>
        <v>0</v>
      </c>
    </row>
    <row r="48" spans="1:9" ht="14.15" customHeight="1" x14ac:dyDescent="0.35">
      <c r="A48" s="55"/>
      <c r="B48" s="257" t="s">
        <v>131</v>
      </c>
      <c r="C48" s="258"/>
      <c r="D48" s="258"/>
      <c r="E48" s="258"/>
      <c r="F48" s="258"/>
      <c r="G48" s="259"/>
    </row>
    <row r="49" spans="1:8" ht="15" customHeight="1" x14ac:dyDescent="0.35">
      <c r="A49" s="55"/>
      <c r="B49" s="262" t="s">
        <v>132</v>
      </c>
      <c r="C49" s="263"/>
      <c r="D49" s="146" t="s">
        <v>133</v>
      </c>
      <c r="E49" s="145">
        <v>4000</v>
      </c>
      <c r="F49" s="148">
        <v>1</v>
      </c>
      <c r="G49" s="59">
        <f t="shared" ref="G49:G50" si="3">E49*F49</f>
        <v>4000</v>
      </c>
    </row>
    <row r="50" spans="1:8" ht="15" customHeight="1" x14ac:dyDescent="0.35">
      <c r="A50" s="55"/>
      <c r="B50" s="262"/>
      <c r="C50" s="263"/>
      <c r="D50" s="146"/>
      <c r="E50" s="145">
        <v>0</v>
      </c>
      <c r="F50" s="148"/>
      <c r="G50" s="59">
        <f t="shared" si="3"/>
        <v>0</v>
      </c>
    </row>
    <row r="51" spans="1:8" ht="15" customHeight="1" x14ac:dyDescent="0.35">
      <c r="A51" s="55"/>
      <c r="B51" s="257" t="s">
        <v>134</v>
      </c>
      <c r="C51" s="258"/>
      <c r="D51" s="258"/>
      <c r="E51" s="258"/>
      <c r="F51" s="258"/>
      <c r="G51" s="259"/>
    </row>
    <row r="52" spans="1:8" ht="15" customHeight="1" x14ac:dyDescent="0.35">
      <c r="A52" s="55"/>
      <c r="B52" s="262"/>
      <c r="C52" s="263"/>
      <c r="D52" s="146"/>
      <c r="E52" s="145">
        <v>0</v>
      </c>
      <c r="F52" s="148"/>
      <c r="G52" s="59">
        <f t="shared" ref="G52:G53" si="4">E52*F52</f>
        <v>0</v>
      </c>
    </row>
    <row r="53" spans="1:8" ht="15" customHeight="1" x14ac:dyDescent="0.35">
      <c r="A53" s="55"/>
      <c r="B53" s="262"/>
      <c r="C53" s="263"/>
      <c r="D53" s="146"/>
      <c r="E53" s="145">
        <v>0</v>
      </c>
      <c r="F53" s="148"/>
      <c r="G53" s="59">
        <f t="shared" si="4"/>
        <v>0</v>
      </c>
    </row>
    <row r="54" spans="1:8" ht="20.149999999999999" customHeight="1" x14ac:dyDescent="0.35">
      <c r="A54" s="55"/>
      <c r="B54" s="257" t="s">
        <v>135</v>
      </c>
      <c r="C54" s="258"/>
      <c r="D54" s="258"/>
      <c r="E54" s="258"/>
      <c r="F54" s="258"/>
      <c r="G54" s="259"/>
    </row>
    <row r="55" spans="1:8" ht="17.5" customHeight="1" x14ac:dyDescent="0.35">
      <c r="A55" s="55"/>
      <c r="B55" s="262"/>
      <c r="C55" s="263"/>
      <c r="D55" s="146"/>
      <c r="E55" s="145">
        <v>0</v>
      </c>
      <c r="F55" s="148"/>
      <c r="G55" s="59">
        <f t="shared" ref="G55:G56" si="5">E55*F55</f>
        <v>0</v>
      </c>
    </row>
    <row r="56" spans="1:8" ht="20.149999999999999" customHeight="1" x14ac:dyDescent="0.35">
      <c r="A56" s="55"/>
      <c r="B56" s="276"/>
      <c r="C56" s="276"/>
      <c r="D56" s="146"/>
      <c r="E56" s="145">
        <v>0</v>
      </c>
      <c r="F56" s="148"/>
      <c r="G56" s="59">
        <f t="shared" si="5"/>
        <v>0</v>
      </c>
    </row>
    <row r="57" spans="1:8" ht="28.5" customHeight="1" x14ac:dyDescent="0.35">
      <c r="A57" s="71"/>
      <c r="B57" s="72"/>
      <c r="C57" s="72"/>
      <c r="D57" s="72"/>
      <c r="E57" s="277" t="s">
        <v>136</v>
      </c>
      <c r="F57" s="277"/>
      <c r="G57" s="73">
        <f>SUM(G39:G41,G43:G44,G46:G47,G49:G50,G52:G53,G55:G56)</f>
        <v>15881.05</v>
      </c>
    </row>
    <row r="58" spans="1:8" x14ac:dyDescent="0.35">
      <c r="A58" s="55"/>
      <c r="H58" s="62"/>
    </row>
    <row r="59" spans="1:8" x14ac:dyDescent="0.35">
      <c r="A59" s="55"/>
      <c r="H59" s="62"/>
    </row>
    <row r="60" spans="1:8" x14ac:dyDescent="0.35">
      <c r="A60" s="91">
        <f>SUM(G66,H73,G81)</f>
        <v>13441.8</v>
      </c>
      <c r="B60" s="53" t="s">
        <v>137</v>
      </c>
      <c r="C60" s="74"/>
      <c r="D60" s="54"/>
      <c r="E60" s="54"/>
      <c r="F60" s="54"/>
      <c r="G60" s="54"/>
      <c r="H60" s="62"/>
    </row>
    <row r="61" spans="1:8" x14ac:dyDescent="0.35">
      <c r="A61" s="279" t="s">
        <v>54</v>
      </c>
      <c r="B61" s="279"/>
      <c r="C61" s="54"/>
      <c r="D61" s="54"/>
      <c r="E61" s="54"/>
      <c r="F61" s="54"/>
      <c r="G61" s="54"/>
      <c r="H61" s="62"/>
    </row>
    <row r="62" spans="1:8" ht="28" x14ac:dyDescent="0.35">
      <c r="A62" s="75"/>
      <c r="B62" s="278" t="s">
        <v>138</v>
      </c>
      <c r="C62" s="168" t="s">
        <v>94</v>
      </c>
      <c r="D62" s="168" t="s">
        <v>139</v>
      </c>
      <c r="E62" s="169" t="s">
        <v>96</v>
      </c>
      <c r="F62" s="169" t="s">
        <v>140</v>
      </c>
      <c r="G62" s="169" t="s">
        <v>61</v>
      </c>
      <c r="H62" s="62"/>
    </row>
    <row r="63" spans="1:8" x14ac:dyDescent="0.35">
      <c r="A63" s="75"/>
      <c r="B63" s="278"/>
      <c r="C63" s="149" t="s">
        <v>141</v>
      </c>
      <c r="D63" s="147" t="s">
        <v>142</v>
      </c>
      <c r="E63" s="150">
        <v>1000.15</v>
      </c>
      <c r="F63" s="151">
        <v>12</v>
      </c>
      <c r="G63" s="76">
        <f>E63*F63</f>
        <v>12001.8</v>
      </c>
      <c r="H63" s="62"/>
    </row>
    <row r="64" spans="1:8" x14ac:dyDescent="0.35">
      <c r="A64" s="75"/>
      <c r="B64" s="278"/>
      <c r="C64" s="152"/>
      <c r="D64" s="147"/>
      <c r="E64" s="150">
        <v>0</v>
      </c>
      <c r="F64" s="151"/>
      <c r="G64" s="76">
        <f t="shared" ref="G64:G65" si="6">E64*F64</f>
        <v>0</v>
      </c>
      <c r="H64" s="62"/>
    </row>
    <row r="65" spans="1:8" x14ac:dyDescent="0.35">
      <c r="A65" s="75"/>
      <c r="B65" s="278"/>
      <c r="C65" s="152"/>
      <c r="D65" s="147"/>
      <c r="E65" s="150">
        <v>0</v>
      </c>
      <c r="F65" s="151"/>
      <c r="G65" s="76">
        <f t="shared" si="6"/>
        <v>0</v>
      </c>
      <c r="H65" s="62"/>
    </row>
    <row r="66" spans="1:8" x14ac:dyDescent="0.35">
      <c r="A66" s="55"/>
      <c r="B66" s="77"/>
      <c r="D66" s="78"/>
      <c r="E66" s="275" t="s">
        <v>143</v>
      </c>
      <c r="F66" s="275"/>
      <c r="G66" s="79">
        <f>SUM(G63:G65)</f>
        <v>12001.8</v>
      </c>
      <c r="H66" s="62"/>
    </row>
    <row r="67" spans="1:8" x14ac:dyDescent="0.35">
      <c r="A67" s="55"/>
      <c r="B67" s="77"/>
      <c r="D67" s="78"/>
      <c r="E67" s="93"/>
      <c r="F67" s="93"/>
      <c r="G67" s="94"/>
      <c r="H67" s="62"/>
    </row>
    <row r="68" spans="1:8" ht="28" x14ac:dyDescent="0.35">
      <c r="A68" s="55"/>
      <c r="B68" s="278" t="s">
        <v>144</v>
      </c>
      <c r="C68" s="168" t="s">
        <v>94</v>
      </c>
      <c r="D68" s="168" t="s">
        <v>139</v>
      </c>
      <c r="E68" s="169" t="s">
        <v>96</v>
      </c>
      <c r="F68" s="169" t="s">
        <v>140</v>
      </c>
      <c r="G68" s="169" t="s">
        <v>145</v>
      </c>
      <c r="H68" s="169" t="s">
        <v>61</v>
      </c>
    </row>
    <row r="69" spans="1:8" x14ac:dyDescent="0.35">
      <c r="A69" s="55"/>
      <c r="B69" s="278"/>
      <c r="C69" s="81" t="s">
        <v>146</v>
      </c>
      <c r="D69" s="153"/>
      <c r="E69" s="150">
        <v>0</v>
      </c>
      <c r="F69" s="151"/>
      <c r="G69" s="147"/>
      <c r="H69" s="76">
        <f>(E69*F69)*G69</f>
        <v>0</v>
      </c>
    </row>
    <row r="70" spans="1:8" ht="28" x14ac:dyDescent="0.35">
      <c r="A70" s="55"/>
      <c r="B70" s="278"/>
      <c r="C70" s="154" t="s">
        <v>147</v>
      </c>
      <c r="D70" s="153" t="s">
        <v>148</v>
      </c>
      <c r="E70" s="150">
        <v>60</v>
      </c>
      <c r="F70" s="151">
        <v>12</v>
      </c>
      <c r="G70" s="147">
        <v>2</v>
      </c>
      <c r="H70" s="76">
        <f t="shared" ref="H70:H72" si="7">(E70*F70)*G70</f>
        <v>1440</v>
      </c>
    </row>
    <row r="71" spans="1:8" x14ac:dyDescent="0.35">
      <c r="A71" s="55"/>
      <c r="B71" s="278"/>
      <c r="C71" s="152"/>
      <c r="D71" s="147"/>
      <c r="E71" s="150">
        <v>0</v>
      </c>
      <c r="F71" s="151"/>
      <c r="G71" s="147"/>
      <c r="H71" s="76">
        <f t="shared" si="7"/>
        <v>0</v>
      </c>
    </row>
    <row r="72" spans="1:8" x14ac:dyDescent="0.35">
      <c r="A72" s="55"/>
      <c r="B72" s="278"/>
      <c r="C72" s="152"/>
      <c r="D72" s="147"/>
      <c r="E72" s="150">
        <v>0</v>
      </c>
      <c r="F72" s="151"/>
      <c r="G72" s="147"/>
      <c r="H72" s="76">
        <f t="shared" si="7"/>
        <v>0</v>
      </c>
    </row>
    <row r="73" spans="1:8" ht="14.5" customHeight="1" x14ac:dyDescent="0.35">
      <c r="A73" s="55"/>
      <c r="B73" s="54"/>
      <c r="D73" s="78"/>
      <c r="F73" s="273" t="s">
        <v>149</v>
      </c>
      <c r="G73" s="274"/>
      <c r="H73" s="79">
        <f>SUM(H69:H72)</f>
        <v>1440</v>
      </c>
    </row>
    <row r="74" spans="1:8" x14ac:dyDescent="0.35">
      <c r="A74" s="55"/>
      <c r="G74" s="62"/>
      <c r="H74" s="72"/>
    </row>
    <row r="75" spans="1:8" x14ac:dyDescent="0.35">
      <c r="A75" s="75"/>
      <c r="B75" s="278" t="s">
        <v>150</v>
      </c>
      <c r="C75" s="168" t="s">
        <v>94</v>
      </c>
      <c r="D75" s="168" t="s">
        <v>139</v>
      </c>
      <c r="E75" s="169" t="s">
        <v>96</v>
      </c>
      <c r="F75" s="169" t="s">
        <v>95</v>
      </c>
      <c r="G75" s="169" t="s">
        <v>61</v>
      </c>
      <c r="H75" s="77"/>
    </row>
    <row r="76" spans="1:8" x14ac:dyDescent="0.35">
      <c r="A76" s="75"/>
      <c r="B76" s="278"/>
      <c r="C76" s="152"/>
      <c r="D76" s="147"/>
      <c r="E76" s="150">
        <v>0</v>
      </c>
      <c r="F76" s="155"/>
      <c r="G76" s="76">
        <f>E76*F76</f>
        <v>0</v>
      </c>
      <c r="H76" s="58"/>
    </row>
    <row r="77" spans="1:8" x14ac:dyDescent="0.35">
      <c r="A77" s="75"/>
      <c r="B77" s="278"/>
      <c r="C77" s="152"/>
      <c r="D77" s="147"/>
      <c r="E77" s="150">
        <v>0</v>
      </c>
      <c r="F77" s="155"/>
      <c r="G77" s="76">
        <f t="shared" ref="G77:G80" si="8">E77*F77</f>
        <v>0</v>
      </c>
      <c r="H77" s="58"/>
    </row>
    <row r="78" spans="1:8" x14ac:dyDescent="0.35">
      <c r="A78" s="75"/>
      <c r="B78" s="278"/>
      <c r="C78" s="152"/>
      <c r="D78" s="147"/>
      <c r="E78" s="150">
        <v>0</v>
      </c>
      <c r="F78" s="155"/>
      <c r="G78" s="76">
        <f t="shared" si="8"/>
        <v>0</v>
      </c>
      <c r="H78" s="58"/>
    </row>
    <row r="79" spans="1:8" x14ac:dyDescent="0.35">
      <c r="A79" s="75"/>
      <c r="B79" s="278"/>
      <c r="C79" s="152"/>
      <c r="D79" s="147"/>
      <c r="E79" s="150">
        <v>0</v>
      </c>
      <c r="F79" s="155"/>
      <c r="G79" s="76">
        <f t="shared" si="8"/>
        <v>0</v>
      </c>
    </row>
    <row r="80" spans="1:8" x14ac:dyDescent="0.35">
      <c r="A80" s="75"/>
      <c r="B80" s="278"/>
      <c r="C80" s="152"/>
      <c r="D80" s="147"/>
      <c r="E80" s="150">
        <v>0</v>
      </c>
      <c r="F80" s="155"/>
      <c r="G80" s="76">
        <f t="shared" si="8"/>
        <v>0</v>
      </c>
    </row>
    <row r="81" spans="2:7" x14ac:dyDescent="0.35">
      <c r="B81" s="77"/>
      <c r="D81" s="78"/>
      <c r="E81" s="275" t="s">
        <v>151</v>
      </c>
      <c r="F81" s="275"/>
      <c r="G81" s="79">
        <f>SUM(G76:G80)</f>
        <v>0</v>
      </c>
    </row>
    <row r="82" spans="2:7" x14ac:dyDescent="0.35">
      <c r="G82" s="62"/>
    </row>
    <row r="83" spans="2:7" x14ac:dyDescent="0.35">
      <c r="G83" s="62"/>
    </row>
    <row r="84" spans="2:7" x14ac:dyDescent="0.35">
      <c r="G84" s="62"/>
    </row>
    <row r="85" spans="2:7" x14ac:dyDescent="0.35">
      <c r="G85" s="62"/>
    </row>
    <row r="86" spans="2:7" x14ac:dyDescent="0.35">
      <c r="G86" s="62"/>
    </row>
    <row r="87" spans="2:7" x14ac:dyDescent="0.35">
      <c r="G87" s="62"/>
    </row>
    <row r="88" spans="2:7" x14ac:dyDescent="0.35">
      <c r="G88" s="54"/>
    </row>
    <row r="95" spans="2:7" x14ac:dyDescent="0.35">
      <c r="D95" s="82"/>
    </row>
  </sheetData>
  <sheetProtection algorithmName="SHA-512" hashValue="7cXGp1+miyfAIxpD2WdoXJZWRo/4COPdoT4oPla4hOl2ww22+T/W4+cFwF60EDzC3xFY9JLKknMjzWjX6KYFoQ==" saltValue="Pil7Od7IlOXmJ9ilBkqftA==" spinCount="100000" sheet="1" objects="1" scenarios="1"/>
  <mergeCells count="63">
    <mergeCell ref="H1:K1"/>
    <mergeCell ref="H2:K2"/>
    <mergeCell ref="H3:K3"/>
    <mergeCell ref="H4:K4"/>
    <mergeCell ref="H5:K5"/>
    <mergeCell ref="H6:K6"/>
    <mergeCell ref="C16:D17"/>
    <mergeCell ref="B51:G51"/>
    <mergeCell ref="A6:B6"/>
    <mergeCell ref="A17:B17"/>
    <mergeCell ref="A36:B36"/>
    <mergeCell ref="B45:G45"/>
    <mergeCell ref="B48:G48"/>
    <mergeCell ref="B49:C49"/>
    <mergeCell ref="B50:C50"/>
    <mergeCell ref="B37:C37"/>
    <mergeCell ref="B39:C39"/>
    <mergeCell ref="B40:C40"/>
    <mergeCell ref="B41:C41"/>
    <mergeCell ref="D35:E36"/>
    <mergeCell ref="B23:C23"/>
    <mergeCell ref="E81:F81"/>
    <mergeCell ref="B55:C55"/>
    <mergeCell ref="B56:C56"/>
    <mergeCell ref="E57:F57"/>
    <mergeCell ref="E66:F66"/>
    <mergeCell ref="B62:B65"/>
    <mergeCell ref="B75:B80"/>
    <mergeCell ref="A61:B61"/>
    <mergeCell ref="B68:B72"/>
    <mergeCell ref="F73:G73"/>
    <mergeCell ref="B11:C11"/>
    <mergeCell ref="B12:C12"/>
    <mergeCell ref="B22:C22"/>
    <mergeCell ref="B24:C24"/>
    <mergeCell ref="B10:C10"/>
    <mergeCell ref="B18:C18"/>
    <mergeCell ref="B19:C19"/>
    <mergeCell ref="B20:C20"/>
    <mergeCell ref="B21:C21"/>
    <mergeCell ref="A1:C1"/>
    <mergeCell ref="B2:C2"/>
    <mergeCell ref="B7:C7"/>
    <mergeCell ref="B8:C8"/>
    <mergeCell ref="B9:C9"/>
    <mergeCell ref="C5:D6"/>
    <mergeCell ref="B3:C3"/>
    <mergeCell ref="B25:C25"/>
    <mergeCell ref="B29:C29"/>
    <mergeCell ref="B31:C31"/>
    <mergeCell ref="B30:C30"/>
    <mergeCell ref="B54:G54"/>
    <mergeCell ref="B42:G42"/>
    <mergeCell ref="B26:C26"/>
    <mergeCell ref="B53:C53"/>
    <mergeCell ref="B52:C52"/>
    <mergeCell ref="B46:C46"/>
    <mergeCell ref="B43:C43"/>
    <mergeCell ref="B44:C44"/>
    <mergeCell ref="B38:G38"/>
    <mergeCell ref="B35:C35"/>
    <mergeCell ref="B28:C28"/>
    <mergeCell ref="B27:C27"/>
  </mergeCells>
  <dataValidations count="1">
    <dataValidation type="whole" allowBlank="1" showInputMessage="1" showErrorMessage="1" sqref="A60 E19:E31 A5 A16 F63:F65 F76:F80 A35 G69:G72" xr:uid="{419B06C4-6A69-408F-B900-ABD2DA5ECD28}">
      <formula1>0</formula1>
      <formula2>1000000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6BFB-282C-40FD-B9E3-C2B20A27FD93}">
  <sheetPr codeName="Sheet4">
    <tabColor rgb="FFFFFF00"/>
  </sheetPr>
  <dimension ref="A1:O28"/>
  <sheetViews>
    <sheetView topLeftCell="A4" workbookViewId="0">
      <selection activeCell="A12" sqref="A12"/>
    </sheetView>
  </sheetViews>
  <sheetFormatPr defaultColWidth="8.7265625" defaultRowHeight="14.5" x14ac:dyDescent="0.35"/>
  <cols>
    <col min="1" max="1" width="16.1796875" style="2" customWidth="1"/>
    <col min="2" max="2" width="16.453125" style="2" customWidth="1"/>
    <col min="3" max="3" width="30.453125" style="2" customWidth="1"/>
    <col min="4" max="4" width="12.7265625" style="2" customWidth="1"/>
    <col min="5" max="5" width="13.54296875" style="2" customWidth="1"/>
    <col min="6" max="6" width="9.453125" style="2" customWidth="1"/>
    <col min="7" max="7" width="9.7265625" style="2" customWidth="1"/>
    <col min="8" max="8" width="9.26953125" style="2" customWidth="1"/>
    <col min="9" max="9" width="12" style="2" customWidth="1"/>
    <col min="10" max="10" width="11.453125" style="2" customWidth="1"/>
    <col min="11" max="12" width="10" style="2" customWidth="1"/>
    <col min="13" max="13" width="12.81640625" style="2" customWidth="1"/>
    <col min="14" max="14" width="16" style="2" customWidth="1"/>
    <col min="15" max="15" width="15.1796875" style="2" customWidth="1"/>
    <col min="16" max="16384" width="8.7265625" style="2"/>
  </cols>
  <sheetData>
    <row r="1" spans="1:15" ht="34.5" customHeight="1" x14ac:dyDescent="0.35">
      <c r="A1" s="247" t="s">
        <v>152</v>
      </c>
      <c r="B1" s="247"/>
      <c r="C1" s="247"/>
      <c r="L1" s="229" t="s">
        <v>4</v>
      </c>
      <c r="M1" s="230"/>
      <c r="N1" s="230"/>
      <c r="O1" s="231"/>
    </row>
    <row r="2" spans="1:15" x14ac:dyDescent="0.35">
      <c r="A2" s="12" t="s">
        <v>50</v>
      </c>
      <c r="B2" s="248" t="str">
        <f>Summary!D6</f>
        <v>NFP Partner</v>
      </c>
      <c r="C2" s="248"/>
      <c r="L2" s="213" t="s">
        <v>8</v>
      </c>
      <c r="M2" s="214"/>
      <c r="N2" s="214"/>
      <c r="O2" s="215"/>
    </row>
    <row r="3" spans="1:15" ht="26.5" customHeight="1" x14ac:dyDescent="0.35">
      <c r="A3" s="13" t="s">
        <v>51</v>
      </c>
      <c r="B3" s="249" t="s">
        <v>52</v>
      </c>
      <c r="C3" s="249"/>
      <c r="L3" s="216" t="s">
        <v>9</v>
      </c>
      <c r="M3" s="217"/>
      <c r="N3" s="217"/>
      <c r="O3" s="218"/>
    </row>
    <row r="4" spans="1:15" ht="34.5" customHeight="1" thickBot="1" x14ac:dyDescent="0.4">
      <c r="L4" s="219" t="s">
        <v>11</v>
      </c>
      <c r="M4" s="220"/>
      <c r="N4" s="220"/>
      <c r="O4" s="221"/>
    </row>
    <row r="5" spans="1:15" ht="26.15" customHeight="1" x14ac:dyDescent="0.35">
      <c r="A5" s="91">
        <f>M16</f>
        <v>2975.6</v>
      </c>
      <c r="B5" s="92" t="s">
        <v>153</v>
      </c>
      <c r="F5" s="269" t="s">
        <v>154</v>
      </c>
      <c r="G5" s="281"/>
      <c r="H5" s="281"/>
      <c r="I5" s="270"/>
      <c r="L5" s="213" t="s">
        <v>16</v>
      </c>
      <c r="M5" s="214"/>
      <c r="N5" s="214"/>
      <c r="O5" s="215"/>
    </row>
    <row r="6" spans="1:15" ht="14.5" customHeight="1" thickBot="1" x14ac:dyDescent="0.4">
      <c r="A6" s="240" t="s">
        <v>54</v>
      </c>
      <c r="B6" s="240"/>
      <c r="F6" s="282"/>
      <c r="G6" s="283"/>
      <c r="H6" s="283"/>
      <c r="I6" s="284"/>
      <c r="L6" s="222" t="s">
        <v>17</v>
      </c>
      <c r="M6" s="223"/>
      <c r="N6" s="223"/>
      <c r="O6" s="224"/>
    </row>
    <row r="7" spans="1:15" ht="15" thickBot="1" x14ac:dyDescent="0.4">
      <c r="F7" s="285"/>
      <c r="G7" s="286"/>
      <c r="H7" s="286"/>
      <c r="I7" s="287"/>
    </row>
    <row r="8" spans="1:15" ht="39.65" customHeight="1" x14ac:dyDescent="0.35">
      <c r="B8" s="168" t="s">
        <v>155</v>
      </c>
      <c r="C8" s="168" t="s">
        <v>156</v>
      </c>
      <c r="D8" s="169" t="s">
        <v>157</v>
      </c>
      <c r="E8" s="169" t="s">
        <v>158</v>
      </c>
      <c r="F8" s="169" t="s">
        <v>159</v>
      </c>
      <c r="G8" s="169" t="s">
        <v>160</v>
      </c>
      <c r="H8" s="169" t="s">
        <v>161</v>
      </c>
      <c r="I8" s="169" t="s">
        <v>162</v>
      </c>
      <c r="J8" s="168" t="s">
        <v>163</v>
      </c>
      <c r="K8" s="83" t="s">
        <v>164</v>
      </c>
      <c r="L8" s="168" t="s">
        <v>165</v>
      </c>
      <c r="M8" s="83" t="s">
        <v>166</v>
      </c>
    </row>
    <row r="9" spans="1:15" x14ac:dyDescent="0.35">
      <c r="B9" s="81" t="s">
        <v>167</v>
      </c>
      <c r="C9" s="142" t="s">
        <v>168</v>
      </c>
      <c r="D9" s="156">
        <v>10</v>
      </c>
      <c r="E9" s="84">
        <f>D9*0.42</f>
        <v>4.2</v>
      </c>
      <c r="F9" s="151">
        <v>0</v>
      </c>
      <c r="G9" s="84">
        <f>F9*26</f>
        <v>0</v>
      </c>
      <c r="H9" s="151">
        <v>0</v>
      </c>
      <c r="I9" s="84">
        <f>H9*96</f>
        <v>0</v>
      </c>
      <c r="J9" s="147">
        <v>2</v>
      </c>
      <c r="K9" s="85">
        <f>(E9+G9+I9)*J9</f>
        <v>8.4</v>
      </c>
      <c r="L9" s="147">
        <v>294</v>
      </c>
      <c r="M9" s="85">
        <f>K9*L9</f>
        <v>2469.6</v>
      </c>
    </row>
    <row r="10" spans="1:15" x14ac:dyDescent="0.35">
      <c r="B10" s="81" t="s">
        <v>169</v>
      </c>
      <c r="C10" s="142" t="s">
        <v>170</v>
      </c>
      <c r="D10" s="156">
        <v>250</v>
      </c>
      <c r="E10" s="84">
        <f t="shared" ref="E10:E15" si="0">D10*0.42</f>
        <v>105</v>
      </c>
      <c r="F10" s="151">
        <v>2</v>
      </c>
      <c r="G10" s="84">
        <f t="shared" ref="G10:G15" si="1">F10*26</f>
        <v>52</v>
      </c>
      <c r="H10" s="151">
        <v>1</v>
      </c>
      <c r="I10" s="84">
        <f t="shared" ref="I10:I15" si="2">H10*96</f>
        <v>96</v>
      </c>
      <c r="J10" s="147">
        <v>2</v>
      </c>
      <c r="K10" s="85">
        <f t="shared" ref="K10:K15" si="3">(E10+G10+I10)*J10</f>
        <v>506</v>
      </c>
      <c r="L10" s="147">
        <v>1</v>
      </c>
      <c r="M10" s="85">
        <f t="shared" ref="M10:M15" si="4">K10*L10</f>
        <v>506</v>
      </c>
    </row>
    <row r="11" spans="1:15" x14ac:dyDescent="0.35">
      <c r="B11" s="81" t="s">
        <v>171</v>
      </c>
      <c r="C11" s="142"/>
      <c r="D11" s="156">
        <v>0</v>
      </c>
      <c r="E11" s="84">
        <f t="shared" si="0"/>
        <v>0</v>
      </c>
      <c r="F11" s="151"/>
      <c r="G11" s="84">
        <f t="shared" si="1"/>
        <v>0</v>
      </c>
      <c r="H11" s="151"/>
      <c r="I11" s="84">
        <f t="shared" si="2"/>
        <v>0</v>
      </c>
      <c r="J11" s="147"/>
      <c r="K11" s="85">
        <f t="shared" si="3"/>
        <v>0</v>
      </c>
      <c r="L11" s="147"/>
      <c r="M11" s="85">
        <f t="shared" si="4"/>
        <v>0</v>
      </c>
    </row>
    <row r="12" spans="1:15" x14ac:dyDescent="0.35">
      <c r="B12" s="81" t="s">
        <v>172</v>
      </c>
      <c r="C12" s="142"/>
      <c r="D12" s="156">
        <v>0</v>
      </c>
      <c r="E12" s="84">
        <f t="shared" si="0"/>
        <v>0</v>
      </c>
      <c r="F12" s="151"/>
      <c r="G12" s="84">
        <f t="shared" si="1"/>
        <v>0</v>
      </c>
      <c r="H12" s="151"/>
      <c r="I12" s="84">
        <f t="shared" si="2"/>
        <v>0</v>
      </c>
      <c r="J12" s="147"/>
      <c r="K12" s="85">
        <f t="shared" si="3"/>
        <v>0</v>
      </c>
      <c r="L12" s="147"/>
      <c r="M12" s="85">
        <f t="shared" si="4"/>
        <v>0</v>
      </c>
    </row>
    <row r="13" spans="1:15" x14ac:dyDescent="0.35">
      <c r="B13" s="81" t="s">
        <v>173</v>
      </c>
      <c r="C13" s="142"/>
      <c r="D13" s="156">
        <v>0</v>
      </c>
      <c r="E13" s="84">
        <f t="shared" si="0"/>
        <v>0</v>
      </c>
      <c r="F13" s="151"/>
      <c r="G13" s="84">
        <f t="shared" si="1"/>
        <v>0</v>
      </c>
      <c r="H13" s="151"/>
      <c r="I13" s="84">
        <f t="shared" si="2"/>
        <v>0</v>
      </c>
      <c r="J13" s="147"/>
      <c r="K13" s="85">
        <f t="shared" si="3"/>
        <v>0</v>
      </c>
      <c r="L13" s="147"/>
      <c r="M13" s="85">
        <f t="shared" si="4"/>
        <v>0</v>
      </c>
    </row>
    <row r="14" spans="1:15" x14ac:dyDescent="0.35">
      <c r="B14" s="81" t="s">
        <v>174</v>
      </c>
      <c r="C14" s="146"/>
      <c r="D14" s="156">
        <v>0</v>
      </c>
      <c r="E14" s="84">
        <f t="shared" si="0"/>
        <v>0</v>
      </c>
      <c r="F14" s="151"/>
      <c r="G14" s="84">
        <f t="shared" si="1"/>
        <v>0</v>
      </c>
      <c r="H14" s="151"/>
      <c r="I14" s="84">
        <f t="shared" si="2"/>
        <v>0</v>
      </c>
      <c r="J14" s="147"/>
      <c r="K14" s="85">
        <f t="shared" si="3"/>
        <v>0</v>
      </c>
      <c r="L14" s="147"/>
      <c r="M14" s="85">
        <f t="shared" si="4"/>
        <v>0</v>
      </c>
    </row>
    <row r="15" spans="1:15" x14ac:dyDescent="0.35">
      <c r="B15" s="81" t="s">
        <v>175</v>
      </c>
      <c r="C15" s="146"/>
      <c r="D15" s="156">
        <v>0</v>
      </c>
      <c r="E15" s="84">
        <f t="shared" si="0"/>
        <v>0</v>
      </c>
      <c r="F15" s="151"/>
      <c r="G15" s="84">
        <f t="shared" si="1"/>
        <v>0</v>
      </c>
      <c r="H15" s="151"/>
      <c r="I15" s="84">
        <f t="shared" si="2"/>
        <v>0</v>
      </c>
      <c r="J15" s="147"/>
      <c r="K15" s="85">
        <f t="shared" si="3"/>
        <v>0</v>
      </c>
      <c r="L15" s="147"/>
      <c r="M15" s="85">
        <f t="shared" si="4"/>
        <v>0</v>
      </c>
    </row>
    <row r="16" spans="1:15" ht="14.5" customHeight="1" x14ac:dyDescent="0.35">
      <c r="B16" s="77"/>
      <c r="D16" s="78"/>
      <c r="J16" s="273" t="s">
        <v>176</v>
      </c>
      <c r="K16" s="280"/>
      <c r="L16" s="274"/>
      <c r="M16" s="79">
        <f>SUM(M9:M15)</f>
        <v>2975.6</v>
      </c>
    </row>
    <row r="18" spans="1:14" ht="15" thickBot="1" x14ac:dyDescent="0.4">
      <c r="E18" s="58"/>
      <c r="F18" s="58"/>
    </row>
    <row r="19" spans="1:14" ht="30" customHeight="1" x14ac:dyDescent="0.35">
      <c r="A19" s="91">
        <f>N28</f>
        <v>2192</v>
      </c>
      <c r="B19" s="169" t="s">
        <v>177</v>
      </c>
      <c r="C19" s="269" t="s">
        <v>178</v>
      </c>
      <c r="D19" s="270"/>
      <c r="E19" s="60"/>
      <c r="F19" s="60"/>
    </row>
    <row r="20" spans="1:14" x14ac:dyDescent="0.35">
      <c r="A20" s="240" t="s">
        <v>54</v>
      </c>
      <c r="B20" s="240"/>
      <c r="C20" s="282"/>
      <c r="D20" s="284"/>
      <c r="E20" s="60"/>
      <c r="F20" s="60"/>
    </row>
    <row r="21" spans="1:14" ht="15" thickBot="1" x14ac:dyDescent="0.4">
      <c r="C21" s="285"/>
      <c r="D21" s="287"/>
      <c r="E21" s="60"/>
      <c r="F21" s="60"/>
    </row>
    <row r="22" spans="1:14" ht="42" x14ac:dyDescent="0.35">
      <c r="B22" s="168" t="s">
        <v>155</v>
      </c>
      <c r="C22" s="168" t="s">
        <v>156</v>
      </c>
      <c r="D22" s="168" t="s">
        <v>179</v>
      </c>
      <c r="E22" s="169" t="s">
        <v>180</v>
      </c>
      <c r="F22" s="169" t="s">
        <v>157</v>
      </c>
      <c r="G22" s="169" t="s">
        <v>158</v>
      </c>
      <c r="H22" s="169" t="s">
        <v>159</v>
      </c>
      <c r="I22" s="169" t="s">
        <v>181</v>
      </c>
      <c r="J22" s="169" t="s">
        <v>161</v>
      </c>
      <c r="K22" s="169" t="s">
        <v>182</v>
      </c>
      <c r="L22" s="168" t="s">
        <v>183</v>
      </c>
      <c r="M22" s="168" t="s">
        <v>163</v>
      </c>
      <c r="N22" s="83" t="s">
        <v>164</v>
      </c>
    </row>
    <row r="23" spans="1:14" x14ac:dyDescent="0.35">
      <c r="B23" s="81" t="s">
        <v>167</v>
      </c>
      <c r="C23" s="142" t="s">
        <v>184</v>
      </c>
      <c r="D23" s="157">
        <v>250</v>
      </c>
      <c r="E23" s="157">
        <v>400</v>
      </c>
      <c r="F23" s="156">
        <v>100</v>
      </c>
      <c r="G23" s="84">
        <f>F23*0.42</f>
        <v>42</v>
      </c>
      <c r="H23" s="151">
        <v>4</v>
      </c>
      <c r="I23" s="84">
        <f>H23*26</f>
        <v>104</v>
      </c>
      <c r="J23" s="151">
        <v>3</v>
      </c>
      <c r="K23" s="158">
        <v>100</v>
      </c>
      <c r="L23" s="86">
        <f>J23*K23</f>
        <v>300</v>
      </c>
      <c r="M23" s="147">
        <v>2</v>
      </c>
      <c r="N23" s="85">
        <f>(D23+E23+G23+I23+L23)*M23</f>
        <v>2192</v>
      </c>
    </row>
    <row r="24" spans="1:14" x14ac:dyDescent="0.35">
      <c r="B24" s="81" t="s">
        <v>169</v>
      </c>
      <c r="C24" s="142"/>
      <c r="D24" s="153"/>
      <c r="E24" s="153"/>
      <c r="F24" s="156">
        <v>0</v>
      </c>
      <c r="G24" s="84">
        <f t="shared" ref="G24:G27" si="5">F24*0.42</f>
        <v>0</v>
      </c>
      <c r="H24" s="151"/>
      <c r="I24" s="84">
        <f t="shared" ref="I24:I27" si="6">H24*26</f>
        <v>0</v>
      </c>
      <c r="J24" s="151"/>
      <c r="K24" s="158">
        <v>0</v>
      </c>
      <c r="L24" s="86">
        <f t="shared" ref="L24:L27" si="7">J24*K24</f>
        <v>0</v>
      </c>
      <c r="M24" s="147"/>
      <c r="N24" s="85">
        <f t="shared" ref="N24:N27" si="8">(D24+E24+G24+I24+L24)*M24</f>
        <v>0</v>
      </c>
    </row>
    <row r="25" spans="1:14" x14ac:dyDescent="0.35">
      <c r="B25" s="81" t="s">
        <v>171</v>
      </c>
      <c r="C25" s="142"/>
      <c r="D25" s="153"/>
      <c r="E25" s="153"/>
      <c r="F25" s="156">
        <v>0</v>
      </c>
      <c r="G25" s="84">
        <f t="shared" si="5"/>
        <v>0</v>
      </c>
      <c r="H25" s="151"/>
      <c r="I25" s="84">
        <f t="shared" si="6"/>
        <v>0</v>
      </c>
      <c r="J25" s="151"/>
      <c r="K25" s="158">
        <v>0</v>
      </c>
      <c r="L25" s="86">
        <f t="shared" si="7"/>
        <v>0</v>
      </c>
      <c r="M25" s="147"/>
      <c r="N25" s="85">
        <f t="shared" si="8"/>
        <v>0</v>
      </c>
    </row>
    <row r="26" spans="1:14" x14ac:dyDescent="0.35">
      <c r="B26" s="81" t="s">
        <v>172</v>
      </c>
      <c r="C26" s="142"/>
      <c r="D26" s="153"/>
      <c r="E26" s="153"/>
      <c r="F26" s="156">
        <v>0</v>
      </c>
      <c r="G26" s="84">
        <f t="shared" si="5"/>
        <v>0</v>
      </c>
      <c r="H26" s="151"/>
      <c r="I26" s="84">
        <f t="shared" si="6"/>
        <v>0</v>
      </c>
      <c r="J26" s="151"/>
      <c r="K26" s="158">
        <v>0</v>
      </c>
      <c r="L26" s="86">
        <f t="shared" si="7"/>
        <v>0</v>
      </c>
      <c r="M26" s="147"/>
      <c r="N26" s="85">
        <f t="shared" si="8"/>
        <v>0</v>
      </c>
    </row>
    <row r="27" spans="1:14" x14ac:dyDescent="0.35">
      <c r="B27" s="81" t="s">
        <v>173</v>
      </c>
      <c r="C27" s="142"/>
      <c r="D27" s="153"/>
      <c r="E27" s="153"/>
      <c r="F27" s="156">
        <v>0</v>
      </c>
      <c r="G27" s="84">
        <f t="shared" si="5"/>
        <v>0</v>
      </c>
      <c r="H27" s="151"/>
      <c r="I27" s="84">
        <f t="shared" si="6"/>
        <v>0</v>
      </c>
      <c r="J27" s="151"/>
      <c r="K27" s="158">
        <v>0</v>
      </c>
      <c r="L27" s="86">
        <f t="shared" si="7"/>
        <v>0</v>
      </c>
      <c r="M27" s="147"/>
      <c r="N27" s="85">
        <f t="shared" si="8"/>
        <v>0</v>
      </c>
    </row>
    <row r="28" spans="1:14" x14ac:dyDescent="0.35">
      <c r="K28" s="273" t="s">
        <v>185</v>
      </c>
      <c r="L28" s="280"/>
      <c r="M28" s="274"/>
      <c r="N28" s="79">
        <f>SUM(N23:N27)</f>
        <v>2192</v>
      </c>
    </row>
  </sheetData>
  <sheetProtection algorithmName="SHA-512" hashValue="Jl4nS3jIZKf7LulpiLMK/cKUBbWcBofR0XLtmRSpRYxnMcbd9gWwF+X8dDMKnJqVHsbHsEBGCn9vRoxS+xYz0g==" saltValue="KgM/bp2+Jnkee6wzdJeVXA==" spinCount="100000" sheet="1" objects="1" scenarios="1"/>
  <mergeCells count="15">
    <mergeCell ref="A1:C1"/>
    <mergeCell ref="B2:C2"/>
    <mergeCell ref="B3:C3"/>
    <mergeCell ref="K28:M28"/>
    <mergeCell ref="L1:O1"/>
    <mergeCell ref="L2:O2"/>
    <mergeCell ref="L3:O3"/>
    <mergeCell ref="L4:O4"/>
    <mergeCell ref="L5:O5"/>
    <mergeCell ref="L6:O6"/>
    <mergeCell ref="A20:B20"/>
    <mergeCell ref="F5:I7"/>
    <mergeCell ref="C19:D21"/>
    <mergeCell ref="A6:B6"/>
    <mergeCell ref="J16:L16"/>
  </mergeCells>
  <phoneticPr fontId="23" type="noConversion"/>
  <dataValidations count="1">
    <dataValidation type="whole" allowBlank="1" showInputMessage="1" showErrorMessage="1" sqref="A5 A19" xr:uid="{06000372-BAE0-460E-B46B-724032173EF7}">
      <formula1>0</formula1>
      <formula2>1000000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5053-CC7B-4AF0-8715-4376317A11DA}">
  <sheetPr codeName="Sheet5">
    <tabColor rgb="FF00B0F0"/>
  </sheetPr>
  <dimension ref="A1:L110"/>
  <sheetViews>
    <sheetView workbookViewId="0">
      <selection activeCell="D5" sqref="D5"/>
    </sheetView>
  </sheetViews>
  <sheetFormatPr defaultColWidth="8.7265625" defaultRowHeight="14.5" x14ac:dyDescent="0.35"/>
  <cols>
    <col min="1" max="1" width="16.1796875" style="2" customWidth="1"/>
    <col min="2" max="2" width="21.7265625" style="2" customWidth="1"/>
    <col min="3" max="3" width="20.1796875" style="2" customWidth="1"/>
    <col min="4" max="4" width="30" style="2" customWidth="1"/>
    <col min="5" max="5" width="21.81640625" style="2" customWidth="1"/>
    <col min="6" max="6" width="14.453125" style="98" customWidth="1"/>
    <col min="7" max="7" width="15.54296875" style="2" customWidth="1"/>
    <col min="8" max="8" width="20.54296875" style="2" customWidth="1"/>
    <col min="9" max="9" width="8.7265625" style="2"/>
    <col min="10" max="10" width="11.453125" style="2" customWidth="1"/>
    <col min="11" max="11" width="16.81640625" style="2" customWidth="1"/>
    <col min="12" max="12" width="14.54296875" style="2" customWidth="1"/>
    <col min="13" max="16384" width="8.7265625" style="2"/>
  </cols>
  <sheetData>
    <row r="1" spans="1:12" ht="40.5" customHeight="1" x14ac:dyDescent="0.35">
      <c r="A1" s="247" t="s">
        <v>186</v>
      </c>
      <c r="B1" s="247"/>
      <c r="C1" s="247"/>
      <c r="D1" s="11"/>
      <c r="E1" s="11"/>
      <c r="F1" s="95"/>
      <c r="G1" s="11"/>
      <c r="H1" s="11"/>
      <c r="I1" s="229" t="s">
        <v>4</v>
      </c>
      <c r="J1" s="230"/>
      <c r="K1" s="230"/>
      <c r="L1" s="231"/>
    </row>
    <row r="2" spans="1:12" x14ac:dyDescent="0.35">
      <c r="A2" s="12" t="s">
        <v>50</v>
      </c>
      <c r="B2" s="248" t="str">
        <f>Summary!D6</f>
        <v>NFP Partner</v>
      </c>
      <c r="C2" s="248"/>
      <c r="D2" s="9"/>
      <c r="E2" s="9"/>
      <c r="F2" s="96"/>
      <c r="G2" s="9"/>
      <c r="H2" s="9"/>
      <c r="I2" s="213" t="s">
        <v>8</v>
      </c>
      <c r="J2" s="214"/>
      <c r="K2" s="214"/>
      <c r="L2" s="215"/>
    </row>
    <row r="3" spans="1:12" ht="15" customHeight="1" x14ac:dyDescent="0.35">
      <c r="A3" s="13" t="s">
        <v>51</v>
      </c>
      <c r="B3" s="249" t="s">
        <v>187</v>
      </c>
      <c r="C3" s="249"/>
      <c r="D3" s="9"/>
      <c r="E3" s="9"/>
      <c r="F3" s="96"/>
      <c r="G3" s="9"/>
      <c r="H3" s="9"/>
      <c r="I3" s="216" t="s">
        <v>9</v>
      </c>
      <c r="J3" s="217"/>
      <c r="K3" s="217"/>
      <c r="L3" s="218"/>
    </row>
    <row r="4" spans="1:12" ht="29.5" customHeight="1" x14ac:dyDescent="0.35">
      <c r="A4" s="14"/>
      <c r="B4" s="15"/>
      <c r="C4" s="16"/>
      <c r="D4" s="9"/>
      <c r="E4" s="9"/>
      <c r="F4" s="96"/>
      <c r="G4" s="9"/>
      <c r="H4" s="9"/>
      <c r="I4" s="219" t="s">
        <v>11</v>
      </c>
      <c r="J4" s="220"/>
      <c r="K4" s="220"/>
      <c r="L4" s="221"/>
    </row>
    <row r="5" spans="1:12" ht="15" thickBot="1" x14ac:dyDescent="0.4">
      <c r="D5" s="9"/>
      <c r="E5" s="9"/>
      <c r="F5" s="96"/>
      <c r="G5" s="9"/>
      <c r="H5" s="17"/>
      <c r="I5" s="213" t="s">
        <v>16</v>
      </c>
      <c r="J5" s="214"/>
      <c r="K5" s="214"/>
      <c r="L5" s="215"/>
    </row>
    <row r="6" spans="1:12" ht="15" thickBot="1" x14ac:dyDescent="0.4">
      <c r="A6" s="89">
        <f>H29</f>
        <v>121791.5</v>
      </c>
      <c r="B6" s="18" t="s">
        <v>53</v>
      </c>
      <c r="C6" s="19"/>
      <c r="D6" s="9"/>
      <c r="E6" s="9"/>
      <c r="F6" s="96"/>
      <c r="G6" s="20"/>
      <c r="H6" s="20"/>
      <c r="I6" s="222" t="s">
        <v>17</v>
      </c>
      <c r="J6" s="223"/>
      <c r="K6" s="223"/>
      <c r="L6" s="224"/>
    </row>
    <row r="7" spans="1:12" x14ac:dyDescent="0.35">
      <c r="A7" s="240" t="s">
        <v>54</v>
      </c>
      <c r="B7" s="240"/>
      <c r="C7" s="6"/>
      <c r="D7" s="6"/>
      <c r="E7" s="6"/>
      <c r="F7" s="97"/>
      <c r="G7" s="6"/>
      <c r="H7" s="6"/>
      <c r="I7" s="6"/>
    </row>
    <row r="8" spans="1:12" x14ac:dyDescent="0.35">
      <c r="A8" s="21"/>
      <c r="B8" s="22" t="s">
        <v>55</v>
      </c>
      <c r="C8" s="163" t="s">
        <v>56</v>
      </c>
      <c r="D8" s="165" t="s">
        <v>57</v>
      </c>
      <c r="E8" s="163" t="s">
        <v>58</v>
      </c>
      <c r="F8" s="163" t="s">
        <v>59</v>
      </c>
      <c r="G8" s="163" t="s">
        <v>60</v>
      </c>
      <c r="H8" s="163" t="s">
        <v>61</v>
      </c>
    </row>
    <row r="9" spans="1:12" x14ac:dyDescent="0.35">
      <c r="A9" s="21"/>
      <c r="B9" s="129" t="s">
        <v>55</v>
      </c>
      <c r="C9" s="130" t="s">
        <v>62</v>
      </c>
      <c r="D9" s="131" t="s">
        <v>63</v>
      </c>
      <c r="E9" s="135">
        <v>58765</v>
      </c>
      <c r="F9" s="133">
        <v>1</v>
      </c>
      <c r="G9" s="134">
        <v>12</v>
      </c>
      <c r="H9" s="23">
        <f t="shared" ref="H9:H28" si="0">E9/12*G9*F9</f>
        <v>58765</v>
      </c>
    </row>
    <row r="10" spans="1:12" x14ac:dyDescent="0.35">
      <c r="A10" s="21"/>
      <c r="B10" s="123" t="s">
        <v>55</v>
      </c>
      <c r="C10" s="124" t="s">
        <v>62</v>
      </c>
      <c r="D10" s="125" t="s">
        <v>63</v>
      </c>
      <c r="E10" s="159">
        <v>52789</v>
      </c>
      <c r="F10" s="127">
        <v>1</v>
      </c>
      <c r="G10" s="128">
        <v>12</v>
      </c>
      <c r="H10" s="23">
        <f t="shared" si="0"/>
        <v>52789</v>
      </c>
    </row>
    <row r="11" spans="1:12" ht="28" x14ac:dyDescent="0.35">
      <c r="A11" s="21"/>
      <c r="B11" s="129" t="s">
        <v>55</v>
      </c>
      <c r="C11" s="130" t="s">
        <v>64</v>
      </c>
      <c r="D11" s="131" t="s">
        <v>65</v>
      </c>
      <c r="E11" s="135">
        <v>68250</v>
      </c>
      <c r="F11" s="133">
        <v>0.15</v>
      </c>
      <c r="G11" s="134">
        <v>12</v>
      </c>
      <c r="H11" s="23">
        <f t="shared" si="0"/>
        <v>10237.5</v>
      </c>
    </row>
    <row r="12" spans="1:12" x14ac:dyDescent="0.35">
      <c r="A12" s="21"/>
      <c r="B12" s="129"/>
      <c r="C12" s="130"/>
      <c r="D12" s="131"/>
      <c r="E12" s="135"/>
      <c r="F12" s="133"/>
      <c r="G12" s="134"/>
      <c r="H12" s="23">
        <f t="shared" si="0"/>
        <v>0</v>
      </c>
    </row>
    <row r="13" spans="1:12" x14ac:dyDescent="0.35">
      <c r="A13" s="21"/>
      <c r="B13" s="129"/>
      <c r="C13" s="130"/>
      <c r="D13" s="131"/>
      <c r="E13" s="135"/>
      <c r="F13" s="133"/>
      <c r="G13" s="134"/>
      <c r="H13" s="23">
        <f t="shared" si="0"/>
        <v>0</v>
      </c>
    </row>
    <row r="14" spans="1:12" x14ac:dyDescent="0.35">
      <c r="A14" s="21"/>
      <c r="B14" s="129"/>
      <c r="C14" s="130"/>
      <c r="D14" s="131"/>
      <c r="E14" s="135"/>
      <c r="F14" s="133"/>
      <c r="G14" s="134"/>
      <c r="H14" s="23">
        <f t="shared" si="0"/>
        <v>0</v>
      </c>
    </row>
    <row r="15" spans="1:12" x14ac:dyDescent="0.35">
      <c r="A15" s="21"/>
      <c r="B15" s="129"/>
      <c r="C15" s="130"/>
      <c r="D15" s="131"/>
      <c r="E15" s="135"/>
      <c r="F15" s="133"/>
      <c r="G15" s="134"/>
      <c r="H15" s="23">
        <f t="shared" si="0"/>
        <v>0</v>
      </c>
    </row>
    <row r="16" spans="1:12" x14ac:dyDescent="0.35">
      <c r="A16" s="21"/>
      <c r="B16" s="129"/>
      <c r="C16" s="130"/>
      <c r="D16" s="136"/>
      <c r="E16" s="135"/>
      <c r="F16" s="133"/>
      <c r="G16" s="134"/>
      <c r="H16" s="23">
        <f t="shared" si="0"/>
        <v>0</v>
      </c>
    </row>
    <row r="17" spans="1:9" x14ac:dyDescent="0.35">
      <c r="A17" s="21"/>
      <c r="B17" s="129"/>
      <c r="C17" s="130"/>
      <c r="D17" s="136"/>
      <c r="E17" s="135"/>
      <c r="F17" s="133"/>
      <c r="G17" s="134"/>
      <c r="H17" s="23">
        <f t="shared" si="0"/>
        <v>0</v>
      </c>
    </row>
    <row r="18" spans="1:9" x14ac:dyDescent="0.35">
      <c r="A18" s="21"/>
      <c r="B18" s="129"/>
      <c r="C18" s="130"/>
      <c r="D18" s="136"/>
      <c r="E18" s="135"/>
      <c r="F18" s="133"/>
      <c r="G18" s="134"/>
      <c r="H18" s="23">
        <f t="shared" si="0"/>
        <v>0</v>
      </c>
    </row>
    <row r="19" spans="1:9" x14ac:dyDescent="0.35">
      <c r="A19" s="21"/>
      <c r="B19" s="129"/>
      <c r="C19" s="130"/>
      <c r="D19" s="136"/>
      <c r="E19" s="135"/>
      <c r="F19" s="133"/>
      <c r="G19" s="134"/>
      <c r="H19" s="23">
        <f t="shared" si="0"/>
        <v>0</v>
      </c>
    </row>
    <row r="20" spans="1:9" x14ac:dyDescent="0.35">
      <c r="A20" s="21"/>
      <c r="B20" s="129"/>
      <c r="C20" s="130"/>
      <c r="D20" s="131"/>
      <c r="E20" s="135"/>
      <c r="F20" s="133"/>
      <c r="G20" s="134"/>
      <c r="H20" s="23">
        <f t="shared" si="0"/>
        <v>0</v>
      </c>
    </row>
    <row r="21" spans="1:9" x14ac:dyDescent="0.35">
      <c r="A21" s="21"/>
      <c r="B21" s="129"/>
      <c r="C21" s="130"/>
      <c r="D21" s="136"/>
      <c r="E21" s="135"/>
      <c r="F21" s="133"/>
      <c r="G21" s="134"/>
      <c r="H21" s="23">
        <f t="shared" si="0"/>
        <v>0</v>
      </c>
    </row>
    <row r="22" spans="1:9" x14ac:dyDescent="0.35">
      <c r="A22" s="21"/>
      <c r="B22" s="129"/>
      <c r="C22" s="130"/>
      <c r="D22" s="131"/>
      <c r="E22" s="135"/>
      <c r="F22" s="133"/>
      <c r="G22" s="134"/>
      <c r="H22" s="23">
        <f t="shared" si="0"/>
        <v>0</v>
      </c>
    </row>
    <row r="23" spans="1:9" x14ac:dyDescent="0.35">
      <c r="A23" s="21"/>
      <c r="B23" s="129"/>
      <c r="C23" s="130"/>
      <c r="D23" s="136"/>
      <c r="E23" s="135"/>
      <c r="F23" s="133"/>
      <c r="G23" s="134"/>
      <c r="H23" s="23">
        <f t="shared" si="0"/>
        <v>0</v>
      </c>
    </row>
    <row r="24" spans="1:9" x14ac:dyDescent="0.35">
      <c r="A24" s="21"/>
      <c r="B24" s="129"/>
      <c r="C24" s="130"/>
      <c r="D24" s="136"/>
      <c r="E24" s="135"/>
      <c r="F24" s="133"/>
      <c r="G24" s="134"/>
      <c r="H24" s="23">
        <f t="shared" si="0"/>
        <v>0</v>
      </c>
    </row>
    <row r="25" spans="1:9" x14ac:dyDescent="0.35">
      <c r="A25" s="24"/>
      <c r="B25" s="129"/>
      <c r="C25" s="130"/>
      <c r="D25" s="131"/>
      <c r="E25" s="135"/>
      <c r="F25" s="133"/>
      <c r="G25" s="134"/>
      <c r="H25" s="23">
        <f t="shared" si="0"/>
        <v>0</v>
      </c>
    </row>
    <row r="26" spans="1:9" x14ac:dyDescent="0.35">
      <c r="A26" s="24"/>
      <c r="B26" s="129"/>
      <c r="C26" s="130"/>
      <c r="D26" s="136"/>
      <c r="E26" s="135"/>
      <c r="F26" s="133"/>
      <c r="G26" s="134"/>
      <c r="H26" s="23">
        <f t="shared" si="0"/>
        <v>0</v>
      </c>
    </row>
    <row r="27" spans="1:9" x14ac:dyDescent="0.35">
      <c r="A27" s="24"/>
      <c r="B27" s="129"/>
      <c r="C27" s="130"/>
      <c r="D27" s="136"/>
      <c r="E27" s="135"/>
      <c r="F27" s="133"/>
      <c r="G27" s="134"/>
      <c r="H27" s="23">
        <f t="shared" si="0"/>
        <v>0</v>
      </c>
    </row>
    <row r="28" spans="1:9" x14ac:dyDescent="0.35">
      <c r="A28" s="24"/>
      <c r="B28" s="129"/>
      <c r="C28" s="130"/>
      <c r="D28" s="136"/>
      <c r="E28" s="135"/>
      <c r="F28" s="133"/>
      <c r="G28" s="134"/>
      <c r="H28" s="23">
        <f t="shared" si="0"/>
        <v>0</v>
      </c>
    </row>
    <row r="29" spans="1:9" x14ac:dyDescent="0.35">
      <c r="A29" s="21"/>
      <c r="B29" s="25"/>
      <c r="C29" s="25"/>
      <c r="D29" s="25"/>
      <c r="E29" s="26"/>
      <c r="F29" s="27"/>
      <c r="G29" s="161" t="s">
        <v>66</v>
      </c>
      <c r="H29" s="28">
        <f>SUM(H9:H28)</f>
        <v>121791.5</v>
      </c>
      <c r="I29" s="29"/>
    </row>
    <row r="30" spans="1:9" x14ac:dyDescent="0.35">
      <c r="A30" s="21"/>
      <c r="B30" s="30"/>
      <c r="C30" s="30"/>
    </row>
    <row r="31" spans="1:9" ht="15" thickBot="1" x14ac:dyDescent="0.4">
      <c r="A31" s="21"/>
      <c r="B31" s="6"/>
      <c r="C31" s="6"/>
      <c r="D31" s="6"/>
      <c r="E31" s="6"/>
      <c r="F31" s="97"/>
      <c r="G31" s="6"/>
      <c r="H31" s="6"/>
      <c r="I31" s="6"/>
    </row>
    <row r="32" spans="1:9" ht="15" thickBot="1" x14ac:dyDescent="0.4">
      <c r="A32" s="89">
        <f>H58</f>
        <v>30447.875</v>
      </c>
      <c r="B32" s="18" t="s">
        <v>67</v>
      </c>
      <c r="C32" s="19"/>
      <c r="D32" s="19"/>
      <c r="E32" s="6"/>
      <c r="F32" s="97"/>
      <c r="G32" s="6"/>
      <c r="H32" s="6"/>
      <c r="I32" s="6"/>
    </row>
    <row r="33" spans="1:12" ht="15" thickBot="1" x14ac:dyDescent="0.4">
      <c r="A33" s="240" t="s">
        <v>54</v>
      </c>
      <c r="B33" s="240"/>
      <c r="C33" s="19"/>
      <c r="D33" s="19"/>
      <c r="E33" s="6"/>
      <c r="F33" s="97"/>
      <c r="G33" s="6"/>
      <c r="H33" s="6"/>
      <c r="I33" s="6"/>
    </row>
    <row r="34" spans="1:12" ht="42" customHeight="1" x14ac:dyDescent="0.35">
      <c r="A34" s="241" t="s">
        <v>68</v>
      </c>
      <c r="B34" s="242"/>
      <c r="C34" s="243"/>
      <c r="D34" s="31" t="s">
        <v>69</v>
      </c>
      <c r="E34" s="31" t="s">
        <v>70</v>
      </c>
      <c r="F34" s="31" t="s">
        <v>71</v>
      </c>
      <c r="G34" s="31" t="s">
        <v>71</v>
      </c>
      <c r="I34" s="87"/>
      <c r="J34" s="87"/>
      <c r="K34" s="87"/>
      <c r="L34" s="87"/>
    </row>
    <row r="35" spans="1:12" ht="23.5" customHeight="1" thickBot="1" x14ac:dyDescent="0.4">
      <c r="A35" s="244"/>
      <c r="B35" s="245"/>
      <c r="C35" s="246"/>
      <c r="D35" s="137">
        <v>0.25</v>
      </c>
      <c r="E35" s="32">
        <f>SUM(E38:E57)</f>
        <v>0</v>
      </c>
      <c r="F35" s="32">
        <f>SUM(F38:F57)</f>
        <v>0</v>
      </c>
      <c r="G35" s="32">
        <f>SUM(G38:G57)</f>
        <v>0</v>
      </c>
      <c r="I35" s="87"/>
      <c r="J35" s="87"/>
      <c r="K35" s="87"/>
      <c r="L35" s="87"/>
    </row>
    <row r="36" spans="1:12" x14ac:dyDescent="0.35">
      <c r="A36" s="21"/>
      <c r="B36" s="6"/>
      <c r="C36" s="6"/>
      <c r="D36" s="6"/>
      <c r="E36" s="6"/>
      <c r="F36" s="97"/>
      <c r="G36" s="6"/>
      <c r="H36" s="6"/>
      <c r="I36" s="6"/>
    </row>
    <row r="37" spans="1:12" x14ac:dyDescent="0.35">
      <c r="A37" s="21"/>
      <c r="B37" s="22" t="s">
        <v>55</v>
      </c>
      <c r="C37" s="163" t="s">
        <v>56</v>
      </c>
      <c r="D37" s="170" t="s">
        <v>72</v>
      </c>
      <c r="E37" s="165" t="s">
        <v>73</v>
      </c>
      <c r="F37" s="31" t="str">
        <f>F34</f>
        <v>Other Benefit</v>
      </c>
      <c r="G37" s="31" t="str">
        <f>G34</f>
        <v>Other Benefit</v>
      </c>
      <c r="H37" s="31" t="s">
        <v>61</v>
      </c>
    </row>
    <row r="38" spans="1:12" x14ac:dyDescent="0.35">
      <c r="A38" s="21"/>
      <c r="B38" s="164" t="str">
        <f>B9</f>
        <v>Name</v>
      </c>
      <c r="C38" s="164" t="str">
        <f>C9</f>
        <v>Nurse Home Visitor</v>
      </c>
      <c r="D38" s="33">
        <f t="shared" ref="D38:D57" si="1">SUM(H9*$D$35)</f>
        <v>14691.25</v>
      </c>
      <c r="E38" s="138"/>
      <c r="F38" s="160"/>
      <c r="G38" s="138"/>
      <c r="H38" s="101">
        <f t="shared" ref="H38:H57" si="2">SUM(D38:G38)</f>
        <v>14691.25</v>
      </c>
    </row>
    <row r="39" spans="1:12" x14ac:dyDescent="0.35">
      <c r="A39" s="21"/>
      <c r="B39" s="164" t="str">
        <f t="shared" ref="B39:C54" si="3">B10</f>
        <v>Name</v>
      </c>
      <c r="C39" s="164" t="str">
        <f t="shared" si="3"/>
        <v>Nurse Home Visitor</v>
      </c>
      <c r="D39" s="33">
        <f t="shared" si="1"/>
        <v>13197.25</v>
      </c>
      <c r="E39" s="138"/>
      <c r="F39" s="160"/>
      <c r="G39" s="138"/>
      <c r="H39" s="101">
        <f t="shared" si="2"/>
        <v>13197.25</v>
      </c>
    </row>
    <row r="40" spans="1:12" x14ac:dyDescent="0.35">
      <c r="A40" s="21"/>
      <c r="B40" s="164" t="str">
        <f t="shared" si="3"/>
        <v>Name</v>
      </c>
      <c r="C40" s="164" t="str">
        <f t="shared" si="3"/>
        <v>NHV Supervisor</v>
      </c>
      <c r="D40" s="33">
        <f t="shared" si="1"/>
        <v>2559.375</v>
      </c>
      <c r="E40" s="138"/>
      <c r="F40" s="160"/>
      <c r="G40" s="138"/>
      <c r="H40" s="101">
        <f t="shared" si="2"/>
        <v>2559.375</v>
      </c>
    </row>
    <row r="41" spans="1:12" x14ac:dyDescent="0.35">
      <c r="A41" s="21"/>
      <c r="B41" s="164">
        <f t="shared" si="3"/>
        <v>0</v>
      </c>
      <c r="C41" s="164">
        <f t="shared" si="3"/>
        <v>0</v>
      </c>
      <c r="D41" s="33">
        <f t="shared" si="1"/>
        <v>0</v>
      </c>
      <c r="E41" s="138"/>
      <c r="F41" s="160"/>
      <c r="G41" s="138"/>
      <c r="H41" s="101">
        <f t="shared" si="2"/>
        <v>0</v>
      </c>
    </row>
    <row r="42" spans="1:12" x14ac:dyDescent="0.35">
      <c r="A42" s="21"/>
      <c r="B42" s="164">
        <f t="shared" si="3"/>
        <v>0</v>
      </c>
      <c r="C42" s="164">
        <f t="shared" si="3"/>
        <v>0</v>
      </c>
      <c r="D42" s="33">
        <f t="shared" si="1"/>
        <v>0</v>
      </c>
      <c r="E42" s="138"/>
      <c r="F42" s="160"/>
      <c r="G42" s="138"/>
      <c r="H42" s="33">
        <f t="shared" si="2"/>
        <v>0</v>
      </c>
    </row>
    <row r="43" spans="1:12" x14ac:dyDescent="0.35">
      <c r="A43" s="21"/>
      <c r="B43" s="164">
        <f t="shared" si="3"/>
        <v>0</v>
      </c>
      <c r="C43" s="164">
        <f t="shared" si="3"/>
        <v>0</v>
      </c>
      <c r="D43" s="33">
        <f t="shared" si="1"/>
        <v>0</v>
      </c>
      <c r="E43" s="138"/>
      <c r="F43" s="160"/>
      <c r="G43" s="138"/>
      <c r="H43" s="33">
        <f t="shared" si="2"/>
        <v>0</v>
      </c>
    </row>
    <row r="44" spans="1:12" x14ac:dyDescent="0.35">
      <c r="A44" s="21"/>
      <c r="B44" s="164">
        <f t="shared" si="3"/>
        <v>0</v>
      </c>
      <c r="C44" s="164">
        <f t="shared" si="3"/>
        <v>0</v>
      </c>
      <c r="D44" s="33">
        <f t="shared" si="1"/>
        <v>0</v>
      </c>
      <c r="E44" s="138"/>
      <c r="F44" s="160"/>
      <c r="G44" s="138"/>
      <c r="H44" s="33">
        <f t="shared" si="2"/>
        <v>0</v>
      </c>
    </row>
    <row r="45" spans="1:12" x14ac:dyDescent="0.35">
      <c r="A45" s="21"/>
      <c r="B45" s="164">
        <f t="shared" si="3"/>
        <v>0</v>
      </c>
      <c r="C45" s="164">
        <f t="shared" si="3"/>
        <v>0</v>
      </c>
      <c r="D45" s="33">
        <f t="shared" si="1"/>
        <v>0</v>
      </c>
      <c r="E45" s="138"/>
      <c r="F45" s="160"/>
      <c r="G45" s="138"/>
      <c r="H45" s="33">
        <f t="shared" si="2"/>
        <v>0</v>
      </c>
    </row>
    <row r="46" spans="1:12" x14ac:dyDescent="0.35">
      <c r="A46" s="21"/>
      <c r="B46" s="164">
        <f t="shared" si="3"/>
        <v>0</v>
      </c>
      <c r="C46" s="164">
        <f t="shared" si="3"/>
        <v>0</v>
      </c>
      <c r="D46" s="33">
        <f t="shared" si="1"/>
        <v>0</v>
      </c>
      <c r="E46" s="138"/>
      <c r="F46" s="160"/>
      <c r="G46" s="138"/>
      <c r="H46" s="33">
        <f t="shared" si="2"/>
        <v>0</v>
      </c>
    </row>
    <row r="47" spans="1:12" x14ac:dyDescent="0.35">
      <c r="A47" s="21"/>
      <c r="B47" s="164">
        <f t="shared" si="3"/>
        <v>0</v>
      </c>
      <c r="C47" s="164">
        <f t="shared" si="3"/>
        <v>0</v>
      </c>
      <c r="D47" s="33">
        <f t="shared" si="1"/>
        <v>0</v>
      </c>
      <c r="E47" s="138"/>
      <c r="F47" s="160"/>
      <c r="G47" s="138"/>
      <c r="H47" s="33">
        <f t="shared" si="2"/>
        <v>0</v>
      </c>
    </row>
    <row r="48" spans="1:12" x14ac:dyDescent="0.35">
      <c r="A48" s="21"/>
      <c r="B48" s="164">
        <f t="shared" si="3"/>
        <v>0</v>
      </c>
      <c r="C48" s="164">
        <f t="shared" si="3"/>
        <v>0</v>
      </c>
      <c r="D48" s="33">
        <f t="shared" si="1"/>
        <v>0</v>
      </c>
      <c r="E48" s="138"/>
      <c r="F48" s="160"/>
      <c r="G48" s="138"/>
      <c r="H48" s="33">
        <f t="shared" si="2"/>
        <v>0</v>
      </c>
    </row>
    <row r="49" spans="1:9" x14ac:dyDescent="0.35">
      <c r="A49" s="21"/>
      <c r="B49" s="164">
        <f t="shared" si="3"/>
        <v>0</v>
      </c>
      <c r="C49" s="164">
        <f t="shared" si="3"/>
        <v>0</v>
      </c>
      <c r="D49" s="33">
        <f t="shared" si="1"/>
        <v>0</v>
      </c>
      <c r="E49" s="138"/>
      <c r="F49" s="160"/>
      <c r="G49" s="138"/>
      <c r="H49" s="33">
        <f t="shared" si="2"/>
        <v>0</v>
      </c>
    </row>
    <row r="50" spans="1:9" x14ac:dyDescent="0.35">
      <c r="A50" s="21"/>
      <c r="B50" s="164">
        <f t="shared" si="3"/>
        <v>0</v>
      </c>
      <c r="C50" s="164">
        <f t="shared" si="3"/>
        <v>0</v>
      </c>
      <c r="D50" s="33">
        <f t="shared" si="1"/>
        <v>0</v>
      </c>
      <c r="E50" s="138"/>
      <c r="F50" s="160"/>
      <c r="G50" s="138"/>
      <c r="H50" s="33">
        <f t="shared" si="2"/>
        <v>0</v>
      </c>
    </row>
    <row r="51" spans="1:9" x14ac:dyDescent="0.35">
      <c r="A51" s="21"/>
      <c r="B51" s="164">
        <f t="shared" si="3"/>
        <v>0</v>
      </c>
      <c r="C51" s="164">
        <f t="shared" si="3"/>
        <v>0</v>
      </c>
      <c r="D51" s="33">
        <f t="shared" si="1"/>
        <v>0</v>
      </c>
      <c r="E51" s="138"/>
      <c r="F51" s="160"/>
      <c r="G51" s="138"/>
      <c r="H51" s="33">
        <f t="shared" si="2"/>
        <v>0</v>
      </c>
    </row>
    <row r="52" spans="1:9" x14ac:dyDescent="0.35">
      <c r="A52" s="21"/>
      <c r="B52" s="164">
        <f t="shared" si="3"/>
        <v>0</v>
      </c>
      <c r="C52" s="164">
        <f t="shared" si="3"/>
        <v>0</v>
      </c>
      <c r="D52" s="33">
        <f t="shared" si="1"/>
        <v>0</v>
      </c>
      <c r="E52" s="138"/>
      <c r="F52" s="160"/>
      <c r="G52" s="138"/>
      <c r="H52" s="33">
        <f t="shared" si="2"/>
        <v>0</v>
      </c>
    </row>
    <row r="53" spans="1:9" x14ac:dyDescent="0.35">
      <c r="A53" s="21"/>
      <c r="B53" s="164">
        <f t="shared" si="3"/>
        <v>0</v>
      </c>
      <c r="C53" s="164">
        <f t="shared" si="3"/>
        <v>0</v>
      </c>
      <c r="D53" s="33">
        <f t="shared" si="1"/>
        <v>0</v>
      </c>
      <c r="E53" s="138"/>
      <c r="F53" s="160"/>
      <c r="G53" s="138"/>
      <c r="H53" s="33">
        <f t="shared" si="2"/>
        <v>0</v>
      </c>
    </row>
    <row r="54" spans="1:9" x14ac:dyDescent="0.35">
      <c r="A54" s="21"/>
      <c r="B54" s="164">
        <f t="shared" si="3"/>
        <v>0</v>
      </c>
      <c r="C54" s="164">
        <f t="shared" si="3"/>
        <v>0</v>
      </c>
      <c r="D54" s="33">
        <f t="shared" si="1"/>
        <v>0</v>
      </c>
      <c r="E54" s="138"/>
      <c r="F54" s="160"/>
      <c r="G54" s="138"/>
      <c r="H54" s="33">
        <f t="shared" si="2"/>
        <v>0</v>
      </c>
    </row>
    <row r="55" spans="1:9" x14ac:dyDescent="0.35">
      <c r="A55" s="21"/>
      <c r="B55" s="164">
        <f t="shared" ref="B55:C57" si="4">B26</f>
        <v>0</v>
      </c>
      <c r="C55" s="164">
        <f t="shared" si="4"/>
        <v>0</v>
      </c>
      <c r="D55" s="33">
        <f t="shared" si="1"/>
        <v>0</v>
      </c>
      <c r="E55" s="138"/>
      <c r="F55" s="160"/>
      <c r="G55" s="138"/>
      <c r="H55" s="33">
        <f t="shared" si="2"/>
        <v>0</v>
      </c>
    </row>
    <row r="56" spans="1:9" x14ac:dyDescent="0.35">
      <c r="A56" s="21"/>
      <c r="B56" s="164">
        <f t="shared" si="4"/>
        <v>0</v>
      </c>
      <c r="C56" s="164">
        <f t="shared" si="4"/>
        <v>0</v>
      </c>
      <c r="D56" s="33">
        <f t="shared" si="1"/>
        <v>0</v>
      </c>
      <c r="E56" s="138"/>
      <c r="F56" s="160"/>
      <c r="G56" s="138"/>
      <c r="H56" s="33">
        <f t="shared" si="2"/>
        <v>0</v>
      </c>
    </row>
    <row r="57" spans="1:9" x14ac:dyDescent="0.35">
      <c r="A57" s="21"/>
      <c r="B57" s="164">
        <f t="shared" si="4"/>
        <v>0</v>
      </c>
      <c r="C57" s="164">
        <f t="shared" si="4"/>
        <v>0</v>
      </c>
      <c r="D57" s="33">
        <f t="shared" si="1"/>
        <v>0</v>
      </c>
      <c r="E57" s="138"/>
      <c r="F57" s="160"/>
      <c r="G57" s="138"/>
      <c r="H57" s="33">
        <f t="shared" si="2"/>
        <v>0</v>
      </c>
    </row>
    <row r="58" spans="1:9" x14ac:dyDescent="0.35">
      <c r="A58" s="21"/>
      <c r="B58" s="6"/>
      <c r="C58" s="6"/>
      <c r="D58" s="6"/>
      <c r="E58" s="6"/>
      <c r="F58" s="99"/>
      <c r="G58" s="161" t="s">
        <v>66</v>
      </c>
      <c r="H58" s="102">
        <f>SUM(H38:H57)</f>
        <v>30447.875</v>
      </c>
    </row>
    <row r="59" spans="1:9" x14ac:dyDescent="0.35">
      <c r="A59" s="21"/>
      <c r="B59" s="6"/>
      <c r="C59" s="6"/>
      <c r="D59" s="6"/>
      <c r="E59" s="6"/>
      <c r="F59" s="97"/>
      <c r="G59" s="34"/>
      <c r="H59" s="6"/>
      <c r="I59" s="34"/>
    </row>
    <row r="60" spans="1:9" x14ac:dyDescent="0.35">
      <c r="A60" s="21"/>
      <c r="B60" s="6"/>
      <c r="C60" s="6"/>
      <c r="D60" s="6"/>
      <c r="E60" s="6"/>
      <c r="F60" s="97"/>
      <c r="G60" s="6"/>
      <c r="H60" s="6"/>
      <c r="I60" s="6"/>
    </row>
    <row r="61" spans="1:9" x14ac:dyDescent="0.35">
      <c r="A61" s="90">
        <f>E69</f>
        <v>7500</v>
      </c>
      <c r="B61" s="252" t="s">
        <v>74</v>
      </c>
      <c r="C61" s="252"/>
      <c r="D61" s="35"/>
      <c r="E61" s="6"/>
      <c r="F61" s="97"/>
      <c r="G61" s="6"/>
      <c r="H61" s="6"/>
      <c r="I61" s="6"/>
    </row>
    <row r="62" spans="1:9" x14ac:dyDescent="0.35">
      <c r="A62" s="240" t="s">
        <v>54</v>
      </c>
      <c r="B62" s="240"/>
      <c r="C62" s="36"/>
      <c r="D62" s="36"/>
      <c r="E62" s="36"/>
      <c r="F62" s="36"/>
      <c r="G62" s="36"/>
      <c r="H62" s="36"/>
      <c r="I62" s="36"/>
    </row>
    <row r="63" spans="1:9" x14ac:dyDescent="0.35">
      <c r="A63" s="21"/>
      <c r="B63" s="250" t="s">
        <v>75</v>
      </c>
      <c r="C63" s="250"/>
      <c r="D63" s="22" t="s">
        <v>56</v>
      </c>
      <c r="E63" s="163" t="s">
        <v>76</v>
      </c>
    </row>
    <row r="64" spans="1:9" x14ac:dyDescent="0.35">
      <c r="A64" s="21"/>
      <c r="B64" s="251" t="str">
        <f>C72</f>
        <v>Organization Name - Staff Name</v>
      </c>
      <c r="C64" s="251"/>
      <c r="D64" s="37" t="str">
        <f>C73</f>
        <v xml:space="preserve">Director of Healthcare Systems </v>
      </c>
      <c r="E64" s="38">
        <f>H76</f>
        <v>7500</v>
      </c>
    </row>
    <row r="65" spans="1:9" x14ac:dyDescent="0.35">
      <c r="A65" s="21"/>
      <c r="B65" s="251">
        <f>C79</f>
        <v>0</v>
      </c>
      <c r="C65" s="251"/>
      <c r="D65" s="162">
        <f>C80</f>
        <v>0</v>
      </c>
      <c r="E65" s="38">
        <f t="shared" ref="E65:E68" si="5">H77</f>
        <v>0</v>
      </c>
    </row>
    <row r="66" spans="1:9" x14ac:dyDescent="0.35">
      <c r="A66" s="21"/>
      <c r="B66" s="251">
        <f>C86</f>
        <v>0</v>
      </c>
      <c r="C66" s="251"/>
      <c r="D66" s="162">
        <f>C87</f>
        <v>0</v>
      </c>
      <c r="E66" s="38">
        <f t="shared" si="5"/>
        <v>0</v>
      </c>
    </row>
    <row r="67" spans="1:9" x14ac:dyDescent="0.35">
      <c r="A67" s="21"/>
      <c r="B67" s="251">
        <f>C92</f>
        <v>0</v>
      </c>
      <c r="C67" s="251"/>
      <c r="D67" s="162">
        <f>C93</f>
        <v>0</v>
      </c>
      <c r="E67" s="38">
        <f t="shared" si="5"/>
        <v>0</v>
      </c>
    </row>
    <row r="68" spans="1:9" x14ac:dyDescent="0.35">
      <c r="A68" s="21"/>
      <c r="B68" s="251">
        <f>C99</f>
        <v>0</v>
      </c>
      <c r="C68" s="251"/>
      <c r="D68" s="164">
        <f>C100</f>
        <v>0</v>
      </c>
      <c r="E68" s="38">
        <f t="shared" si="5"/>
        <v>0</v>
      </c>
    </row>
    <row r="69" spans="1:9" x14ac:dyDescent="0.35">
      <c r="A69" s="21"/>
      <c r="B69" s="6"/>
      <c r="C69" s="39"/>
      <c r="D69" s="161" t="s">
        <v>77</v>
      </c>
      <c r="E69" s="40">
        <f>SUM(E64:E68)</f>
        <v>7500</v>
      </c>
      <c r="F69" s="97"/>
    </row>
    <row r="70" spans="1:9" x14ac:dyDescent="0.35">
      <c r="A70" s="21"/>
      <c r="B70" s="6"/>
      <c r="C70" s="39"/>
      <c r="D70" s="39"/>
      <c r="E70" s="6"/>
      <c r="F70" s="97"/>
      <c r="G70" s="6"/>
      <c r="H70" s="6"/>
      <c r="I70" s="6"/>
    </row>
    <row r="71" spans="1:9" x14ac:dyDescent="0.35">
      <c r="A71" s="21"/>
      <c r="B71" s="6"/>
      <c r="C71" s="6"/>
      <c r="D71" s="6"/>
      <c r="E71" s="6"/>
      <c r="F71" s="97"/>
      <c r="G71" s="6"/>
      <c r="H71" s="6"/>
      <c r="I71" s="9"/>
    </row>
    <row r="72" spans="1:9" x14ac:dyDescent="0.35">
      <c r="A72" s="21"/>
      <c r="B72" s="41" t="s">
        <v>75</v>
      </c>
      <c r="C72" s="237" t="s">
        <v>78</v>
      </c>
      <c r="D72" s="238"/>
      <c r="E72" s="238"/>
      <c r="F72" s="239"/>
      <c r="G72" s="42" t="s">
        <v>79</v>
      </c>
      <c r="H72" s="139">
        <v>125</v>
      </c>
      <c r="I72" s="43"/>
    </row>
    <row r="73" spans="1:9" x14ac:dyDescent="0.35">
      <c r="A73" s="21"/>
      <c r="B73" s="41" t="s">
        <v>56</v>
      </c>
      <c r="C73" s="237" t="s">
        <v>80</v>
      </c>
      <c r="D73" s="238"/>
      <c r="E73" s="238"/>
      <c r="F73" s="239"/>
      <c r="G73" s="42" t="s">
        <v>81</v>
      </c>
      <c r="H73" s="140">
        <v>5</v>
      </c>
      <c r="I73" s="44"/>
    </row>
    <row r="74" spans="1:9" ht="42" x14ac:dyDescent="0.35">
      <c r="A74" s="21"/>
      <c r="B74" s="41" t="s">
        <v>82</v>
      </c>
      <c r="C74" s="237" t="s">
        <v>83</v>
      </c>
      <c r="D74" s="238"/>
      <c r="E74" s="238"/>
      <c r="F74" s="239"/>
      <c r="G74" s="45" t="s">
        <v>84</v>
      </c>
      <c r="H74" s="140">
        <v>12</v>
      </c>
      <c r="I74" s="44"/>
    </row>
    <row r="75" spans="1:9" x14ac:dyDescent="0.35">
      <c r="A75" s="21"/>
      <c r="B75" s="46" t="s">
        <v>85</v>
      </c>
      <c r="C75" s="237" t="s">
        <v>86</v>
      </c>
      <c r="D75" s="238"/>
      <c r="E75" s="238"/>
      <c r="F75" s="239"/>
      <c r="G75" s="161" t="s">
        <v>87</v>
      </c>
      <c r="H75" s="141">
        <v>0</v>
      </c>
      <c r="I75" s="47"/>
    </row>
    <row r="76" spans="1:9" x14ac:dyDescent="0.35">
      <c r="A76" s="21"/>
      <c r="B76" s="46" t="s">
        <v>88</v>
      </c>
      <c r="C76" s="237" t="s">
        <v>89</v>
      </c>
      <c r="D76" s="238"/>
      <c r="E76" s="238"/>
      <c r="F76" s="239"/>
      <c r="G76" s="161" t="s">
        <v>90</v>
      </c>
      <c r="H76" s="48">
        <f>(H72*H73*H74)+H75</f>
        <v>7500</v>
      </c>
      <c r="I76" s="47"/>
    </row>
    <row r="77" spans="1:9" x14ac:dyDescent="0.35">
      <c r="A77" s="21"/>
      <c r="B77" s="6"/>
      <c r="C77" s="49"/>
      <c r="D77" s="49"/>
      <c r="E77" s="49"/>
      <c r="F77" s="100"/>
      <c r="G77" s="50"/>
      <c r="H77" s="6"/>
      <c r="I77" s="6"/>
    </row>
    <row r="78" spans="1:9" x14ac:dyDescent="0.35">
      <c r="A78" s="21"/>
      <c r="B78" s="6"/>
      <c r="C78" s="49"/>
      <c r="D78" s="49"/>
      <c r="E78" s="49"/>
      <c r="F78" s="100"/>
      <c r="G78" s="50"/>
      <c r="H78" s="6"/>
      <c r="I78" s="6"/>
    </row>
    <row r="79" spans="1:9" x14ac:dyDescent="0.35">
      <c r="A79" s="21"/>
      <c r="B79" s="41" t="s">
        <v>75</v>
      </c>
      <c r="C79" s="237"/>
      <c r="D79" s="238"/>
      <c r="E79" s="238"/>
      <c r="F79" s="239"/>
      <c r="G79" s="42" t="s">
        <v>79</v>
      </c>
      <c r="H79" s="139">
        <v>0</v>
      </c>
    </row>
    <row r="80" spans="1:9" x14ac:dyDescent="0.35">
      <c r="A80" s="21"/>
      <c r="B80" s="41" t="s">
        <v>56</v>
      </c>
      <c r="C80" s="237"/>
      <c r="D80" s="238"/>
      <c r="E80" s="238"/>
      <c r="F80" s="239"/>
      <c r="G80" s="42" t="s">
        <v>81</v>
      </c>
      <c r="H80" s="140"/>
    </row>
    <row r="81" spans="1:8" ht="42" x14ac:dyDescent="0.35">
      <c r="A81" s="21"/>
      <c r="B81" s="41" t="s">
        <v>82</v>
      </c>
      <c r="C81" s="237"/>
      <c r="D81" s="238"/>
      <c r="E81" s="238"/>
      <c r="F81" s="239"/>
      <c r="G81" s="45" t="s">
        <v>84</v>
      </c>
      <c r="H81" s="140"/>
    </row>
    <row r="82" spans="1:8" x14ac:dyDescent="0.35">
      <c r="A82" s="21"/>
      <c r="B82" s="46" t="s">
        <v>85</v>
      </c>
      <c r="C82" s="237"/>
      <c r="D82" s="238"/>
      <c r="E82" s="238"/>
      <c r="F82" s="239"/>
      <c r="G82" s="161" t="s">
        <v>87</v>
      </c>
      <c r="H82" s="141">
        <v>0</v>
      </c>
    </row>
    <row r="83" spans="1:8" x14ac:dyDescent="0.35">
      <c r="A83" s="21"/>
      <c r="B83" s="46" t="s">
        <v>88</v>
      </c>
      <c r="C83" s="237"/>
      <c r="D83" s="238"/>
      <c r="E83" s="238"/>
      <c r="F83" s="239"/>
      <c r="G83" s="161" t="s">
        <v>90</v>
      </c>
      <c r="H83" s="48">
        <f>(H79*H80*H81)+H82</f>
        <v>0</v>
      </c>
    </row>
    <row r="84" spans="1:8" x14ac:dyDescent="0.35">
      <c r="A84" s="21"/>
    </row>
    <row r="85" spans="1:8" x14ac:dyDescent="0.35">
      <c r="A85" s="21"/>
    </row>
    <row r="86" spans="1:8" x14ac:dyDescent="0.35">
      <c r="A86" s="21"/>
      <c r="B86" s="41" t="s">
        <v>75</v>
      </c>
      <c r="C86" s="237"/>
      <c r="D86" s="238"/>
      <c r="E86" s="238"/>
      <c r="F86" s="239"/>
      <c r="G86" s="42" t="s">
        <v>79</v>
      </c>
      <c r="H86" s="139">
        <v>0</v>
      </c>
    </row>
    <row r="87" spans="1:8" x14ac:dyDescent="0.35">
      <c r="A87" s="21"/>
      <c r="B87" s="41" t="s">
        <v>56</v>
      </c>
      <c r="C87" s="237"/>
      <c r="D87" s="238"/>
      <c r="E87" s="238"/>
      <c r="F87" s="239"/>
      <c r="G87" s="42" t="s">
        <v>81</v>
      </c>
      <c r="H87" s="140"/>
    </row>
    <row r="88" spans="1:8" ht="42" x14ac:dyDescent="0.35">
      <c r="A88" s="21"/>
      <c r="B88" s="41" t="s">
        <v>82</v>
      </c>
      <c r="C88" s="237"/>
      <c r="D88" s="238"/>
      <c r="E88" s="238"/>
      <c r="F88" s="239"/>
      <c r="G88" s="45" t="s">
        <v>84</v>
      </c>
      <c r="H88" s="140"/>
    </row>
    <row r="89" spans="1:8" x14ac:dyDescent="0.35">
      <c r="A89" s="21"/>
      <c r="B89" s="46" t="s">
        <v>85</v>
      </c>
      <c r="C89" s="237"/>
      <c r="D89" s="238"/>
      <c r="E89" s="238"/>
      <c r="F89" s="239"/>
      <c r="G89" s="161" t="s">
        <v>87</v>
      </c>
      <c r="H89" s="141">
        <v>0</v>
      </c>
    </row>
    <row r="90" spans="1:8" x14ac:dyDescent="0.35">
      <c r="A90" s="21"/>
      <c r="B90" s="46" t="s">
        <v>88</v>
      </c>
      <c r="C90" s="237"/>
      <c r="D90" s="238"/>
      <c r="E90" s="238"/>
      <c r="F90" s="239"/>
      <c r="G90" s="161" t="s">
        <v>90</v>
      </c>
      <c r="H90" s="48">
        <f>(H86*H87*H88)+H89</f>
        <v>0</v>
      </c>
    </row>
    <row r="91" spans="1:8" x14ac:dyDescent="0.35">
      <c r="A91" s="21"/>
    </row>
    <row r="92" spans="1:8" x14ac:dyDescent="0.35">
      <c r="A92" s="21"/>
      <c r="B92" s="41" t="s">
        <v>75</v>
      </c>
      <c r="C92" s="237"/>
      <c r="D92" s="238"/>
      <c r="E92" s="238"/>
      <c r="F92" s="239"/>
      <c r="G92" s="42" t="s">
        <v>79</v>
      </c>
      <c r="H92" s="139">
        <v>0</v>
      </c>
    </row>
    <row r="93" spans="1:8" x14ac:dyDescent="0.35">
      <c r="A93" s="21"/>
      <c r="B93" s="41" t="s">
        <v>56</v>
      </c>
      <c r="C93" s="237"/>
      <c r="D93" s="238"/>
      <c r="E93" s="238"/>
      <c r="F93" s="239"/>
      <c r="G93" s="42" t="s">
        <v>81</v>
      </c>
      <c r="H93" s="140"/>
    </row>
    <row r="94" spans="1:8" ht="42" x14ac:dyDescent="0.35">
      <c r="A94" s="21"/>
      <c r="B94" s="41" t="s">
        <v>82</v>
      </c>
      <c r="C94" s="237"/>
      <c r="D94" s="238"/>
      <c r="E94" s="238"/>
      <c r="F94" s="239"/>
      <c r="G94" s="45" t="s">
        <v>84</v>
      </c>
      <c r="H94" s="140"/>
    </row>
    <row r="95" spans="1:8" x14ac:dyDescent="0.35">
      <c r="A95" s="21"/>
      <c r="B95" s="46" t="s">
        <v>85</v>
      </c>
      <c r="C95" s="237"/>
      <c r="D95" s="238"/>
      <c r="E95" s="238"/>
      <c r="F95" s="239"/>
      <c r="G95" s="161" t="s">
        <v>87</v>
      </c>
      <c r="H95" s="141">
        <v>0</v>
      </c>
    </row>
    <row r="96" spans="1:8" x14ac:dyDescent="0.35">
      <c r="A96" s="21"/>
      <c r="B96" s="46" t="s">
        <v>88</v>
      </c>
      <c r="C96" s="237"/>
      <c r="D96" s="238"/>
      <c r="E96" s="238"/>
      <c r="F96" s="239"/>
      <c r="G96" s="161" t="s">
        <v>90</v>
      </c>
      <c r="H96" s="48">
        <f>(H92*H93*H94)+H95</f>
        <v>0</v>
      </c>
    </row>
    <row r="97" spans="1:9" x14ac:dyDescent="0.35">
      <c r="A97" s="21"/>
    </row>
    <row r="98" spans="1:9" x14ac:dyDescent="0.35">
      <c r="A98" s="21"/>
    </row>
    <row r="99" spans="1:9" x14ac:dyDescent="0.35">
      <c r="A99" s="21"/>
      <c r="B99" s="41" t="s">
        <v>75</v>
      </c>
      <c r="C99" s="237"/>
      <c r="D99" s="238"/>
      <c r="E99" s="238"/>
      <c r="F99" s="239"/>
      <c r="G99" s="42" t="s">
        <v>79</v>
      </c>
      <c r="H99" s="139">
        <v>0</v>
      </c>
    </row>
    <row r="100" spans="1:9" x14ac:dyDescent="0.35">
      <c r="A100" s="21"/>
      <c r="B100" s="41" t="s">
        <v>56</v>
      </c>
      <c r="C100" s="237"/>
      <c r="D100" s="238"/>
      <c r="E100" s="238"/>
      <c r="F100" s="239"/>
      <c r="G100" s="42" t="s">
        <v>81</v>
      </c>
      <c r="H100" s="140"/>
    </row>
    <row r="101" spans="1:9" ht="42" x14ac:dyDescent="0.35">
      <c r="A101" s="21"/>
      <c r="B101" s="41" t="s">
        <v>82</v>
      </c>
      <c r="C101" s="237"/>
      <c r="D101" s="238"/>
      <c r="E101" s="238"/>
      <c r="F101" s="239"/>
      <c r="G101" s="45" t="s">
        <v>84</v>
      </c>
      <c r="H101" s="140"/>
    </row>
    <row r="102" spans="1:9" x14ac:dyDescent="0.35">
      <c r="A102" s="21"/>
      <c r="B102" s="46" t="s">
        <v>85</v>
      </c>
      <c r="C102" s="237"/>
      <c r="D102" s="238"/>
      <c r="E102" s="238"/>
      <c r="F102" s="239"/>
      <c r="G102" s="161" t="s">
        <v>87</v>
      </c>
      <c r="H102" s="141">
        <v>0</v>
      </c>
    </row>
    <row r="103" spans="1:9" x14ac:dyDescent="0.35">
      <c r="A103" s="21"/>
      <c r="B103" s="46" t="s">
        <v>88</v>
      </c>
      <c r="C103" s="237"/>
      <c r="D103" s="238"/>
      <c r="E103" s="238"/>
      <c r="F103" s="239"/>
      <c r="G103" s="161" t="s">
        <v>90</v>
      </c>
      <c r="H103" s="48">
        <f>(H99*H100*H101)+H102</f>
        <v>0</v>
      </c>
    </row>
    <row r="104" spans="1:9" x14ac:dyDescent="0.35">
      <c r="A104" s="21"/>
    </row>
    <row r="105" spans="1:9" x14ac:dyDescent="0.35">
      <c r="A105" s="21"/>
    </row>
    <row r="106" spans="1:9" x14ac:dyDescent="0.35">
      <c r="A106" s="21"/>
    </row>
    <row r="107" spans="1:9" x14ac:dyDescent="0.35">
      <c r="A107" s="21"/>
    </row>
    <row r="108" spans="1:9" x14ac:dyDescent="0.35">
      <c r="A108" s="21"/>
    </row>
    <row r="109" spans="1:9" x14ac:dyDescent="0.35">
      <c r="A109" s="21"/>
    </row>
    <row r="110" spans="1:9" x14ac:dyDescent="0.35">
      <c r="A110" s="21"/>
      <c r="B110" s="6"/>
      <c r="C110" s="6"/>
      <c r="D110" s="6"/>
      <c r="E110" s="6"/>
      <c r="F110" s="97"/>
      <c r="G110" s="6"/>
      <c r="H110" s="6"/>
      <c r="I110" s="6"/>
    </row>
  </sheetData>
  <sheetProtection algorithmName="SHA-512" hashValue="O+djxgaBudrsIMfMTwaRsK7+Megw2DLb7TwDY0RH7DHehpa2HTcTk0OKMIVvygaGMjM7kGJMZ9YKrUgkXxDwTw==" saltValue="UOf9kGlELRSB3ziGUHyyRg==" spinCount="100000" sheet="1" objects="1" scenarios="1"/>
  <mergeCells count="45">
    <mergeCell ref="C102:F102"/>
    <mergeCell ref="C103:F103"/>
    <mergeCell ref="I6:L6"/>
    <mergeCell ref="C94:F94"/>
    <mergeCell ref="C95:F95"/>
    <mergeCell ref="C96:F96"/>
    <mergeCell ref="C99:F99"/>
    <mergeCell ref="C100:F100"/>
    <mergeCell ref="C101:F101"/>
    <mergeCell ref="C87:F87"/>
    <mergeCell ref="C88:F88"/>
    <mergeCell ref="C89:F89"/>
    <mergeCell ref="C90:F90"/>
    <mergeCell ref="C92:F92"/>
    <mergeCell ref="C93:F93"/>
    <mergeCell ref="C79:F79"/>
    <mergeCell ref="C80:F80"/>
    <mergeCell ref="C81:F81"/>
    <mergeCell ref="C82:F82"/>
    <mergeCell ref="C83:F83"/>
    <mergeCell ref="C86:F86"/>
    <mergeCell ref="C76:F76"/>
    <mergeCell ref="A62:B62"/>
    <mergeCell ref="B63:C63"/>
    <mergeCell ref="B64:C64"/>
    <mergeCell ref="B65:C65"/>
    <mergeCell ref="B66:C66"/>
    <mergeCell ref="B67:C67"/>
    <mergeCell ref="B68:C68"/>
    <mergeCell ref="C72:F72"/>
    <mergeCell ref="C73:F73"/>
    <mergeCell ref="C74:F74"/>
    <mergeCell ref="C75:F75"/>
    <mergeCell ref="B61:C61"/>
    <mergeCell ref="A1:C1"/>
    <mergeCell ref="I1:L1"/>
    <mergeCell ref="B2:C2"/>
    <mergeCell ref="I2:L2"/>
    <mergeCell ref="B3:C3"/>
    <mergeCell ref="I3:L3"/>
    <mergeCell ref="I4:L4"/>
    <mergeCell ref="I5:L5"/>
    <mergeCell ref="A7:B7"/>
    <mergeCell ref="A33:B33"/>
    <mergeCell ref="A34:C35"/>
  </mergeCells>
  <dataValidations count="1">
    <dataValidation type="whole" allowBlank="1" showInputMessage="1" showErrorMessage="1" sqref="A32 A6 A61" xr:uid="{D00C42BA-0BD9-4B74-B0BC-DDE1E207D616}">
      <formula1>0</formula1>
      <formula2>1000000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543F-60FC-42FC-B774-FF3363DEA114}">
  <sheetPr codeName="Sheet6">
    <tabColor rgb="FF00B0F0"/>
  </sheetPr>
  <dimension ref="A1:K95"/>
  <sheetViews>
    <sheetView topLeftCell="A13" workbookViewId="0">
      <selection activeCell="C33" sqref="C33"/>
    </sheetView>
  </sheetViews>
  <sheetFormatPr defaultColWidth="8.7265625" defaultRowHeight="14.5" x14ac:dyDescent="0.35"/>
  <cols>
    <col min="1" max="1" width="16.1796875" style="2" customWidth="1"/>
    <col min="2" max="2" width="21.7265625" style="2" customWidth="1"/>
    <col min="3" max="3" width="20.1796875" style="2" customWidth="1"/>
    <col min="4" max="4" width="43.26953125" style="2" customWidth="1"/>
    <col min="5" max="5" width="13.453125" style="2" customWidth="1"/>
    <col min="6" max="6" width="15.81640625" style="2" customWidth="1"/>
    <col min="7" max="7" width="17.453125" style="2" customWidth="1"/>
    <col min="8" max="8" width="15.54296875" style="2" customWidth="1"/>
    <col min="9" max="9" width="15.1796875" style="2" customWidth="1"/>
    <col min="10" max="16384" width="8.7265625" style="2"/>
  </cols>
  <sheetData>
    <row r="1" spans="1:11" ht="37" customHeight="1" x14ac:dyDescent="0.35">
      <c r="A1" s="247" t="s">
        <v>188</v>
      </c>
      <c r="B1" s="247"/>
      <c r="C1" s="247"/>
      <c r="H1" s="229" t="s">
        <v>4</v>
      </c>
      <c r="I1" s="230"/>
      <c r="J1" s="230"/>
      <c r="K1" s="231"/>
    </row>
    <row r="2" spans="1:11" x14ac:dyDescent="0.35">
      <c r="A2" s="12" t="s">
        <v>50</v>
      </c>
      <c r="B2" s="248" t="str">
        <f>Summary!D6</f>
        <v>NFP Partner</v>
      </c>
      <c r="C2" s="248"/>
      <c r="H2" s="213" t="s">
        <v>8</v>
      </c>
      <c r="I2" s="214"/>
      <c r="J2" s="214"/>
      <c r="K2" s="215"/>
    </row>
    <row r="3" spans="1:11" x14ac:dyDescent="0.35">
      <c r="A3" s="13" t="s">
        <v>51</v>
      </c>
      <c r="B3" s="249" t="s">
        <v>187</v>
      </c>
      <c r="C3" s="249"/>
      <c r="H3" s="216" t="s">
        <v>9</v>
      </c>
      <c r="I3" s="217"/>
      <c r="J3" s="217"/>
      <c r="K3" s="218"/>
    </row>
    <row r="4" spans="1:11" ht="28.5" customHeight="1" thickBot="1" x14ac:dyDescent="0.4">
      <c r="A4" s="51"/>
      <c r="B4" s="52"/>
      <c r="C4" s="52"/>
      <c r="H4" s="219" t="s">
        <v>11</v>
      </c>
      <c r="I4" s="220"/>
      <c r="J4" s="220"/>
      <c r="K4" s="221"/>
    </row>
    <row r="5" spans="1:11" ht="21" customHeight="1" x14ac:dyDescent="0.35">
      <c r="A5" s="91">
        <f>G13</f>
        <v>0</v>
      </c>
      <c r="B5" s="53" t="s">
        <v>92</v>
      </c>
      <c r="C5" s="269" t="s">
        <v>93</v>
      </c>
      <c r="D5" s="270"/>
      <c r="E5" s="54"/>
      <c r="F5" s="54"/>
      <c r="G5" s="54"/>
      <c r="H5" s="213" t="s">
        <v>16</v>
      </c>
      <c r="I5" s="214"/>
      <c r="J5" s="214"/>
      <c r="K5" s="215"/>
    </row>
    <row r="6" spans="1:11" ht="14.5" customHeight="1" thickBot="1" x14ac:dyDescent="0.4">
      <c r="A6" s="279" t="s">
        <v>54</v>
      </c>
      <c r="B6" s="279"/>
      <c r="C6" s="271"/>
      <c r="D6" s="272"/>
      <c r="E6" s="54"/>
      <c r="F6" s="54"/>
      <c r="G6" s="54"/>
      <c r="H6" s="222" t="s">
        <v>17</v>
      </c>
      <c r="I6" s="223"/>
      <c r="J6" s="223"/>
      <c r="K6" s="224"/>
    </row>
    <row r="7" spans="1:11" ht="14.5" customHeight="1" x14ac:dyDescent="0.35">
      <c r="A7" s="55"/>
      <c r="B7" s="265" t="s">
        <v>94</v>
      </c>
      <c r="C7" s="266"/>
      <c r="D7" s="56" t="s">
        <v>57</v>
      </c>
      <c r="E7" s="57" t="s">
        <v>95</v>
      </c>
      <c r="F7" s="169" t="s">
        <v>96</v>
      </c>
      <c r="G7" s="169" t="s">
        <v>61</v>
      </c>
      <c r="H7" s="58"/>
      <c r="I7" s="58"/>
    </row>
    <row r="8" spans="1:11" x14ac:dyDescent="0.35">
      <c r="A8" s="55"/>
      <c r="B8" s="267"/>
      <c r="C8" s="268"/>
      <c r="D8" s="142"/>
      <c r="E8" s="143"/>
      <c r="F8" s="145">
        <v>0</v>
      </c>
      <c r="G8" s="59">
        <f>E8*F8</f>
        <v>0</v>
      </c>
      <c r="H8" s="60"/>
      <c r="I8" s="60"/>
    </row>
    <row r="9" spans="1:11" x14ac:dyDescent="0.35">
      <c r="A9" s="55"/>
      <c r="B9" s="267"/>
      <c r="C9" s="268"/>
      <c r="D9" s="142"/>
      <c r="E9" s="143"/>
      <c r="F9" s="145">
        <v>0</v>
      </c>
      <c r="G9" s="59">
        <f t="shared" ref="G9:G12" si="0">E9*F9</f>
        <v>0</v>
      </c>
      <c r="H9" s="61"/>
      <c r="I9" s="58"/>
    </row>
    <row r="10" spans="1:11" x14ac:dyDescent="0.35">
      <c r="A10" s="55"/>
      <c r="B10" s="267"/>
      <c r="C10" s="268"/>
      <c r="D10" s="142"/>
      <c r="E10" s="143"/>
      <c r="F10" s="145">
        <v>0</v>
      </c>
      <c r="G10" s="59">
        <f t="shared" si="0"/>
        <v>0</v>
      </c>
      <c r="H10" s="62"/>
    </row>
    <row r="11" spans="1:11" x14ac:dyDescent="0.35">
      <c r="A11" s="55"/>
      <c r="B11" s="267"/>
      <c r="C11" s="268"/>
      <c r="D11" s="142"/>
      <c r="E11" s="143"/>
      <c r="F11" s="145">
        <v>0</v>
      </c>
      <c r="G11" s="59">
        <f t="shared" si="0"/>
        <v>0</v>
      </c>
      <c r="H11" s="62"/>
    </row>
    <row r="12" spans="1:11" x14ac:dyDescent="0.35">
      <c r="A12" s="55"/>
      <c r="B12" s="267"/>
      <c r="C12" s="268"/>
      <c r="D12" s="142"/>
      <c r="E12" s="143"/>
      <c r="F12" s="145">
        <v>0</v>
      </c>
      <c r="G12" s="59">
        <f t="shared" si="0"/>
        <v>0</v>
      </c>
      <c r="H12" s="62"/>
    </row>
    <row r="13" spans="1:11" x14ac:dyDescent="0.35">
      <c r="A13" s="55"/>
      <c r="B13" s="54"/>
      <c r="C13" s="63"/>
      <c r="E13" s="54"/>
      <c r="F13" s="64" t="s">
        <v>77</v>
      </c>
      <c r="G13" s="59">
        <f>SUM(G8:G12)</f>
        <v>0</v>
      </c>
      <c r="H13" s="62"/>
    </row>
    <row r="14" spans="1:11" x14ac:dyDescent="0.35">
      <c r="A14" s="55"/>
      <c r="B14" s="54"/>
      <c r="C14" s="54"/>
      <c r="D14" s="54"/>
      <c r="E14" s="54"/>
      <c r="F14" s="54"/>
      <c r="G14" s="54"/>
    </row>
    <row r="15" spans="1:11" ht="15" thickBot="1" x14ac:dyDescent="0.4">
      <c r="A15" s="55"/>
      <c r="B15" s="54"/>
      <c r="C15" s="54"/>
      <c r="D15" s="54"/>
      <c r="E15" s="54"/>
      <c r="F15" s="54"/>
      <c r="G15" s="54"/>
    </row>
    <row r="16" spans="1:11" ht="14.5" customHeight="1" x14ac:dyDescent="0.35">
      <c r="A16" s="91">
        <f>G32</f>
        <v>5700</v>
      </c>
      <c r="B16" s="53" t="s">
        <v>99</v>
      </c>
      <c r="C16" s="269" t="s">
        <v>100</v>
      </c>
      <c r="D16" s="270"/>
      <c r="E16" s="54"/>
      <c r="F16" s="54"/>
      <c r="G16" s="54"/>
    </row>
    <row r="17" spans="1:9" ht="14.5" customHeight="1" x14ac:dyDescent="0.35">
      <c r="A17" s="240" t="s">
        <v>54</v>
      </c>
      <c r="B17" s="240"/>
      <c r="C17" s="271"/>
      <c r="D17" s="272"/>
      <c r="E17" s="54"/>
      <c r="F17" s="54"/>
      <c r="G17" s="54"/>
    </row>
    <row r="18" spans="1:9" x14ac:dyDescent="0.35">
      <c r="A18" s="55"/>
      <c r="B18" s="273" t="s">
        <v>94</v>
      </c>
      <c r="C18" s="274"/>
      <c r="D18" s="169" t="s">
        <v>57</v>
      </c>
      <c r="E18" s="169" t="s">
        <v>95</v>
      </c>
      <c r="F18" s="169" t="s">
        <v>96</v>
      </c>
      <c r="G18" s="169" t="s">
        <v>61</v>
      </c>
      <c r="H18" s="58"/>
      <c r="I18" s="58"/>
    </row>
    <row r="19" spans="1:9" ht="14.5" customHeight="1" x14ac:dyDescent="0.35">
      <c r="A19" s="55"/>
      <c r="B19" s="253" t="s">
        <v>101</v>
      </c>
      <c r="C19" s="254"/>
      <c r="D19" s="146" t="s">
        <v>102</v>
      </c>
      <c r="E19" s="147">
        <v>200</v>
      </c>
      <c r="F19" s="144">
        <v>5</v>
      </c>
      <c r="G19" s="59">
        <f>F19*E19</f>
        <v>1000</v>
      </c>
      <c r="H19" s="60"/>
      <c r="I19" s="60"/>
    </row>
    <row r="20" spans="1:9" ht="14.5" customHeight="1" x14ac:dyDescent="0.35">
      <c r="A20" s="55"/>
      <c r="B20" s="253" t="s">
        <v>103</v>
      </c>
      <c r="C20" s="254"/>
      <c r="D20" s="146" t="s">
        <v>104</v>
      </c>
      <c r="E20" s="147">
        <v>4</v>
      </c>
      <c r="F20" s="144">
        <v>200</v>
      </c>
      <c r="G20" s="59">
        <f t="shared" ref="G20:G31" si="1">F20*E20</f>
        <v>800</v>
      </c>
      <c r="H20" s="61"/>
      <c r="I20" s="58"/>
    </row>
    <row r="21" spans="1:9" ht="14.5" customHeight="1" x14ac:dyDescent="0.35">
      <c r="A21" s="55"/>
      <c r="B21" s="253" t="s">
        <v>105</v>
      </c>
      <c r="C21" s="254"/>
      <c r="D21" s="146" t="s">
        <v>104</v>
      </c>
      <c r="E21" s="147">
        <v>4</v>
      </c>
      <c r="F21" s="144">
        <v>300</v>
      </c>
      <c r="G21" s="59">
        <f t="shared" si="1"/>
        <v>1200</v>
      </c>
      <c r="H21" s="62"/>
    </row>
    <row r="22" spans="1:9" ht="14.5" customHeight="1" x14ac:dyDescent="0.35">
      <c r="A22" s="55"/>
      <c r="B22" s="253" t="s">
        <v>106</v>
      </c>
      <c r="C22" s="254"/>
      <c r="D22" s="146"/>
      <c r="E22" s="147"/>
      <c r="F22" s="145">
        <v>0</v>
      </c>
      <c r="G22" s="59">
        <f t="shared" si="1"/>
        <v>0</v>
      </c>
      <c r="H22" s="62"/>
    </row>
    <row r="23" spans="1:9" ht="14.5" customHeight="1" x14ac:dyDescent="0.35">
      <c r="A23" s="55"/>
      <c r="B23" s="253" t="s">
        <v>107</v>
      </c>
      <c r="C23" s="254"/>
      <c r="D23" s="146"/>
      <c r="E23" s="147"/>
      <c r="F23" s="145">
        <v>0</v>
      </c>
      <c r="G23" s="59">
        <f t="shared" si="1"/>
        <v>0</v>
      </c>
      <c r="H23" s="62"/>
    </row>
    <row r="24" spans="1:9" ht="14.5" customHeight="1" x14ac:dyDescent="0.35">
      <c r="A24" s="55"/>
      <c r="B24" s="253" t="s">
        <v>108</v>
      </c>
      <c r="C24" s="254"/>
      <c r="D24" s="146"/>
      <c r="E24" s="147"/>
      <c r="F24" s="145">
        <v>0</v>
      </c>
      <c r="G24" s="59">
        <f t="shared" si="1"/>
        <v>0</v>
      </c>
      <c r="H24" s="62"/>
    </row>
    <row r="25" spans="1:9" ht="14.5" customHeight="1" x14ac:dyDescent="0.35">
      <c r="A25" s="55"/>
      <c r="B25" s="253" t="s">
        <v>109</v>
      </c>
      <c r="C25" s="254"/>
      <c r="D25" s="146" t="s">
        <v>110</v>
      </c>
      <c r="E25" s="147">
        <v>4</v>
      </c>
      <c r="F25" s="145">
        <v>125</v>
      </c>
      <c r="G25" s="59">
        <f t="shared" si="1"/>
        <v>500</v>
      </c>
      <c r="H25" s="62"/>
    </row>
    <row r="26" spans="1:9" ht="14.5" customHeight="1" x14ac:dyDescent="0.35">
      <c r="A26" s="55"/>
      <c r="B26" s="260" t="s">
        <v>111</v>
      </c>
      <c r="C26" s="261"/>
      <c r="D26" s="146" t="s">
        <v>112</v>
      </c>
      <c r="E26" s="147">
        <v>200</v>
      </c>
      <c r="F26" s="145">
        <v>10</v>
      </c>
      <c r="G26" s="59">
        <f t="shared" si="1"/>
        <v>2000</v>
      </c>
      <c r="H26" s="62"/>
    </row>
    <row r="27" spans="1:9" ht="14.5" customHeight="1" x14ac:dyDescent="0.35">
      <c r="A27" s="55"/>
      <c r="B27" s="260" t="s">
        <v>113</v>
      </c>
      <c r="C27" s="261"/>
      <c r="D27" s="146"/>
      <c r="E27" s="147"/>
      <c r="F27" s="145">
        <v>0</v>
      </c>
      <c r="G27" s="59">
        <f t="shared" si="1"/>
        <v>0</v>
      </c>
      <c r="H27" s="62"/>
    </row>
    <row r="28" spans="1:9" ht="14.5" customHeight="1" x14ac:dyDescent="0.35">
      <c r="A28" s="55"/>
      <c r="B28" s="260" t="s">
        <v>114</v>
      </c>
      <c r="C28" s="261"/>
      <c r="D28" s="146"/>
      <c r="E28" s="147"/>
      <c r="F28" s="145">
        <v>0</v>
      </c>
      <c r="G28" s="59">
        <f t="shared" si="1"/>
        <v>0</v>
      </c>
      <c r="H28" s="62"/>
    </row>
    <row r="29" spans="1:9" x14ac:dyDescent="0.35">
      <c r="A29" s="55"/>
      <c r="B29" s="255" t="s">
        <v>115</v>
      </c>
      <c r="C29" s="256"/>
      <c r="D29" s="146" t="s">
        <v>116</v>
      </c>
      <c r="E29" s="147">
        <v>4</v>
      </c>
      <c r="F29" s="145">
        <v>50</v>
      </c>
      <c r="G29" s="59">
        <f t="shared" si="1"/>
        <v>200</v>
      </c>
      <c r="H29" s="62"/>
    </row>
    <row r="30" spans="1:9" x14ac:dyDescent="0.35">
      <c r="A30" s="55"/>
      <c r="B30" s="255" t="s">
        <v>117</v>
      </c>
      <c r="C30" s="256"/>
      <c r="D30" s="146"/>
      <c r="E30" s="147"/>
      <c r="F30" s="145">
        <v>0</v>
      </c>
      <c r="G30" s="59">
        <f t="shared" si="1"/>
        <v>0</v>
      </c>
      <c r="H30" s="54"/>
    </row>
    <row r="31" spans="1:9" x14ac:dyDescent="0.35">
      <c r="A31" s="55"/>
      <c r="B31" s="255" t="s">
        <v>117</v>
      </c>
      <c r="C31" s="256"/>
      <c r="D31" s="146"/>
      <c r="E31" s="147"/>
      <c r="F31" s="145">
        <v>0</v>
      </c>
      <c r="G31" s="59">
        <f t="shared" si="1"/>
        <v>0</v>
      </c>
      <c r="H31" s="54"/>
    </row>
    <row r="32" spans="1:9" x14ac:dyDescent="0.35">
      <c r="A32" s="55"/>
      <c r="B32" s="65"/>
      <c r="C32" s="65"/>
      <c r="D32" s="66"/>
      <c r="E32" s="67"/>
      <c r="F32" s="68" t="s">
        <v>66</v>
      </c>
      <c r="G32" s="59">
        <f>SUM(G19:G31)</f>
        <v>5700</v>
      </c>
      <c r="H32" s="54"/>
    </row>
    <row r="33" spans="1:9" x14ac:dyDescent="0.35">
      <c r="B33" s="54"/>
      <c r="C33" s="63"/>
      <c r="D33" s="63"/>
      <c r="E33" s="63"/>
      <c r="F33" s="63"/>
      <c r="G33" s="63"/>
    </row>
    <row r="34" spans="1:9" ht="15" thickBot="1" x14ac:dyDescent="0.4"/>
    <row r="35" spans="1:9" ht="19" customHeight="1" x14ac:dyDescent="0.35">
      <c r="A35" s="91">
        <f>G57</f>
        <v>15260</v>
      </c>
      <c r="B35" s="264" t="s">
        <v>118</v>
      </c>
      <c r="C35" s="264"/>
      <c r="D35" s="269" t="s">
        <v>119</v>
      </c>
      <c r="E35" s="270"/>
      <c r="F35" s="54"/>
      <c r="G35" s="54"/>
    </row>
    <row r="36" spans="1:9" ht="14.5" customHeight="1" x14ac:dyDescent="0.35">
      <c r="A36" s="279" t="s">
        <v>54</v>
      </c>
      <c r="B36" s="279"/>
      <c r="C36" s="69"/>
      <c r="D36" s="271"/>
      <c r="E36" s="272"/>
      <c r="F36" s="54"/>
      <c r="G36" s="54"/>
    </row>
    <row r="37" spans="1:9" ht="28" customHeight="1" x14ac:dyDescent="0.35">
      <c r="A37" s="55"/>
      <c r="B37" s="275" t="s">
        <v>120</v>
      </c>
      <c r="C37" s="275"/>
      <c r="D37" s="169" t="s">
        <v>121</v>
      </c>
      <c r="E37" s="169" t="s">
        <v>96</v>
      </c>
      <c r="F37" s="169" t="s">
        <v>95</v>
      </c>
      <c r="G37" s="169" t="s">
        <v>61</v>
      </c>
      <c r="H37" s="58"/>
      <c r="I37" s="58"/>
    </row>
    <row r="38" spans="1:9" x14ac:dyDescent="0.35">
      <c r="A38" s="55"/>
      <c r="B38" s="257" t="s">
        <v>122</v>
      </c>
      <c r="C38" s="258"/>
      <c r="D38" s="258"/>
      <c r="E38" s="258"/>
      <c r="F38" s="258"/>
      <c r="G38" s="259"/>
      <c r="H38" s="60"/>
      <c r="I38" s="60"/>
    </row>
    <row r="39" spans="1:9" x14ac:dyDescent="0.35">
      <c r="A39" s="55"/>
      <c r="B39" s="276" t="s">
        <v>123</v>
      </c>
      <c r="C39" s="276"/>
      <c r="D39" s="146" t="s">
        <v>124</v>
      </c>
      <c r="E39" s="145">
        <v>10000</v>
      </c>
      <c r="F39" s="148">
        <v>1</v>
      </c>
      <c r="G39" s="59">
        <f t="shared" ref="G39:G47" si="2">E39*F39</f>
        <v>10000</v>
      </c>
    </row>
    <row r="40" spans="1:9" x14ac:dyDescent="0.35">
      <c r="A40" s="55"/>
      <c r="B40" s="262"/>
      <c r="C40" s="263"/>
      <c r="D40" s="146"/>
      <c r="E40" s="145">
        <v>0</v>
      </c>
      <c r="F40" s="148"/>
      <c r="G40" s="59">
        <f t="shared" si="2"/>
        <v>0</v>
      </c>
    </row>
    <row r="41" spans="1:9" x14ac:dyDescent="0.35">
      <c r="A41" s="55"/>
      <c r="B41" s="262"/>
      <c r="C41" s="263"/>
      <c r="D41" s="146"/>
      <c r="E41" s="145">
        <v>0</v>
      </c>
      <c r="F41" s="148"/>
      <c r="G41" s="59">
        <f t="shared" si="2"/>
        <v>0</v>
      </c>
    </row>
    <row r="42" spans="1:9" x14ac:dyDescent="0.35">
      <c r="A42" s="55"/>
      <c r="B42" s="257" t="s">
        <v>127</v>
      </c>
      <c r="C42" s="258"/>
      <c r="D42" s="258"/>
      <c r="E42" s="258"/>
      <c r="F42" s="258"/>
      <c r="G42" s="259"/>
    </row>
    <row r="43" spans="1:9" x14ac:dyDescent="0.35">
      <c r="A43" s="55"/>
      <c r="B43" s="262"/>
      <c r="C43" s="263"/>
      <c r="D43" s="146"/>
      <c r="E43" s="145">
        <v>0</v>
      </c>
      <c r="F43" s="148"/>
      <c r="G43" s="59">
        <f t="shared" si="2"/>
        <v>0</v>
      </c>
    </row>
    <row r="44" spans="1:9" x14ac:dyDescent="0.35">
      <c r="A44" s="70"/>
      <c r="B44" s="262"/>
      <c r="C44" s="263"/>
      <c r="D44" s="146"/>
      <c r="E44" s="145">
        <v>0</v>
      </c>
      <c r="F44" s="148"/>
      <c r="G44" s="59">
        <f t="shared" si="2"/>
        <v>0</v>
      </c>
    </row>
    <row r="45" spans="1:9" x14ac:dyDescent="0.35">
      <c r="A45" s="55"/>
      <c r="B45" s="257" t="s">
        <v>128</v>
      </c>
      <c r="C45" s="258"/>
      <c r="D45" s="258"/>
      <c r="E45" s="258"/>
      <c r="F45" s="258"/>
      <c r="G45" s="259"/>
    </row>
    <row r="46" spans="1:9" ht="15" customHeight="1" x14ac:dyDescent="0.35">
      <c r="A46" s="55"/>
      <c r="B46" s="262" t="s">
        <v>129</v>
      </c>
      <c r="C46" s="263"/>
      <c r="D46" s="146" t="s">
        <v>130</v>
      </c>
      <c r="E46" s="145">
        <v>105</v>
      </c>
      <c r="F46" s="148">
        <v>12</v>
      </c>
      <c r="G46" s="59">
        <f t="shared" si="2"/>
        <v>1260</v>
      </c>
    </row>
    <row r="47" spans="1:9" ht="15" customHeight="1" x14ac:dyDescent="0.35">
      <c r="A47" s="55"/>
      <c r="B47" s="166"/>
      <c r="C47" s="167"/>
      <c r="D47" s="146"/>
      <c r="E47" s="145"/>
      <c r="F47" s="148"/>
      <c r="G47" s="59">
        <f t="shared" si="2"/>
        <v>0</v>
      </c>
    </row>
    <row r="48" spans="1:9" ht="14.15" customHeight="1" x14ac:dyDescent="0.35">
      <c r="A48" s="55"/>
      <c r="B48" s="257" t="s">
        <v>131</v>
      </c>
      <c r="C48" s="258"/>
      <c r="D48" s="258"/>
      <c r="E48" s="258"/>
      <c r="F48" s="258"/>
      <c r="G48" s="259"/>
    </row>
    <row r="49" spans="1:8" ht="15" customHeight="1" x14ac:dyDescent="0.35">
      <c r="A49" s="55"/>
      <c r="B49" s="262" t="s">
        <v>132</v>
      </c>
      <c r="C49" s="263"/>
      <c r="D49" s="146" t="s">
        <v>133</v>
      </c>
      <c r="E49" s="145">
        <v>4000</v>
      </c>
      <c r="F49" s="148">
        <v>1</v>
      </c>
      <c r="G49" s="59">
        <f t="shared" ref="G49:G50" si="3">E49*F49</f>
        <v>4000</v>
      </c>
    </row>
    <row r="50" spans="1:8" ht="15" customHeight="1" x14ac:dyDescent="0.35">
      <c r="A50" s="55"/>
      <c r="B50" s="262"/>
      <c r="C50" s="263"/>
      <c r="D50" s="146"/>
      <c r="E50" s="145">
        <v>0</v>
      </c>
      <c r="F50" s="148"/>
      <c r="G50" s="59">
        <f t="shared" si="3"/>
        <v>0</v>
      </c>
    </row>
    <row r="51" spans="1:8" ht="15" customHeight="1" x14ac:dyDescent="0.35">
      <c r="A51" s="55"/>
      <c r="B51" s="257" t="s">
        <v>134</v>
      </c>
      <c r="C51" s="258"/>
      <c r="D51" s="258"/>
      <c r="E51" s="258"/>
      <c r="F51" s="258"/>
      <c r="G51" s="259"/>
    </row>
    <row r="52" spans="1:8" ht="15" customHeight="1" x14ac:dyDescent="0.35">
      <c r="A52" s="55"/>
      <c r="B52" s="262"/>
      <c r="C52" s="263"/>
      <c r="D52" s="146"/>
      <c r="E52" s="145">
        <v>0</v>
      </c>
      <c r="F52" s="148"/>
      <c r="G52" s="59">
        <f t="shared" ref="G52:G53" si="4">E52*F52</f>
        <v>0</v>
      </c>
    </row>
    <row r="53" spans="1:8" ht="15" customHeight="1" x14ac:dyDescent="0.35">
      <c r="A53" s="55"/>
      <c r="B53" s="262"/>
      <c r="C53" s="263"/>
      <c r="D53" s="146"/>
      <c r="E53" s="145">
        <v>0</v>
      </c>
      <c r="F53" s="148"/>
      <c r="G53" s="59">
        <f t="shared" si="4"/>
        <v>0</v>
      </c>
    </row>
    <row r="54" spans="1:8" ht="20.149999999999999" customHeight="1" x14ac:dyDescent="0.35">
      <c r="A54" s="55"/>
      <c r="B54" s="257" t="s">
        <v>135</v>
      </c>
      <c r="C54" s="258"/>
      <c r="D54" s="258"/>
      <c r="E54" s="258"/>
      <c r="F54" s="258"/>
      <c r="G54" s="259"/>
    </row>
    <row r="55" spans="1:8" ht="17.5" customHeight="1" x14ac:dyDescent="0.35">
      <c r="A55" s="55"/>
      <c r="B55" s="262"/>
      <c r="C55" s="263"/>
      <c r="D55" s="146"/>
      <c r="E55" s="145">
        <v>0</v>
      </c>
      <c r="F55" s="148"/>
      <c r="G55" s="59">
        <f t="shared" ref="G55:G56" si="5">E55*F55</f>
        <v>0</v>
      </c>
    </row>
    <row r="56" spans="1:8" ht="20.149999999999999" customHeight="1" x14ac:dyDescent="0.35">
      <c r="A56" s="55"/>
      <c r="B56" s="276"/>
      <c r="C56" s="276"/>
      <c r="D56" s="146"/>
      <c r="E56" s="145">
        <v>0</v>
      </c>
      <c r="F56" s="148"/>
      <c r="G56" s="59">
        <f t="shared" si="5"/>
        <v>0</v>
      </c>
    </row>
    <row r="57" spans="1:8" ht="28.5" customHeight="1" x14ac:dyDescent="0.35">
      <c r="A57" s="71"/>
      <c r="B57" s="72"/>
      <c r="C57" s="72"/>
      <c r="D57" s="72"/>
      <c r="E57" s="277" t="s">
        <v>136</v>
      </c>
      <c r="F57" s="277"/>
      <c r="G57" s="73">
        <f>SUM(G39:G41,G43:G44,G46:G47,G49:G50,G52:G53,G55:G56)</f>
        <v>15260</v>
      </c>
    </row>
    <row r="58" spans="1:8" x14ac:dyDescent="0.35">
      <c r="A58" s="55"/>
      <c r="H58" s="62"/>
    </row>
    <row r="59" spans="1:8" x14ac:dyDescent="0.35">
      <c r="A59" s="55"/>
      <c r="H59" s="62"/>
    </row>
    <row r="60" spans="1:8" x14ac:dyDescent="0.35">
      <c r="A60" s="91">
        <f>SUM(G66,G73,G81)</f>
        <v>12000</v>
      </c>
      <c r="B60" s="53" t="s">
        <v>137</v>
      </c>
      <c r="C60" s="74"/>
      <c r="D60" s="54"/>
      <c r="E60" s="54"/>
      <c r="F60" s="54"/>
      <c r="G60" s="54"/>
      <c r="H60" s="62"/>
    </row>
    <row r="61" spans="1:8" x14ac:dyDescent="0.35">
      <c r="A61" s="279" t="s">
        <v>54</v>
      </c>
      <c r="B61" s="279"/>
      <c r="C61" s="54"/>
      <c r="D61" s="54"/>
      <c r="E61" s="54"/>
      <c r="F61" s="54"/>
      <c r="G61" s="54"/>
      <c r="H61" s="62"/>
    </row>
    <row r="62" spans="1:8" ht="28" x14ac:dyDescent="0.35">
      <c r="A62" s="75"/>
      <c r="B62" s="278" t="s">
        <v>138</v>
      </c>
      <c r="C62" s="168" t="s">
        <v>94</v>
      </c>
      <c r="D62" s="168" t="s">
        <v>139</v>
      </c>
      <c r="E62" s="169" t="s">
        <v>96</v>
      </c>
      <c r="F62" s="169" t="s">
        <v>140</v>
      </c>
      <c r="G62" s="169" t="s">
        <v>61</v>
      </c>
      <c r="H62" s="62"/>
    </row>
    <row r="63" spans="1:8" x14ac:dyDescent="0.35">
      <c r="A63" s="75"/>
      <c r="B63" s="278"/>
      <c r="C63" s="149" t="s">
        <v>141</v>
      </c>
      <c r="D63" s="147" t="s">
        <v>142</v>
      </c>
      <c r="E63" s="150">
        <v>1000</v>
      </c>
      <c r="F63" s="155">
        <v>12</v>
      </c>
      <c r="G63" s="76">
        <f>E63*F63</f>
        <v>12000</v>
      </c>
      <c r="H63" s="62"/>
    </row>
    <row r="64" spans="1:8" x14ac:dyDescent="0.35">
      <c r="A64" s="75"/>
      <c r="B64" s="278"/>
      <c r="C64" s="152"/>
      <c r="D64" s="147"/>
      <c r="E64" s="150">
        <v>0</v>
      </c>
      <c r="F64" s="155"/>
      <c r="G64" s="76">
        <f t="shared" ref="G64:G65" si="6">E64*F64</f>
        <v>0</v>
      </c>
      <c r="H64" s="62"/>
    </row>
    <row r="65" spans="1:8" x14ac:dyDescent="0.35">
      <c r="A65" s="75"/>
      <c r="B65" s="278"/>
      <c r="C65" s="152"/>
      <c r="D65" s="147"/>
      <c r="E65" s="150">
        <v>0</v>
      </c>
      <c r="F65" s="155"/>
      <c r="G65" s="76">
        <f t="shared" si="6"/>
        <v>0</v>
      </c>
      <c r="H65" s="62"/>
    </row>
    <row r="66" spans="1:8" x14ac:dyDescent="0.35">
      <c r="A66" s="55"/>
      <c r="B66" s="77"/>
      <c r="D66" s="78"/>
      <c r="E66" s="275" t="s">
        <v>143</v>
      </c>
      <c r="F66" s="275"/>
      <c r="G66" s="79">
        <f>SUM(G63:G65)</f>
        <v>12000</v>
      </c>
      <c r="H66" s="62"/>
    </row>
    <row r="67" spans="1:8" x14ac:dyDescent="0.35">
      <c r="A67" s="55"/>
      <c r="B67" s="77"/>
      <c r="D67" s="78"/>
      <c r="E67" s="77"/>
      <c r="F67" s="80"/>
      <c r="G67" s="77"/>
      <c r="H67" s="62"/>
    </row>
    <row r="68" spans="1:8" ht="28" x14ac:dyDescent="0.35">
      <c r="A68" s="75"/>
      <c r="B68" s="278" t="s">
        <v>144</v>
      </c>
      <c r="C68" s="168" t="s">
        <v>94</v>
      </c>
      <c r="D68" s="168" t="s">
        <v>139</v>
      </c>
      <c r="E68" s="169" t="s">
        <v>96</v>
      </c>
      <c r="F68" s="169" t="s">
        <v>140</v>
      </c>
      <c r="G68" s="169" t="s">
        <v>145</v>
      </c>
      <c r="H68" s="169" t="s">
        <v>61</v>
      </c>
    </row>
    <row r="69" spans="1:8" x14ac:dyDescent="0.35">
      <c r="A69" s="75"/>
      <c r="B69" s="278"/>
      <c r="C69" s="81" t="s">
        <v>146</v>
      </c>
      <c r="D69" s="153"/>
      <c r="E69" s="150">
        <v>0</v>
      </c>
      <c r="F69" s="147"/>
      <c r="G69" s="147"/>
      <c r="H69" s="76">
        <f>(E69*F69)*G69</f>
        <v>0</v>
      </c>
    </row>
    <row r="70" spans="1:8" ht="28" x14ac:dyDescent="0.35">
      <c r="A70" s="75"/>
      <c r="B70" s="278"/>
      <c r="C70" s="154" t="s">
        <v>147</v>
      </c>
      <c r="D70" s="153" t="s">
        <v>189</v>
      </c>
      <c r="E70" s="150">
        <v>60</v>
      </c>
      <c r="F70" s="147">
        <v>12</v>
      </c>
      <c r="G70" s="147">
        <v>2</v>
      </c>
      <c r="H70" s="76">
        <f t="shared" ref="H70:H72" si="7">(E70*F70)*G70</f>
        <v>1440</v>
      </c>
    </row>
    <row r="71" spans="1:8" x14ac:dyDescent="0.35">
      <c r="A71" s="75"/>
      <c r="B71" s="278"/>
      <c r="C71" s="152"/>
      <c r="D71" s="147"/>
      <c r="E71" s="150">
        <v>0</v>
      </c>
      <c r="F71" s="147"/>
      <c r="G71" s="147"/>
      <c r="H71" s="76">
        <f t="shared" si="7"/>
        <v>0</v>
      </c>
    </row>
    <row r="72" spans="1:8" x14ac:dyDescent="0.35">
      <c r="A72" s="75"/>
      <c r="B72" s="278"/>
      <c r="C72" s="152"/>
      <c r="D72" s="147"/>
      <c r="E72" s="150">
        <v>0</v>
      </c>
      <c r="F72" s="147"/>
      <c r="G72" s="147"/>
      <c r="H72" s="76">
        <f t="shared" si="7"/>
        <v>0</v>
      </c>
    </row>
    <row r="73" spans="1:8" x14ac:dyDescent="0.35">
      <c r="A73" s="55"/>
      <c r="B73" s="54"/>
      <c r="D73" s="78"/>
      <c r="F73" s="273" t="s">
        <v>149</v>
      </c>
      <c r="G73" s="274"/>
      <c r="H73" s="79">
        <f>SUM(H69:H72)</f>
        <v>1440</v>
      </c>
    </row>
    <row r="74" spans="1:8" x14ac:dyDescent="0.35">
      <c r="A74" s="55"/>
      <c r="G74" s="62"/>
      <c r="H74" s="72"/>
    </row>
    <row r="75" spans="1:8" x14ac:dyDescent="0.35">
      <c r="A75" s="75"/>
      <c r="B75" s="278" t="s">
        <v>150</v>
      </c>
      <c r="C75" s="168" t="s">
        <v>94</v>
      </c>
      <c r="D75" s="168" t="s">
        <v>139</v>
      </c>
      <c r="E75" s="169" t="s">
        <v>96</v>
      </c>
      <c r="F75" s="169" t="s">
        <v>95</v>
      </c>
      <c r="G75" s="169" t="s">
        <v>61</v>
      </c>
      <c r="H75" s="77"/>
    </row>
    <row r="76" spans="1:8" x14ac:dyDescent="0.35">
      <c r="A76" s="75"/>
      <c r="B76" s="278"/>
      <c r="C76" s="152"/>
      <c r="D76" s="147"/>
      <c r="E76" s="150">
        <v>0</v>
      </c>
      <c r="F76" s="155"/>
      <c r="G76" s="76">
        <f>E76*F76</f>
        <v>0</v>
      </c>
      <c r="H76" s="58"/>
    </row>
    <row r="77" spans="1:8" x14ac:dyDescent="0.35">
      <c r="A77" s="75"/>
      <c r="B77" s="278"/>
      <c r="C77" s="152"/>
      <c r="D77" s="147"/>
      <c r="E77" s="150">
        <v>0</v>
      </c>
      <c r="F77" s="155"/>
      <c r="G77" s="76">
        <f t="shared" ref="G77:G80" si="8">E77*F77</f>
        <v>0</v>
      </c>
      <c r="H77" s="58"/>
    </row>
    <row r="78" spans="1:8" x14ac:dyDescent="0.35">
      <c r="A78" s="75"/>
      <c r="B78" s="278"/>
      <c r="C78" s="152"/>
      <c r="D78" s="147"/>
      <c r="E78" s="150">
        <v>0</v>
      </c>
      <c r="F78" s="155"/>
      <c r="G78" s="76">
        <f t="shared" si="8"/>
        <v>0</v>
      </c>
      <c r="H78" s="58"/>
    </row>
    <row r="79" spans="1:8" x14ac:dyDescent="0.35">
      <c r="A79" s="75"/>
      <c r="B79" s="278"/>
      <c r="C79" s="152"/>
      <c r="D79" s="147"/>
      <c r="E79" s="150">
        <v>0</v>
      </c>
      <c r="F79" s="155"/>
      <c r="G79" s="76">
        <f t="shared" si="8"/>
        <v>0</v>
      </c>
    </row>
    <row r="80" spans="1:8" x14ac:dyDescent="0.35">
      <c r="A80" s="75"/>
      <c r="B80" s="278"/>
      <c r="C80" s="152"/>
      <c r="D80" s="147"/>
      <c r="E80" s="150">
        <v>0</v>
      </c>
      <c r="F80" s="155"/>
      <c r="G80" s="76">
        <f t="shared" si="8"/>
        <v>0</v>
      </c>
    </row>
    <row r="81" spans="2:7" x14ac:dyDescent="0.35">
      <c r="B81" s="77"/>
      <c r="D81" s="78"/>
      <c r="E81" s="275" t="s">
        <v>151</v>
      </c>
      <c r="F81" s="275"/>
      <c r="G81" s="79">
        <f>SUM(G76:G80)</f>
        <v>0</v>
      </c>
    </row>
    <row r="82" spans="2:7" x14ac:dyDescent="0.35">
      <c r="G82" s="62"/>
    </row>
    <row r="83" spans="2:7" x14ac:dyDescent="0.35">
      <c r="G83" s="62"/>
    </row>
    <row r="84" spans="2:7" x14ac:dyDescent="0.35">
      <c r="G84" s="62"/>
    </row>
    <row r="85" spans="2:7" x14ac:dyDescent="0.35">
      <c r="G85" s="62"/>
    </row>
    <row r="86" spans="2:7" x14ac:dyDescent="0.35">
      <c r="G86" s="62"/>
    </row>
    <row r="87" spans="2:7" x14ac:dyDescent="0.35">
      <c r="G87" s="62"/>
    </row>
    <row r="88" spans="2:7" x14ac:dyDescent="0.35">
      <c r="G88" s="54"/>
    </row>
    <row r="95" spans="2:7" x14ac:dyDescent="0.35">
      <c r="D95" s="82"/>
    </row>
  </sheetData>
  <sheetProtection algorithmName="SHA-512" hashValue="+ITb5hHihwOpTML591f6vZI4mVjSs8xY1429c9gBIPPFK9SUk/xAlntlKy/M9+UyvlCW3VDWec+T6gnDU9j+wA==" saltValue="s+N9HS0cW0COLrIy0xTZmg==" spinCount="100000" sheet="1" objects="1" scenarios="1"/>
  <mergeCells count="63">
    <mergeCell ref="B54:G54"/>
    <mergeCell ref="B55:C55"/>
    <mergeCell ref="B56:C56"/>
    <mergeCell ref="E57:F57"/>
    <mergeCell ref="B50:C50"/>
    <mergeCell ref="B51:G51"/>
    <mergeCell ref="B52:C52"/>
    <mergeCell ref="B53:C53"/>
    <mergeCell ref="D35:E36"/>
    <mergeCell ref="A36:B36"/>
    <mergeCell ref="B38:G38"/>
    <mergeCell ref="B39:C39"/>
    <mergeCell ref="B44:C44"/>
    <mergeCell ref="B41:C41"/>
    <mergeCell ref="E81:F81"/>
    <mergeCell ref="C5:D6"/>
    <mergeCell ref="C16:D17"/>
    <mergeCell ref="H1:K1"/>
    <mergeCell ref="H2:K2"/>
    <mergeCell ref="H3:K3"/>
    <mergeCell ref="H4:K4"/>
    <mergeCell ref="H5:K5"/>
    <mergeCell ref="H6:K6"/>
    <mergeCell ref="B42:G42"/>
    <mergeCell ref="B43:C43"/>
    <mergeCell ref="B45:G45"/>
    <mergeCell ref="B46:C46"/>
    <mergeCell ref="B48:G48"/>
    <mergeCell ref="B75:B80"/>
    <mergeCell ref="B49:C49"/>
    <mergeCell ref="A61:B61"/>
    <mergeCell ref="B62:B65"/>
    <mergeCell ref="E66:F66"/>
    <mergeCell ref="B68:B72"/>
    <mergeCell ref="F73:G73"/>
    <mergeCell ref="B26:C26"/>
    <mergeCell ref="B27:C27"/>
    <mergeCell ref="B28:C28"/>
    <mergeCell ref="B37:C37"/>
    <mergeCell ref="B40:C40"/>
    <mergeCell ref="B29:C29"/>
    <mergeCell ref="B30:C30"/>
    <mergeCell ref="B31:C31"/>
    <mergeCell ref="B35:C35"/>
    <mergeCell ref="B25:C25"/>
    <mergeCell ref="B9:C9"/>
    <mergeCell ref="B10:C10"/>
    <mergeCell ref="B11:C11"/>
    <mergeCell ref="B12:C12"/>
    <mergeCell ref="A17:B17"/>
    <mergeCell ref="B18:C18"/>
    <mergeCell ref="B19:C19"/>
    <mergeCell ref="B20:C20"/>
    <mergeCell ref="B21:C21"/>
    <mergeCell ref="B22:C22"/>
    <mergeCell ref="B23:C23"/>
    <mergeCell ref="B24:C24"/>
    <mergeCell ref="B8:C8"/>
    <mergeCell ref="A1:C1"/>
    <mergeCell ref="B2:C2"/>
    <mergeCell ref="B3:C3"/>
    <mergeCell ref="A6:B6"/>
    <mergeCell ref="B7:C7"/>
  </mergeCells>
  <dataValidations count="1">
    <dataValidation type="whole" allowBlank="1" showInputMessage="1" showErrorMessage="1" sqref="A60 E19:E31 A5 A16 F63:F65 F76:F80 A35 G69:G72" xr:uid="{9908C5B3-2D26-454E-96A4-25491959344D}">
      <formula1>0</formula1>
      <formula2>1000000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7502-F7A3-42C7-A003-7952EF9C7A2E}">
  <sheetPr codeName="Sheet7">
    <tabColor rgb="FF00B0F0"/>
  </sheetPr>
  <dimension ref="A1:O28"/>
  <sheetViews>
    <sheetView workbookViewId="0">
      <selection activeCell="F20" sqref="F20"/>
    </sheetView>
  </sheetViews>
  <sheetFormatPr defaultColWidth="8.7265625" defaultRowHeight="14.5" x14ac:dyDescent="0.35"/>
  <cols>
    <col min="1" max="1" width="16.1796875" style="2" customWidth="1"/>
    <col min="2" max="2" width="16.453125" style="2" customWidth="1"/>
    <col min="3" max="3" width="30.453125" style="2" customWidth="1"/>
    <col min="4" max="4" width="12.7265625" style="2" customWidth="1"/>
    <col min="5" max="5" width="13.54296875" style="2" customWidth="1"/>
    <col min="6" max="6" width="9.453125" style="2" customWidth="1"/>
    <col min="7" max="7" width="9.7265625" style="2" customWidth="1"/>
    <col min="8" max="8" width="9.26953125" style="2" customWidth="1"/>
    <col min="9" max="9" width="12" style="2" customWidth="1"/>
    <col min="10" max="10" width="11.453125" style="2" customWidth="1"/>
    <col min="11" max="12" width="10" style="2" customWidth="1"/>
    <col min="13" max="13" width="10.54296875" style="2" customWidth="1"/>
    <col min="14" max="14" width="10.81640625" style="2" customWidth="1"/>
    <col min="15" max="15" width="15.1796875" style="2" customWidth="1"/>
    <col min="16" max="16384" width="8.7265625" style="2"/>
  </cols>
  <sheetData>
    <row r="1" spans="1:15" ht="34.5" customHeight="1" x14ac:dyDescent="0.35">
      <c r="A1" s="247" t="s">
        <v>190</v>
      </c>
      <c r="B1" s="247"/>
      <c r="C1" s="247"/>
      <c r="L1" s="229" t="s">
        <v>4</v>
      </c>
      <c r="M1" s="230"/>
      <c r="N1" s="230"/>
      <c r="O1" s="231"/>
    </row>
    <row r="2" spans="1:15" x14ac:dyDescent="0.35">
      <c r="A2" s="12" t="s">
        <v>50</v>
      </c>
      <c r="B2" s="248" t="str">
        <f>Summary!D6</f>
        <v>NFP Partner</v>
      </c>
      <c r="C2" s="248"/>
      <c r="L2" s="213" t="s">
        <v>8</v>
      </c>
      <c r="M2" s="214"/>
      <c r="N2" s="214"/>
      <c r="O2" s="215"/>
    </row>
    <row r="3" spans="1:15" ht="26.5" customHeight="1" x14ac:dyDescent="0.35">
      <c r="A3" s="13" t="s">
        <v>51</v>
      </c>
      <c r="B3" s="249" t="s">
        <v>187</v>
      </c>
      <c r="C3" s="249"/>
      <c r="L3" s="216" t="s">
        <v>9</v>
      </c>
      <c r="M3" s="217"/>
      <c r="N3" s="217"/>
      <c r="O3" s="218"/>
    </row>
    <row r="4" spans="1:15" ht="34.5" customHeight="1" thickBot="1" x14ac:dyDescent="0.4">
      <c r="L4" s="219" t="s">
        <v>11</v>
      </c>
      <c r="M4" s="220"/>
      <c r="N4" s="220"/>
      <c r="O4" s="221"/>
    </row>
    <row r="5" spans="1:15" ht="26.15" customHeight="1" x14ac:dyDescent="0.35">
      <c r="A5" s="91">
        <f>M16</f>
        <v>4939.2</v>
      </c>
      <c r="B5" s="92" t="s">
        <v>153</v>
      </c>
      <c r="F5" s="269" t="s">
        <v>154</v>
      </c>
      <c r="G5" s="281"/>
      <c r="H5" s="281"/>
      <c r="I5" s="270"/>
      <c r="L5" s="213" t="s">
        <v>16</v>
      </c>
      <c r="M5" s="214"/>
      <c r="N5" s="214"/>
      <c r="O5" s="215"/>
    </row>
    <row r="6" spans="1:15" ht="14.5" customHeight="1" thickBot="1" x14ac:dyDescent="0.4">
      <c r="A6" s="240" t="s">
        <v>54</v>
      </c>
      <c r="B6" s="240"/>
      <c r="F6" s="282"/>
      <c r="G6" s="283"/>
      <c r="H6" s="283"/>
      <c r="I6" s="284"/>
      <c r="L6" s="222" t="s">
        <v>17</v>
      </c>
      <c r="M6" s="223"/>
      <c r="N6" s="223"/>
      <c r="O6" s="224"/>
    </row>
    <row r="7" spans="1:15" ht="15" thickBot="1" x14ac:dyDescent="0.4">
      <c r="F7" s="285"/>
      <c r="G7" s="286"/>
      <c r="H7" s="286"/>
      <c r="I7" s="287"/>
    </row>
    <row r="8" spans="1:15" ht="39.65" customHeight="1" x14ac:dyDescent="0.35">
      <c r="B8" s="168" t="s">
        <v>155</v>
      </c>
      <c r="C8" s="168" t="s">
        <v>156</v>
      </c>
      <c r="D8" s="169" t="s">
        <v>157</v>
      </c>
      <c r="E8" s="169" t="s">
        <v>158</v>
      </c>
      <c r="F8" s="169" t="s">
        <v>159</v>
      </c>
      <c r="G8" s="169" t="s">
        <v>160</v>
      </c>
      <c r="H8" s="169" t="s">
        <v>161</v>
      </c>
      <c r="I8" s="169" t="s">
        <v>162</v>
      </c>
      <c r="J8" s="168" t="s">
        <v>163</v>
      </c>
      <c r="K8" s="83" t="s">
        <v>164</v>
      </c>
      <c r="L8" s="168" t="s">
        <v>165</v>
      </c>
      <c r="M8" s="83" t="s">
        <v>166</v>
      </c>
    </row>
    <row r="9" spans="1:15" x14ac:dyDescent="0.35">
      <c r="B9" s="81" t="s">
        <v>167</v>
      </c>
      <c r="C9" s="142" t="s">
        <v>191</v>
      </c>
      <c r="D9" s="156">
        <v>10</v>
      </c>
      <c r="E9" s="84">
        <f>D9*0.42</f>
        <v>4.2</v>
      </c>
      <c r="F9" s="151">
        <v>0</v>
      </c>
      <c r="G9" s="84">
        <f>F9*26</f>
        <v>0</v>
      </c>
      <c r="H9" s="151">
        <v>0</v>
      </c>
      <c r="I9" s="84">
        <f>H9*96</f>
        <v>0</v>
      </c>
      <c r="J9" s="147">
        <v>2</v>
      </c>
      <c r="K9" s="85">
        <f>(E9+G9+I9)*J9</f>
        <v>8.4</v>
      </c>
      <c r="L9" s="147">
        <v>588</v>
      </c>
      <c r="M9" s="85">
        <f>K9*L9</f>
        <v>4939.2</v>
      </c>
    </row>
    <row r="10" spans="1:15" x14ac:dyDescent="0.35">
      <c r="B10" s="81" t="s">
        <v>169</v>
      </c>
      <c r="C10" s="142"/>
      <c r="D10" s="156">
        <v>0</v>
      </c>
      <c r="E10" s="84">
        <f t="shared" ref="E10:E15" si="0">D10*0.42</f>
        <v>0</v>
      </c>
      <c r="F10" s="151"/>
      <c r="G10" s="84">
        <f t="shared" ref="G10:G15" si="1">F10*26</f>
        <v>0</v>
      </c>
      <c r="H10" s="151"/>
      <c r="I10" s="84">
        <f t="shared" ref="I10:I15" si="2">H10*96</f>
        <v>0</v>
      </c>
      <c r="J10" s="147"/>
      <c r="K10" s="85">
        <f t="shared" ref="K10:K15" si="3">(E10+G10+I10)*J10</f>
        <v>0</v>
      </c>
      <c r="L10" s="147"/>
      <c r="M10" s="85">
        <f t="shared" ref="M10:M15" si="4">K10*L10</f>
        <v>0</v>
      </c>
    </row>
    <row r="11" spans="1:15" x14ac:dyDescent="0.35">
      <c r="B11" s="81" t="s">
        <v>171</v>
      </c>
      <c r="C11" s="142"/>
      <c r="D11" s="156">
        <v>0</v>
      </c>
      <c r="E11" s="84">
        <f t="shared" si="0"/>
        <v>0</v>
      </c>
      <c r="F11" s="151"/>
      <c r="G11" s="84">
        <f t="shared" si="1"/>
        <v>0</v>
      </c>
      <c r="H11" s="151"/>
      <c r="I11" s="84">
        <f t="shared" si="2"/>
        <v>0</v>
      </c>
      <c r="J11" s="147"/>
      <c r="K11" s="85">
        <f t="shared" si="3"/>
        <v>0</v>
      </c>
      <c r="L11" s="147"/>
      <c r="M11" s="85">
        <f t="shared" si="4"/>
        <v>0</v>
      </c>
    </row>
    <row r="12" spans="1:15" x14ac:dyDescent="0.35">
      <c r="B12" s="81" t="s">
        <v>172</v>
      </c>
      <c r="C12" s="142"/>
      <c r="D12" s="156">
        <v>0</v>
      </c>
      <c r="E12" s="84">
        <f t="shared" si="0"/>
        <v>0</v>
      </c>
      <c r="F12" s="151"/>
      <c r="G12" s="84">
        <f t="shared" si="1"/>
        <v>0</v>
      </c>
      <c r="H12" s="151"/>
      <c r="I12" s="84">
        <f t="shared" si="2"/>
        <v>0</v>
      </c>
      <c r="J12" s="147"/>
      <c r="K12" s="85">
        <f t="shared" si="3"/>
        <v>0</v>
      </c>
      <c r="L12" s="147"/>
      <c r="M12" s="85">
        <f t="shared" si="4"/>
        <v>0</v>
      </c>
    </row>
    <row r="13" spans="1:15" x14ac:dyDescent="0.35">
      <c r="B13" s="81" t="s">
        <v>173</v>
      </c>
      <c r="C13" s="142"/>
      <c r="D13" s="156">
        <v>0</v>
      </c>
      <c r="E13" s="84">
        <f t="shared" si="0"/>
        <v>0</v>
      </c>
      <c r="F13" s="151"/>
      <c r="G13" s="84">
        <f t="shared" si="1"/>
        <v>0</v>
      </c>
      <c r="H13" s="151"/>
      <c r="I13" s="84">
        <f t="shared" si="2"/>
        <v>0</v>
      </c>
      <c r="J13" s="147"/>
      <c r="K13" s="85">
        <f t="shared" si="3"/>
        <v>0</v>
      </c>
      <c r="L13" s="147"/>
      <c r="M13" s="85">
        <f t="shared" si="4"/>
        <v>0</v>
      </c>
    </row>
    <row r="14" spans="1:15" x14ac:dyDescent="0.35">
      <c r="B14" s="81" t="s">
        <v>174</v>
      </c>
      <c r="C14" s="146"/>
      <c r="D14" s="156">
        <v>0</v>
      </c>
      <c r="E14" s="84">
        <f t="shared" si="0"/>
        <v>0</v>
      </c>
      <c r="F14" s="151"/>
      <c r="G14" s="84">
        <f t="shared" si="1"/>
        <v>0</v>
      </c>
      <c r="H14" s="151"/>
      <c r="I14" s="84">
        <f t="shared" si="2"/>
        <v>0</v>
      </c>
      <c r="J14" s="147"/>
      <c r="K14" s="85">
        <f t="shared" si="3"/>
        <v>0</v>
      </c>
      <c r="L14" s="147"/>
      <c r="M14" s="85">
        <f t="shared" si="4"/>
        <v>0</v>
      </c>
    </row>
    <row r="15" spans="1:15" x14ac:dyDescent="0.35">
      <c r="B15" s="81" t="s">
        <v>175</v>
      </c>
      <c r="C15" s="146"/>
      <c r="D15" s="156">
        <v>0</v>
      </c>
      <c r="E15" s="84">
        <f t="shared" si="0"/>
        <v>0</v>
      </c>
      <c r="F15" s="151"/>
      <c r="G15" s="84">
        <f t="shared" si="1"/>
        <v>0</v>
      </c>
      <c r="H15" s="151"/>
      <c r="I15" s="84">
        <f t="shared" si="2"/>
        <v>0</v>
      </c>
      <c r="J15" s="147"/>
      <c r="K15" s="85">
        <f t="shared" si="3"/>
        <v>0</v>
      </c>
      <c r="L15" s="147"/>
      <c r="M15" s="85">
        <f t="shared" si="4"/>
        <v>0</v>
      </c>
    </row>
    <row r="16" spans="1:15" ht="14.5" customHeight="1" x14ac:dyDescent="0.35">
      <c r="B16" s="77"/>
      <c r="D16" s="78"/>
      <c r="J16" s="273" t="s">
        <v>176</v>
      </c>
      <c r="K16" s="280"/>
      <c r="L16" s="274"/>
      <c r="M16" s="79">
        <f>SUM(M9:M15)</f>
        <v>4939.2</v>
      </c>
    </row>
    <row r="18" spans="1:14" ht="15" thickBot="1" x14ac:dyDescent="0.4">
      <c r="E18" s="58"/>
      <c r="F18" s="58"/>
    </row>
    <row r="19" spans="1:14" ht="30" customHeight="1" x14ac:dyDescent="0.35">
      <c r="A19" s="91">
        <f>N28</f>
        <v>2192</v>
      </c>
      <c r="B19" s="169" t="s">
        <v>177</v>
      </c>
      <c r="C19" s="269" t="s">
        <v>178</v>
      </c>
      <c r="D19" s="270"/>
      <c r="E19" s="60"/>
      <c r="F19" s="60"/>
    </row>
    <row r="20" spans="1:14" x14ac:dyDescent="0.35">
      <c r="A20" s="240" t="s">
        <v>54</v>
      </c>
      <c r="B20" s="240"/>
      <c r="C20" s="282"/>
      <c r="D20" s="284"/>
      <c r="E20" s="60"/>
      <c r="F20" s="60"/>
    </row>
    <row r="21" spans="1:14" ht="15" thickBot="1" x14ac:dyDescent="0.4">
      <c r="C21" s="285"/>
      <c r="D21" s="287"/>
      <c r="E21" s="60"/>
      <c r="F21" s="60"/>
    </row>
    <row r="22" spans="1:14" ht="42" x14ac:dyDescent="0.35">
      <c r="B22" s="168" t="s">
        <v>155</v>
      </c>
      <c r="C22" s="168" t="s">
        <v>156</v>
      </c>
      <c r="D22" s="168" t="s">
        <v>179</v>
      </c>
      <c r="E22" s="169" t="s">
        <v>180</v>
      </c>
      <c r="F22" s="169" t="s">
        <v>157</v>
      </c>
      <c r="G22" s="169" t="s">
        <v>158</v>
      </c>
      <c r="H22" s="169" t="s">
        <v>159</v>
      </c>
      <c r="I22" s="169" t="s">
        <v>181</v>
      </c>
      <c r="J22" s="169" t="s">
        <v>161</v>
      </c>
      <c r="K22" s="169" t="s">
        <v>182</v>
      </c>
      <c r="L22" s="168" t="s">
        <v>183</v>
      </c>
      <c r="M22" s="168" t="s">
        <v>163</v>
      </c>
      <c r="N22" s="83" t="s">
        <v>164</v>
      </c>
    </row>
    <row r="23" spans="1:14" x14ac:dyDescent="0.35">
      <c r="B23" s="81" t="s">
        <v>167</v>
      </c>
      <c r="C23" s="142" t="s">
        <v>184</v>
      </c>
      <c r="D23" s="157">
        <v>250</v>
      </c>
      <c r="E23" s="157">
        <v>400</v>
      </c>
      <c r="F23" s="156">
        <v>100</v>
      </c>
      <c r="G23" s="84">
        <f>F23*0.42</f>
        <v>42</v>
      </c>
      <c r="H23" s="151">
        <v>4</v>
      </c>
      <c r="I23" s="84">
        <f>H23*26</f>
        <v>104</v>
      </c>
      <c r="J23" s="151">
        <v>3</v>
      </c>
      <c r="K23" s="158">
        <v>100</v>
      </c>
      <c r="L23" s="86">
        <f>J23*K23</f>
        <v>300</v>
      </c>
      <c r="M23" s="147">
        <v>2</v>
      </c>
      <c r="N23" s="85">
        <f>(D23+E23+G23+I23+L23)*M23</f>
        <v>2192</v>
      </c>
    </row>
    <row r="24" spans="1:14" x14ac:dyDescent="0.35">
      <c r="B24" s="81" t="s">
        <v>169</v>
      </c>
      <c r="C24" s="142"/>
      <c r="D24" s="157"/>
      <c r="E24" s="157"/>
      <c r="F24" s="156">
        <v>0</v>
      </c>
      <c r="G24" s="84">
        <f t="shared" ref="G24:G27" si="5">F24*0.42</f>
        <v>0</v>
      </c>
      <c r="H24" s="151"/>
      <c r="I24" s="84">
        <f t="shared" ref="I24:I27" si="6">H24*26</f>
        <v>0</v>
      </c>
      <c r="J24" s="151"/>
      <c r="K24" s="158">
        <v>0</v>
      </c>
      <c r="L24" s="86">
        <f t="shared" ref="L24:L27" si="7">J24*K24</f>
        <v>0</v>
      </c>
      <c r="M24" s="147"/>
      <c r="N24" s="85">
        <f t="shared" ref="N24:N27" si="8">(D24+E24+G24+I24+L24)*M24</f>
        <v>0</v>
      </c>
    </row>
    <row r="25" spans="1:14" x14ac:dyDescent="0.35">
      <c r="B25" s="81" t="s">
        <v>171</v>
      </c>
      <c r="C25" s="142"/>
      <c r="D25" s="157"/>
      <c r="E25" s="157"/>
      <c r="F25" s="156">
        <v>0</v>
      </c>
      <c r="G25" s="84">
        <f t="shared" si="5"/>
        <v>0</v>
      </c>
      <c r="H25" s="151"/>
      <c r="I25" s="84">
        <f t="shared" si="6"/>
        <v>0</v>
      </c>
      <c r="J25" s="151"/>
      <c r="K25" s="158">
        <v>0</v>
      </c>
      <c r="L25" s="86">
        <f t="shared" si="7"/>
        <v>0</v>
      </c>
      <c r="M25" s="147"/>
      <c r="N25" s="85">
        <f t="shared" si="8"/>
        <v>0</v>
      </c>
    </row>
    <row r="26" spans="1:14" x14ac:dyDescent="0.35">
      <c r="B26" s="81" t="s">
        <v>172</v>
      </c>
      <c r="C26" s="142"/>
      <c r="D26" s="157"/>
      <c r="E26" s="157"/>
      <c r="F26" s="156">
        <v>0</v>
      </c>
      <c r="G26" s="84">
        <f t="shared" si="5"/>
        <v>0</v>
      </c>
      <c r="H26" s="151"/>
      <c r="I26" s="84">
        <f t="shared" si="6"/>
        <v>0</v>
      </c>
      <c r="J26" s="151"/>
      <c r="K26" s="158">
        <v>0</v>
      </c>
      <c r="L26" s="86">
        <f t="shared" si="7"/>
        <v>0</v>
      </c>
      <c r="M26" s="147"/>
      <c r="N26" s="85">
        <f t="shared" si="8"/>
        <v>0</v>
      </c>
    </row>
    <row r="27" spans="1:14" x14ac:dyDescent="0.35">
      <c r="B27" s="81" t="s">
        <v>173</v>
      </c>
      <c r="C27" s="142"/>
      <c r="D27" s="157"/>
      <c r="E27" s="157"/>
      <c r="F27" s="156">
        <v>0</v>
      </c>
      <c r="G27" s="84">
        <f t="shared" si="5"/>
        <v>0</v>
      </c>
      <c r="H27" s="151"/>
      <c r="I27" s="84">
        <f t="shared" si="6"/>
        <v>0</v>
      </c>
      <c r="J27" s="151"/>
      <c r="K27" s="158">
        <v>0</v>
      </c>
      <c r="L27" s="86">
        <f t="shared" si="7"/>
        <v>0</v>
      </c>
      <c r="M27" s="147"/>
      <c r="N27" s="85">
        <f t="shared" si="8"/>
        <v>0</v>
      </c>
    </row>
    <row r="28" spans="1:14" x14ac:dyDescent="0.35">
      <c r="K28" s="273" t="s">
        <v>185</v>
      </c>
      <c r="L28" s="280"/>
      <c r="M28" s="274"/>
      <c r="N28" s="79">
        <f>SUM(N23:N27)</f>
        <v>2192</v>
      </c>
    </row>
  </sheetData>
  <sheetProtection algorithmName="SHA-512" hashValue="kn/CrgHKdTSQyhoaBDw2t7icN9OL0/f3IdewX/BFJXahOfqsroIl4cpwOXauy3U6OK5aEb4lyLmioxyK3pbs+w==" saltValue="MtuHydTlANKhaZLnU0z6pw==" spinCount="100000" sheet="1" objects="1" scenarios="1"/>
  <mergeCells count="15">
    <mergeCell ref="K28:M28"/>
    <mergeCell ref="A1:C1"/>
    <mergeCell ref="B2:C2"/>
    <mergeCell ref="B3:C3"/>
    <mergeCell ref="L1:O1"/>
    <mergeCell ref="L2:O2"/>
    <mergeCell ref="L3:O3"/>
    <mergeCell ref="L4:O4"/>
    <mergeCell ref="L5:O5"/>
    <mergeCell ref="L6:O6"/>
    <mergeCell ref="F5:I7"/>
    <mergeCell ref="A6:B6"/>
    <mergeCell ref="C19:D21"/>
    <mergeCell ref="A20:B20"/>
    <mergeCell ref="J16:L16"/>
  </mergeCells>
  <dataValidations count="1">
    <dataValidation type="whole" allowBlank="1" showInputMessage="1" showErrorMessage="1" sqref="A5 A19" xr:uid="{520D1EDF-9F2A-488D-A826-CDFC986408DC}">
      <formula1>0</formula1>
      <formula2>1000000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91A6-CA02-4192-B21B-1BC3D7C8D997}">
  <sheetPr codeName="Sheet8">
    <tabColor rgb="FF7030A0"/>
  </sheetPr>
  <dimension ref="A1:A38"/>
  <sheetViews>
    <sheetView tabSelected="1" workbookViewId="0">
      <selection activeCell="A67" sqref="A67"/>
    </sheetView>
  </sheetViews>
  <sheetFormatPr defaultColWidth="8.7265625" defaultRowHeight="14.5" x14ac:dyDescent="0.35"/>
  <cols>
    <col min="1" max="16384" width="8.7265625" style="2"/>
  </cols>
  <sheetData>
    <row r="1" spans="1:1" x14ac:dyDescent="0.35">
      <c r="A1" s="1" t="s">
        <v>192</v>
      </c>
    </row>
    <row r="2" spans="1:1" x14ac:dyDescent="0.35">
      <c r="A2" s="3" t="s">
        <v>193</v>
      </c>
    </row>
    <row r="3" spans="1:1" x14ac:dyDescent="0.35">
      <c r="A3" s="2" t="s">
        <v>194</v>
      </c>
    </row>
    <row r="4" spans="1:1" x14ac:dyDescent="0.35">
      <c r="A4" s="2" t="s">
        <v>195</v>
      </c>
    </row>
    <row r="6" spans="1:1" x14ac:dyDescent="0.35">
      <c r="A6" s="4" t="s">
        <v>196</v>
      </c>
    </row>
    <row r="7" spans="1:1" x14ac:dyDescent="0.35">
      <c r="A7" s="2" t="s">
        <v>197</v>
      </c>
    </row>
    <row r="8" spans="1:1" x14ac:dyDescent="0.35">
      <c r="A8" s="2" t="s">
        <v>198</v>
      </c>
    </row>
    <row r="9" spans="1:1" x14ac:dyDescent="0.35">
      <c r="A9" s="2" t="s">
        <v>199</v>
      </c>
    </row>
    <row r="10" spans="1:1" x14ac:dyDescent="0.35">
      <c r="A10" s="2" t="s">
        <v>200</v>
      </c>
    </row>
    <row r="11" spans="1:1" x14ac:dyDescent="0.35">
      <c r="A11" s="2" t="s">
        <v>201</v>
      </c>
    </row>
    <row r="12" spans="1:1" x14ac:dyDescent="0.35">
      <c r="A12" s="2" t="s">
        <v>202</v>
      </c>
    </row>
    <row r="13" spans="1:1" x14ac:dyDescent="0.35">
      <c r="A13" s="2" t="s">
        <v>203</v>
      </c>
    </row>
    <row r="15" spans="1:1" x14ac:dyDescent="0.35">
      <c r="A15" s="1" t="s">
        <v>204</v>
      </c>
    </row>
    <row r="16" spans="1:1" x14ac:dyDescent="0.35">
      <c r="A16" s="2" t="s">
        <v>205</v>
      </c>
    </row>
    <row r="18" spans="1:1" x14ac:dyDescent="0.35">
      <c r="A18" s="1" t="s">
        <v>206</v>
      </c>
    </row>
    <row r="19" spans="1:1" x14ac:dyDescent="0.35">
      <c r="A19" s="2" t="s">
        <v>207</v>
      </c>
    </row>
    <row r="21" spans="1:1" x14ac:dyDescent="0.35">
      <c r="A21" s="1" t="s">
        <v>208</v>
      </c>
    </row>
    <row r="22" spans="1:1" x14ac:dyDescent="0.35">
      <c r="A22" s="2" t="s">
        <v>209</v>
      </c>
    </row>
    <row r="23" spans="1:1" x14ac:dyDescent="0.35">
      <c r="A23" s="2" t="s">
        <v>210</v>
      </c>
    </row>
    <row r="24" spans="1:1" x14ac:dyDescent="0.35">
      <c r="A24" s="2" t="s">
        <v>211</v>
      </c>
    </row>
    <row r="25" spans="1:1" x14ac:dyDescent="0.35">
      <c r="A25" s="2" t="s">
        <v>212</v>
      </c>
    </row>
    <row r="26" spans="1:1" x14ac:dyDescent="0.35">
      <c r="A26" s="2" t="s">
        <v>213</v>
      </c>
    </row>
    <row r="27" spans="1:1" x14ac:dyDescent="0.35">
      <c r="A27" s="2" t="s">
        <v>214</v>
      </c>
    </row>
    <row r="28" spans="1:1" x14ac:dyDescent="0.35">
      <c r="A28" s="2" t="s">
        <v>215</v>
      </c>
    </row>
    <row r="29" spans="1:1" x14ac:dyDescent="0.35">
      <c r="A29" s="2" t="s">
        <v>216</v>
      </c>
    </row>
    <row r="30" spans="1:1" x14ac:dyDescent="0.35">
      <c r="A30" s="2" t="s">
        <v>217</v>
      </c>
    </row>
    <row r="31" spans="1:1" x14ac:dyDescent="0.35">
      <c r="A31" s="2" t="s">
        <v>218</v>
      </c>
    </row>
    <row r="32" spans="1:1" x14ac:dyDescent="0.35">
      <c r="A32" s="2" t="s">
        <v>219</v>
      </c>
    </row>
    <row r="33" spans="1:1" x14ac:dyDescent="0.35">
      <c r="A33" s="2" t="s">
        <v>220</v>
      </c>
    </row>
    <row r="34" spans="1:1" x14ac:dyDescent="0.35">
      <c r="A34" s="2" t="s">
        <v>221</v>
      </c>
    </row>
    <row r="36" spans="1:1" x14ac:dyDescent="0.35">
      <c r="A36" s="5" t="s">
        <v>222</v>
      </c>
    </row>
    <row r="37" spans="1:1" x14ac:dyDescent="0.35">
      <c r="A37" s="2" t="s">
        <v>223</v>
      </c>
    </row>
    <row r="38" spans="1:1" x14ac:dyDescent="0.35">
      <c r="A38" s="2" t="s">
        <v>224</v>
      </c>
    </row>
  </sheetData>
  <sheetProtection algorithmName="SHA-512" hashValue="FVgZkCJaDgR/rxKEkPycUa7SWu59dpxAfbgHNzAB6UhexxttDRgS4fJofAlsG821E7Z7Enz0+AMf5B61+F1gyw==" saltValue="0x2u3jiEjjnr6B4/dqKa3A==" spinCount="100000" sheet="1" objects="1" scenarios="1"/>
  <hyperlinks>
    <hyperlink ref="A6" r:id="rId1" xr:uid="{7064343D-F827-4CB8-A833-899010B264C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8EAF365A50074EB997073D600632EF" ma:contentTypeVersion="11" ma:contentTypeDescription="Create a new document." ma:contentTypeScope="" ma:versionID="ab19fbbbb6cfbed055f025740ada4c00">
  <xsd:schema xmlns:xsd="http://www.w3.org/2001/XMLSchema" xmlns:xs="http://www.w3.org/2001/XMLSchema" xmlns:p="http://schemas.microsoft.com/office/2006/metadata/properties" xmlns:ns2="c6586567-8bfd-4c0f-b9a4-58fee5da8b38" xmlns:ns3="eda0ae44-9704-49a3-92dc-1eee2668ee19" targetNamespace="http://schemas.microsoft.com/office/2006/metadata/properties" ma:root="true" ma:fieldsID="1f1e379dc0eafc77c83d1d22bae1f3d8" ns2:_="" ns3:_="">
    <xsd:import namespace="c6586567-8bfd-4c0f-b9a4-58fee5da8b38"/>
    <xsd:import namespace="eda0ae44-9704-49a3-92dc-1eee2668ee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586567-8bfd-4c0f-b9a4-58fee5da8b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0ae44-9704-49a3-92dc-1eee2668ee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7A5021-CA5A-4F35-BAB9-5DA469D7A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A71E6-1E2F-4AAA-B909-4C7AD21178CB}"/>
</file>

<file path=customXml/itemProps3.xml><?xml version="1.0" encoding="utf-8"?>
<ds:datastoreItem xmlns:ds="http://schemas.openxmlformats.org/officeDocument/2006/customXml" ds:itemID="{887EC605-4C3A-48E6-82D6-53C880191A64}">
  <ds:schemaRefs>
    <ds:schemaRef ds:uri="http://purl.org/dc/elements/1.1/"/>
    <ds:schemaRef ds:uri="http://www.w3.org/XML/1998/namespace"/>
    <ds:schemaRef ds:uri="eda0ae44-9704-49a3-92dc-1eee2668ee19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c6586567-8bfd-4c0f-b9a4-58fee5da8b3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Year 1 - A</vt:lpstr>
      <vt:lpstr>Year 1 - B</vt:lpstr>
      <vt:lpstr>Year 1 - C</vt:lpstr>
      <vt:lpstr>Year 2 - A</vt:lpstr>
      <vt:lpstr>Year 2 - B</vt:lpstr>
      <vt:lpstr>Year 2 - C</vt:lpstr>
      <vt:lpstr>Budget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Doggett, Laura</cp:lastModifiedBy>
  <cp:revision/>
  <dcterms:created xsi:type="dcterms:W3CDTF">2022-04-28T19:41:11Z</dcterms:created>
  <dcterms:modified xsi:type="dcterms:W3CDTF">2022-05-13T12:13:23Z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0x010100F48EAF365A50074EB997073D600632EF</vt:lpwstr>
  </property>
</Properties>
</file>